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s\One Acre Fund\Desktop\Drafts\"/>
    </mc:Choice>
  </mc:AlternateContent>
  <bookViews>
    <workbookView xWindow="0" yWindow="0" windowWidth="20490" windowHeight="9045" firstSheet="1" activeTab="1"/>
  </bookViews>
  <sheets>
    <sheet name="missing inputs only" sheetId="2" state="hidden" r:id="rId1"/>
    <sheet name="sheet 1" sheetId="6" r:id="rId2"/>
    <sheet name="Sheet16" sheetId="4" state="hidden" r:id="rId3"/>
    <sheet name="Sites QC'd" sheetId="5" state="hidden" r:id="rId4"/>
  </sheets>
  <definedNames>
    <definedName name="_xlnm._FilterDatabase" localSheetId="3" hidden="1">'Sites QC''d'!$A$1:$L$179</definedName>
  </definedNames>
  <calcPr calcId="152511"/>
</workbook>
</file>

<file path=xl/calcChain.xml><?xml version="1.0" encoding="utf-8"?>
<calcChain xmlns="http://schemas.openxmlformats.org/spreadsheetml/2006/main">
  <c r="G178" i="5" l="1"/>
  <c r="I178" i="5" s="1"/>
  <c r="A178" i="5"/>
  <c r="I177" i="5"/>
  <c r="G177" i="5"/>
  <c r="A177" i="5"/>
  <c r="G176" i="5"/>
  <c r="I176" i="5" s="1"/>
  <c r="A176" i="5"/>
  <c r="G175" i="5"/>
  <c r="I175" i="5" s="1"/>
  <c r="A175" i="5"/>
  <c r="G174" i="5"/>
  <c r="I174" i="5" s="1"/>
  <c r="A174" i="5"/>
  <c r="I171" i="5"/>
  <c r="G171" i="5"/>
  <c r="A171" i="5"/>
  <c r="I170" i="5"/>
  <c r="G170" i="5"/>
  <c r="A170" i="5"/>
  <c r="G169" i="5"/>
  <c r="I169" i="5" s="1"/>
  <c r="A169" i="5"/>
  <c r="G166" i="5"/>
  <c r="I166" i="5" s="1"/>
  <c r="A166" i="5"/>
  <c r="I165" i="5"/>
  <c r="G165" i="5"/>
  <c r="A165" i="5"/>
  <c r="I164" i="5"/>
  <c r="G164" i="5"/>
  <c r="A164" i="5"/>
  <c r="G162" i="5"/>
  <c r="I162" i="5" s="1"/>
  <c r="A162" i="5"/>
  <c r="G161" i="5"/>
  <c r="I161" i="5" s="1"/>
  <c r="A161" i="5"/>
  <c r="I160" i="5"/>
  <c r="G160" i="5"/>
  <c r="A160" i="5"/>
  <c r="I159" i="5"/>
  <c r="G159" i="5"/>
  <c r="A159" i="5"/>
  <c r="G158" i="5"/>
  <c r="I158" i="5" s="1"/>
  <c r="A158" i="5"/>
  <c r="I157" i="5"/>
  <c r="G157" i="5"/>
  <c r="A157" i="5"/>
  <c r="I156" i="5"/>
  <c r="G156" i="5"/>
  <c r="A156" i="5"/>
  <c r="I154" i="5"/>
  <c r="G154" i="5"/>
  <c r="A154" i="5"/>
  <c r="G150" i="5"/>
  <c r="I150" i="5" s="1"/>
  <c r="A150" i="5"/>
  <c r="I148" i="5"/>
  <c r="G148" i="5"/>
  <c r="A148" i="5"/>
  <c r="I147" i="5"/>
  <c r="G147" i="5"/>
  <c r="A147" i="5"/>
  <c r="I146" i="5"/>
  <c r="G146" i="5"/>
  <c r="A146" i="5"/>
  <c r="G141" i="5"/>
  <c r="I141" i="5" s="1"/>
  <c r="A141" i="5"/>
  <c r="G140" i="5"/>
  <c r="I140" i="5" s="1"/>
  <c r="A140" i="5"/>
  <c r="I135" i="5"/>
  <c r="G135" i="5"/>
  <c r="A135" i="5"/>
  <c r="I133" i="5"/>
  <c r="G133" i="5"/>
  <c r="A133" i="5"/>
  <c r="G132" i="5"/>
  <c r="I132" i="5" s="1"/>
  <c r="A132" i="5"/>
  <c r="G131" i="5"/>
  <c r="I131" i="5" s="1"/>
  <c r="A131" i="5"/>
  <c r="I130" i="5"/>
  <c r="G130" i="5"/>
  <c r="A130" i="5"/>
  <c r="I129" i="5"/>
  <c r="G129" i="5"/>
  <c r="A129" i="5"/>
  <c r="G127" i="5"/>
  <c r="I127" i="5" s="1"/>
  <c r="A127" i="5"/>
  <c r="G126" i="5"/>
  <c r="I126" i="5" s="1"/>
  <c r="A126" i="5"/>
  <c r="I125" i="5"/>
  <c r="G125" i="5"/>
  <c r="A125" i="5"/>
  <c r="I124" i="5"/>
  <c r="G124" i="5"/>
  <c r="A124" i="5"/>
  <c r="G123" i="5"/>
  <c r="I123" i="5" s="1"/>
  <c r="A123" i="5"/>
  <c r="G122" i="5"/>
  <c r="I122" i="5" s="1"/>
  <c r="A122" i="5"/>
  <c r="I121" i="5"/>
  <c r="G121" i="5"/>
  <c r="A121" i="5"/>
  <c r="I120" i="5"/>
  <c r="G120" i="5"/>
  <c r="A120" i="5"/>
  <c r="G117" i="5"/>
  <c r="I117" i="5" s="1"/>
  <c r="A117" i="5"/>
  <c r="G115" i="5"/>
  <c r="I115" i="5" s="1"/>
  <c r="A115" i="5"/>
  <c r="I113" i="5"/>
  <c r="G113" i="5"/>
  <c r="A113" i="5"/>
  <c r="I109" i="5"/>
  <c r="G109" i="5"/>
  <c r="A109" i="5"/>
  <c r="G108" i="5"/>
  <c r="I108" i="5" s="1"/>
  <c r="A108" i="5"/>
  <c r="G107" i="5"/>
  <c r="I107" i="5" s="1"/>
  <c r="A107" i="5"/>
  <c r="I106" i="5"/>
  <c r="G106" i="5"/>
  <c r="A106" i="5"/>
  <c r="I105" i="5"/>
  <c r="G105" i="5"/>
  <c r="A105" i="5"/>
  <c r="G102" i="5"/>
  <c r="I102" i="5" s="1"/>
  <c r="A102" i="5"/>
  <c r="G101" i="5"/>
  <c r="I101" i="5" s="1"/>
  <c r="A101" i="5"/>
  <c r="I100" i="5"/>
  <c r="G100" i="5"/>
  <c r="A100" i="5"/>
  <c r="I99" i="5"/>
  <c r="G99" i="5"/>
  <c r="A99" i="5"/>
  <c r="G98" i="5"/>
  <c r="I98" i="5" s="1"/>
  <c r="A98" i="5"/>
  <c r="G97" i="5"/>
  <c r="I97" i="5" s="1"/>
  <c r="A97" i="5"/>
  <c r="I96" i="5"/>
  <c r="G96" i="5"/>
  <c r="A96" i="5"/>
  <c r="I95" i="5"/>
  <c r="G95" i="5"/>
  <c r="A95" i="5"/>
  <c r="G93" i="5"/>
  <c r="I93" i="5" s="1"/>
  <c r="A93" i="5"/>
  <c r="G92" i="5"/>
  <c r="I92" i="5" s="1"/>
  <c r="A92" i="5"/>
  <c r="I91" i="5"/>
  <c r="G91" i="5"/>
  <c r="A91" i="5"/>
  <c r="I90" i="5"/>
  <c r="G90" i="5"/>
  <c r="A90" i="5"/>
  <c r="G89" i="5"/>
  <c r="I89" i="5" s="1"/>
  <c r="A89" i="5"/>
  <c r="G88" i="5"/>
  <c r="I88" i="5" s="1"/>
  <c r="A88" i="5"/>
  <c r="I87" i="5"/>
  <c r="G87" i="5"/>
  <c r="A87" i="5"/>
  <c r="I86" i="5"/>
  <c r="G86" i="5"/>
  <c r="A86" i="5"/>
  <c r="G85" i="5"/>
  <c r="I85" i="5" s="1"/>
  <c r="A85" i="5"/>
  <c r="G83" i="5"/>
  <c r="I83" i="5" s="1"/>
  <c r="A83" i="5"/>
  <c r="I82" i="5"/>
  <c r="G82" i="5"/>
  <c r="A82" i="5"/>
  <c r="I80" i="5"/>
  <c r="G80" i="5"/>
  <c r="A80" i="5"/>
  <c r="G79" i="5"/>
  <c r="I79" i="5" s="1"/>
  <c r="A79" i="5"/>
  <c r="I78" i="5"/>
  <c r="G78" i="5"/>
  <c r="A78" i="5"/>
  <c r="I77" i="5"/>
  <c r="G77" i="5"/>
  <c r="A77" i="5"/>
  <c r="I76" i="5"/>
  <c r="G76" i="5"/>
  <c r="A76" i="5"/>
  <c r="G75" i="5"/>
  <c r="I75" i="5" s="1"/>
  <c r="A75" i="5"/>
  <c r="I73" i="5"/>
  <c r="G73" i="5"/>
  <c r="A73" i="5"/>
  <c r="I72" i="5"/>
  <c r="G72" i="5"/>
  <c r="A72" i="5"/>
  <c r="I71" i="5"/>
  <c r="G71" i="5"/>
  <c r="A71" i="5"/>
  <c r="G70" i="5"/>
  <c r="I70" i="5" s="1"/>
  <c r="A70" i="5"/>
  <c r="I69" i="5"/>
  <c r="G69" i="5"/>
  <c r="A69" i="5"/>
  <c r="I68" i="5"/>
  <c r="G68" i="5"/>
  <c r="A68" i="5"/>
  <c r="I67" i="5"/>
  <c r="G67" i="5"/>
  <c r="A67" i="5"/>
  <c r="G65" i="5"/>
  <c r="I65" i="5" s="1"/>
  <c r="A65" i="5"/>
  <c r="G63" i="5"/>
  <c r="I63" i="5" s="1"/>
  <c r="A63" i="5"/>
  <c r="I62" i="5"/>
  <c r="G62" i="5"/>
  <c r="A62" i="5"/>
  <c r="I59" i="5"/>
  <c r="G59" i="5"/>
  <c r="A59" i="5"/>
  <c r="G55" i="5"/>
  <c r="I55" i="5" s="1"/>
  <c r="A55" i="5"/>
  <c r="I54" i="5"/>
  <c r="G54" i="5"/>
  <c r="A54" i="5"/>
  <c r="I53" i="5"/>
  <c r="G53" i="5"/>
  <c r="A53" i="5"/>
  <c r="I51" i="5"/>
  <c r="G51" i="5"/>
  <c r="A51" i="5"/>
  <c r="G50" i="5"/>
  <c r="I50" i="5" s="1"/>
  <c r="A50" i="5"/>
  <c r="G49" i="5"/>
  <c r="I49" i="5" s="1"/>
  <c r="A49" i="5"/>
  <c r="I48" i="5"/>
  <c r="G48" i="5"/>
  <c r="A48" i="5"/>
  <c r="I47" i="5"/>
  <c r="G47" i="5"/>
  <c r="A47" i="5"/>
  <c r="G46" i="5"/>
  <c r="I46" i="5" s="1"/>
  <c r="A46" i="5"/>
  <c r="G45" i="5"/>
  <c r="I45" i="5" s="1"/>
  <c r="A45" i="5"/>
  <c r="I43" i="5"/>
  <c r="G43" i="5"/>
  <c r="A43" i="5"/>
  <c r="G42" i="5"/>
  <c r="I42" i="5" s="1"/>
  <c r="A42" i="5"/>
  <c r="G39" i="5"/>
  <c r="I39" i="5" s="1"/>
  <c r="A39" i="5"/>
  <c r="G38" i="5"/>
  <c r="I38" i="5" s="1"/>
  <c r="A38" i="5"/>
  <c r="I37" i="5"/>
  <c r="G37" i="5"/>
  <c r="A37" i="5"/>
  <c r="I36" i="5"/>
  <c r="G36" i="5"/>
  <c r="A36" i="5"/>
  <c r="G33" i="5"/>
  <c r="I33" i="5" s="1"/>
  <c r="A33" i="5"/>
  <c r="G32" i="5"/>
  <c r="I32" i="5" s="1"/>
  <c r="A32" i="5"/>
  <c r="I30" i="5"/>
  <c r="G30" i="5"/>
  <c r="A30" i="5"/>
  <c r="G25" i="5"/>
  <c r="I25" i="5" s="1"/>
  <c r="A25" i="5"/>
  <c r="G22" i="5"/>
  <c r="I22" i="5" s="1"/>
  <c r="A22" i="5"/>
  <c r="G21" i="5"/>
  <c r="I21" i="5" s="1"/>
  <c r="A21" i="5"/>
  <c r="I17" i="5"/>
  <c r="G17" i="5"/>
  <c r="A17" i="5"/>
  <c r="I16" i="5"/>
  <c r="G16" i="5"/>
  <c r="A16" i="5"/>
  <c r="G10" i="5"/>
  <c r="I10" i="5" s="1"/>
  <c r="A10" i="5"/>
  <c r="G9" i="5"/>
  <c r="I9" i="5" s="1"/>
  <c r="A9" i="5"/>
  <c r="I8" i="5"/>
  <c r="G8" i="5"/>
  <c r="A8" i="5"/>
  <c r="G7" i="5"/>
  <c r="I7" i="5" s="1"/>
  <c r="A7" i="5"/>
  <c r="G6" i="5"/>
  <c r="I6" i="5" s="1"/>
  <c r="A6" i="5"/>
  <c r="G5" i="5"/>
  <c r="I5" i="5" s="1"/>
  <c r="A5" i="5"/>
  <c r="I4" i="5"/>
  <c r="G4" i="5"/>
  <c r="A4" i="5"/>
  <c r="I3" i="5"/>
  <c r="G3" i="5"/>
  <c r="A3" i="5"/>
  <c r="G2" i="5"/>
  <c r="I2" i="5" s="1"/>
  <c r="A2" i="5"/>
  <c r="P540" i="2"/>
  <c r="Q540" i="2" s="1"/>
  <c r="A540" i="2"/>
  <c r="P539" i="2"/>
  <c r="M539" i="2"/>
  <c r="O539" i="2" s="1"/>
  <c r="Q539" i="2" s="1"/>
  <c r="A539" i="2"/>
  <c r="P538" i="2"/>
  <c r="O538" i="2"/>
  <c r="M538" i="2"/>
  <c r="A538" i="2"/>
  <c r="Q537" i="2"/>
  <c r="P537" i="2"/>
  <c r="M537" i="2"/>
  <c r="O537" i="2" s="1"/>
  <c r="A537" i="2"/>
  <c r="Q536" i="2"/>
  <c r="P536" i="2"/>
  <c r="M536" i="2"/>
  <c r="O536" i="2" s="1"/>
  <c r="A536" i="2"/>
  <c r="P535" i="2"/>
  <c r="M535" i="2"/>
  <c r="O535" i="2" s="1"/>
  <c r="Q535" i="2" s="1"/>
  <c r="A535" i="2"/>
  <c r="P534" i="2"/>
  <c r="Q534" i="2" s="1"/>
  <c r="A534" i="2"/>
  <c r="Q533" i="2"/>
  <c r="P533" i="2"/>
  <c r="A533" i="2"/>
  <c r="P532" i="2"/>
  <c r="M532" i="2"/>
  <c r="O532" i="2" s="1"/>
  <c r="A532" i="2"/>
  <c r="P531" i="2"/>
  <c r="O531" i="2"/>
  <c r="Q531" i="2" s="1"/>
  <c r="M531" i="2"/>
  <c r="A531" i="2"/>
  <c r="P530" i="2"/>
  <c r="O530" i="2"/>
  <c r="M530" i="2"/>
  <c r="A530" i="2"/>
  <c r="Q529" i="2"/>
  <c r="P529" i="2"/>
  <c r="A529" i="2"/>
  <c r="P528" i="2"/>
  <c r="Q528" i="2" s="1"/>
  <c r="A528" i="2"/>
  <c r="P527" i="2"/>
  <c r="M527" i="2"/>
  <c r="O527" i="2" s="1"/>
  <c r="Q527" i="2" s="1"/>
  <c r="A527" i="2"/>
  <c r="P526" i="2"/>
  <c r="M526" i="2"/>
  <c r="O526" i="2" s="1"/>
  <c r="Q526" i="2" s="1"/>
  <c r="A526" i="2"/>
  <c r="P525" i="2"/>
  <c r="O525" i="2"/>
  <c r="Q525" i="2" s="1"/>
  <c r="M525" i="2"/>
  <c r="A525" i="2"/>
  <c r="P524" i="2"/>
  <c r="Q524" i="2" s="1"/>
  <c r="A524" i="2"/>
  <c r="P523" i="2"/>
  <c r="O523" i="2"/>
  <c r="Q523" i="2" s="1"/>
  <c r="M523" i="2"/>
  <c r="A523" i="2"/>
  <c r="P522" i="2"/>
  <c r="M522" i="2"/>
  <c r="O522" i="2" s="1"/>
  <c r="A522" i="2"/>
  <c r="P521" i="2"/>
  <c r="O521" i="2"/>
  <c r="Q521" i="2" s="1"/>
  <c r="M521" i="2"/>
  <c r="A521" i="2"/>
  <c r="P520" i="2"/>
  <c r="O520" i="2"/>
  <c r="M520" i="2"/>
  <c r="A520" i="2"/>
  <c r="Q519" i="2"/>
  <c r="P519" i="2"/>
  <c r="O519" i="2"/>
  <c r="M519" i="2"/>
  <c r="A519" i="2"/>
  <c r="Q518" i="2"/>
  <c r="P518" i="2"/>
  <c r="M518" i="2"/>
  <c r="O518" i="2" s="1"/>
  <c r="A518" i="2"/>
  <c r="P517" i="2"/>
  <c r="M517" i="2"/>
  <c r="O517" i="2" s="1"/>
  <c r="Q517" i="2" s="1"/>
  <c r="A517" i="2"/>
  <c r="P516" i="2"/>
  <c r="Q516" i="2" s="1"/>
  <c r="A516" i="2"/>
  <c r="Q515" i="2"/>
  <c r="P515" i="2"/>
  <c r="O515" i="2"/>
  <c r="M515" i="2"/>
  <c r="A515" i="2"/>
  <c r="P514" i="2"/>
  <c r="Q514" i="2" s="1"/>
  <c r="A514" i="2"/>
  <c r="P513" i="2"/>
  <c r="O513" i="2"/>
  <c r="Q513" i="2" s="1"/>
  <c r="M513" i="2"/>
  <c r="A513" i="2"/>
  <c r="P512" i="2"/>
  <c r="Q512" i="2" s="1"/>
  <c r="A512" i="2"/>
  <c r="P511" i="2"/>
  <c r="O511" i="2"/>
  <c r="Q511" i="2" s="1"/>
  <c r="M511" i="2"/>
  <c r="A511" i="2"/>
  <c r="P510" i="2"/>
  <c r="O510" i="2"/>
  <c r="Q510" i="2" s="1"/>
  <c r="M510" i="2"/>
  <c r="A510" i="2"/>
  <c r="P509" i="2"/>
  <c r="O509" i="2"/>
  <c r="M509" i="2"/>
  <c r="A509" i="2"/>
  <c r="Q508" i="2"/>
  <c r="P508" i="2"/>
  <c r="A508" i="2"/>
  <c r="P507" i="2"/>
  <c r="Q507" i="2" s="1"/>
  <c r="A507" i="2"/>
  <c r="P506" i="2"/>
  <c r="Q506" i="2" s="1"/>
  <c r="A506" i="2"/>
  <c r="Q505" i="2"/>
  <c r="P505" i="2"/>
  <c r="A505" i="2"/>
  <c r="P504" i="2"/>
  <c r="M504" i="2"/>
  <c r="O504" i="2" s="1"/>
  <c r="A504" i="2"/>
  <c r="P503" i="2"/>
  <c r="O503" i="2"/>
  <c r="Q503" i="2" s="1"/>
  <c r="M503" i="2"/>
  <c r="A503" i="2"/>
  <c r="P502" i="2"/>
  <c r="Q502" i="2" s="1"/>
  <c r="A502" i="2"/>
  <c r="Q501" i="2"/>
  <c r="P501" i="2"/>
  <c r="A501" i="2"/>
  <c r="Q500" i="2"/>
  <c r="P500" i="2"/>
  <c r="A500" i="2"/>
  <c r="Q499" i="2"/>
  <c r="P499" i="2"/>
  <c r="A499" i="2"/>
  <c r="P498" i="2"/>
  <c r="O498" i="2"/>
  <c r="Q498" i="2" s="1"/>
  <c r="M498" i="2"/>
  <c r="A498" i="2"/>
  <c r="P497" i="2"/>
  <c r="O497" i="2"/>
  <c r="M497" i="2"/>
  <c r="A497" i="2"/>
  <c r="Q496" i="2"/>
  <c r="P496" i="2"/>
  <c r="M496" i="2"/>
  <c r="O496" i="2" s="1"/>
  <c r="A496" i="2"/>
  <c r="Q495" i="2"/>
  <c r="P495" i="2"/>
  <c r="O495" i="2"/>
  <c r="M495" i="2"/>
  <c r="A495" i="2"/>
  <c r="P494" i="2"/>
  <c r="O494" i="2"/>
  <c r="M494" i="2"/>
  <c r="A494" i="2"/>
  <c r="Q493" i="2"/>
  <c r="P493" i="2"/>
  <c r="O493" i="2"/>
  <c r="M493" i="2"/>
  <c r="A493" i="2"/>
  <c r="Q492" i="2"/>
  <c r="P492" i="2"/>
  <c r="A492" i="2"/>
  <c r="Q491" i="2"/>
  <c r="P491" i="2"/>
  <c r="O491" i="2"/>
  <c r="M491" i="2"/>
  <c r="A491" i="2"/>
  <c r="P490" i="2"/>
  <c r="M490" i="2"/>
  <c r="O490" i="2" s="1"/>
  <c r="Q490" i="2" s="1"/>
  <c r="A490" i="2"/>
  <c r="P489" i="2"/>
  <c r="O489" i="2"/>
  <c r="Q489" i="2" s="1"/>
  <c r="M489" i="2"/>
  <c r="A489" i="2"/>
  <c r="P488" i="2"/>
  <c r="O488" i="2"/>
  <c r="Q488" i="2" s="1"/>
  <c r="M488" i="2"/>
  <c r="A488" i="2"/>
  <c r="P487" i="2"/>
  <c r="O487" i="2"/>
  <c r="Q487" i="2" s="1"/>
  <c r="M487" i="2"/>
  <c r="A487" i="2"/>
  <c r="Q486" i="2"/>
  <c r="P486" i="2"/>
  <c r="M486" i="2"/>
  <c r="O486" i="2" s="1"/>
  <c r="A486" i="2"/>
  <c r="Q485" i="2"/>
  <c r="P485" i="2"/>
  <c r="O485" i="2"/>
  <c r="M485" i="2"/>
  <c r="A485" i="2"/>
  <c r="P484" i="2"/>
  <c r="O484" i="2"/>
  <c r="M484" i="2"/>
  <c r="A484" i="2"/>
  <c r="Q483" i="2"/>
  <c r="P483" i="2"/>
  <c r="A483" i="2"/>
  <c r="P482" i="2"/>
  <c r="O482" i="2"/>
  <c r="M482" i="2"/>
  <c r="A482" i="2"/>
  <c r="Q481" i="2"/>
  <c r="P481" i="2"/>
  <c r="O481" i="2"/>
  <c r="M481" i="2"/>
  <c r="A481" i="2"/>
  <c r="Q480" i="2"/>
  <c r="P480" i="2"/>
  <c r="A480" i="2"/>
  <c r="Q479" i="2"/>
  <c r="P479" i="2"/>
  <c r="O479" i="2"/>
  <c r="M479" i="2"/>
  <c r="A479" i="2"/>
  <c r="Q478" i="2"/>
  <c r="P478" i="2"/>
  <c r="A478" i="2"/>
  <c r="Q477" i="2"/>
  <c r="P477" i="2"/>
  <c r="A477" i="2"/>
  <c r="P476" i="2"/>
  <c r="Q476" i="2" s="1"/>
  <c r="A476" i="2"/>
  <c r="P475" i="2"/>
  <c r="M475" i="2"/>
  <c r="O475" i="2" s="1"/>
  <c r="Q475" i="2" s="1"/>
  <c r="A475" i="2"/>
  <c r="P474" i="2"/>
  <c r="M474" i="2"/>
  <c r="O474" i="2" s="1"/>
  <c r="Q474" i="2" s="1"/>
  <c r="A474" i="2"/>
  <c r="P473" i="2"/>
  <c r="O473" i="2"/>
  <c r="Q473" i="2" s="1"/>
  <c r="M473" i="2"/>
  <c r="A473" i="2"/>
  <c r="P472" i="2"/>
  <c r="M472" i="2"/>
  <c r="O472" i="2" s="1"/>
  <c r="A472" i="2"/>
  <c r="P471" i="2"/>
  <c r="O471" i="2"/>
  <c r="Q471" i="2" s="1"/>
  <c r="M471" i="2"/>
  <c r="A471" i="2"/>
  <c r="P470" i="2"/>
  <c r="Q470" i="2" s="1"/>
  <c r="A470" i="2"/>
  <c r="P469" i="2"/>
  <c r="O469" i="2"/>
  <c r="Q469" i="2" s="1"/>
  <c r="M469" i="2"/>
  <c r="A469" i="2"/>
  <c r="P468" i="2"/>
  <c r="O468" i="2"/>
  <c r="Q468" i="2" s="1"/>
  <c r="M468" i="2"/>
  <c r="A468" i="2"/>
  <c r="P467" i="2"/>
  <c r="O467" i="2"/>
  <c r="M467" i="2"/>
  <c r="A467" i="2"/>
  <c r="Q466" i="2"/>
  <c r="P466" i="2"/>
  <c r="M466" i="2"/>
  <c r="O466" i="2" s="1"/>
  <c r="A466" i="2"/>
  <c r="Q465" i="2"/>
  <c r="P465" i="2"/>
  <c r="O465" i="2"/>
  <c r="M465" i="2"/>
  <c r="A465" i="2"/>
  <c r="P464" i="2"/>
  <c r="O464" i="2"/>
  <c r="M464" i="2"/>
  <c r="A464" i="2"/>
  <c r="Q463" i="2"/>
  <c r="P463" i="2"/>
  <c r="O463" i="2"/>
  <c r="M463" i="2"/>
  <c r="A463" i="2"/>
  <c r="P462" i="2"/>
  <c r="M462" i="2"/>
  <c r="O462" i="2" s="1"/>
  <c r="Q462" i="2" s="1"/>
  <c r="A462" i="2"/>
  <c r="P461" i="2"/>
  <c r="O461" i="2"/>
  <c r="Q461" i="2" s="1"/>
  <c r="M461" i="2"/>
  <c r="A461" i="2"/>
  <c r="P460" i="2"/>
  <c r="O460" i="2"/>
  <c r="Q460" i="2" s="1"/>
  <c r="M460" i="2"/>
  <c r="A460" i="2"/>
  <c r="P459" i="2"/>
  <c r="O459" i="2"/>
  <c r="M459" i="2"/>
  <c r="A459" i="2"/>
  <c r="Q458" i="2"/>
  <c r="P458" i="2"/>
  <c r="M458" i="2"/>
  <c r="O458" i="2" s="1"/>
  <c r="A458" i="2"/>
  <c r="Q457" i="2"/>
  <c r="P457" i="2"/>
  <c r="O457" i="2"/>
  <c r="M457" i="2"/>
  <c r="A457" i="2"/>
  <c r="P456" i="2"/>
  <c r="O456" i="2"/>
  <c r="M456" i="2"/>
  <c r="A456" i="2"/>
  <c r="Q455" i="2"/>
  <c r="P455" i="2"/>
  <c r="O455" i="2"/>
  <c r="M455" i="2"/>
  <c r="A455" i="2"/>
  <c r="P454" i="2"/>
  <c r="M454" i="2"/>
  <c r="O454" i="2" s="1"/>
  <c r="Q454" i="2" s="1"/>
  <c r="A454" i="2"/>
  <c r="P453" i="2"/>
  <c r="O453" i="2"/>
  <c r="Q453" i="2" s="1"/>
  <c r="M453" i="2"/>
  <c r="A453" i="2"/>
  <c r="P452" i="2"/>
  <c r="Q452" i="2" s="1"/>
  <c r="A452" i="2"/>
  <c r="P451" i="2"/>
  <c r="M451" i="2"/>
  <c r="O451" i="2" s="1"/>
  <c r="Q451" i="2" s="1"/>
  <c r="A451" i="2"/>
  <c r="P450" i="2"/>
  <c r="M450" i="2"/>
  <c r="O450" i="2" s="1"/>
  <c r="Q450" i="2" s="1"/>
  <c r="A450" i="2"/>
  <c r="Q449" i="2"/>
  <c r="P449" i="2"/>
  <c r="A449" i="2"/>
  <c r="P448" i="2"/>
  <c r="O448" i="2"/>
  <c r="M448" i="2"/>
  <c r="A448" i="2"/>
  <c r="Q447" i="2"/>
  <c r="P447" i="2"/>
  <c r="O447" i="2"/>
  <c r="M447" i="2"/>
  <c r="A447" i="2"/>
  <c r="P446" i="2"/>
  <c r="M446" i="2"/>
  <c r="O446" i="2" s="1"/>
  <c r="Q446" i="2" s="1"/>
  <c r="A446" i="2"/>
  <c r="P445" i="2"/>
  <c r="O445" i="2"/>
  <c r="Q445" i="2" s="1"/>
  <c r="M445" i="2"/>
  <c r="A445" i="2"/>
  <c r="P444" i="2"/>
  <c r="Q444" i="2" s="1"/>
  <c r="A444" i="2"/>
  <c r="P443" i="2"/>
  <c r="M443" i="2"/>
  <c r="O443" i="2" s="1"/>
  <c r="Q443" i="2" s="1"/>
  <c r="A443" i="2"/>
  <c r="P442" i="2"/>
  <c r="M442" i="2"/>
  <c r="O442" i="2" s="1"/>
  <c r="Q442" i="2" s="1"/>
  <c r="A442" i="2"/>
  <c r="P441" i="2"/>
  <c r="O441" i="2"/>
  <c r="Q441" i="2" s="1"/>
  <c r="M441" i="2"/>
  <c r="A441" i="2"/>
  <c r="P440" i="2"/>
  <c r="M440" i="2"/>
  <c r="O440" i="2" s="1"/>
  <c r="A440" i="2"/>
  <c r="P439" i="2"/>
  <c r="O439" i="2"/>
  <c r="Q439" i="2" s="1"/>
  <c r="M439" i="2"/>
  <c r="A439" i="2"/>
  <c r="P438" i="2"/>
  <c r="O438" i="2"/>
  <c r="M438" i="2"/>
  <c r="A438" i="2"/>
  <c r="Q437" i="2"/>
  <c r="P437" i="2"/>
  <c r="O437" i="2"/>
  <c r="M437" i="2"/>
  <c r="A437" i="2"/>
  <c r="Q436" i="2"/>
  <c r="P436" i="2"/>
  <c r="A436" i="2"/>
  <c r="Q435" i="2"/>
  <c r="P435" i="2"/>
  <c r="O435" i="2"/>
  <c r="M435" i="2"/>
  <c r="A435" i="2"/>
  <c r="Q434" i="2"/>
  <c r="P434" i="2"/>
  <c r="A434" i="2"/>
  <c r="Q433" i="2"/>
  <c r="P433" i="2"/>
  <c r="O433" i="2"/>
  <c r="M433" i="2"/>
  <c r="A433" i="2"/>
  <c r="Q432" i="2"/>
  <c r="P432" i="2"/>
  <c r="M432" i="2"/>
  <c r="O432" i="2" s="1"/>
  <c r="A432" i="2"/>
  <c r="Q431" i="2"/>
  <c r="P431" i="2"/>
  <c r="A431" i="2"/>
  <c r="Q430" i="2"/>
  <c r="P430" i="2"/>
  <c r="A430" i="2"/>
  <c r="P429" i="2"/>
  <c r="O429" i="2"/>
  <c r="M429" i="2"/>
  <c r="A429" i="2"/>
  <c r="Q428" i="2"/>
  <c r="P428" i="2"/>
  <c r="A428" i="2"/>
  <c r="P427" i="2"/>
  <c r="Q427" i="2" s="1"/>
  <c r="A427" i="2"/>
  <c r="P426" i="2"/>
  <c r="Q426" i="2" s="1"/>
  <c r="A426" i="2"/>
  <c r="Q425" i="2"/>
  <c r="P425" i="2"/>
  <c r="O425" i="2"/>
  <c r="M425" i="2"/>
  <c r="A425" i="2"/>
  <c r="P424" i="2"/>
  <c r="O424" i="2"/>
  <c r="M424" i="2"/>
  <c r="A424" i="2"/>
  <c r="Q423" i="2"/>
  <c r="P423" i="2"/>
  <c r="O423" i="2"/>
  <c r="M423" i="2"/>
  <c r="A423" i="2"/>
  <c r="P422" i="2"/>
  <c r="M422" i="2"/>
  <c r="O422" i="2" s="1"/>
  <c r="Q422" i="2" s="1"/>
  <c r="A422" i="2"/>
  <c r="P421" i="2"/>
  <c r="O421" i="2"/>
  <c r="Q421" i="2" s="1"/>
  <c r="M421" i="2"/>
  <c r="A421" i="2"/>
  <c r="P420" i="2"/>
  <c r="O420" i="2"/>
  <c r="Q420" i="2" s="1"/>
  <c r="M420" i="2"/>
  <c r="A420" i="2"/>
  <c r="P419" i="2"/>
  <c r="O419" i="2"/>
  <c r="M419" i="2"/>
  <c r="A419" i="2"/>
  <c r="Q418" i="2"/>
  <c r="P418" i="2"/>
  <c r="M418" i="2"/>
  <c r="O418" i="2" s="1"/>
  <c r="A418" i="2"/>
  <c r="Q417" i="2"/>
  <c r="P417" i="2"/>
  <c r="M417" i="2"/>
  <c r="O417" i="2" s="1"/>
  <c r="A417" i="2"/>
  <c r="P416" i="2"/>
  <c r="M416" i="2"/>
  <c r="O416" i="2" s="1"/>
  <c r="Q416" i="2" s="1"/>
  <c r="A416" i="2"/>
  <c r="Q415" i="2"/>
  <c r="P415" i="2"/>
  <c r="A415" i="2"/>
  <c r="P414" i="2"/>
  <c r="O414" i="2"/>
  <c r="M414" i="2"/>
  <c r="A414" i="2"/>
  <c r="Q413" i="2"/>
  <c r="P413" i="2"/>
  <c r="O413" i="2"/>
  <c r="M413" i="2"/>
  <c r="A413" i="2"/>
  <c r="Q412" i="2"/>
  <c r="P412" i="2"/>
  <c r="A412" i="2"/>
  <c r="Q411" i="2"/>
  <c r="P411" i="2"/>
  <c r="A411" i="2"/>
  <c r="P410" i="2"/>
  <c r="O410" i="2"/>
  <c r="Q410" i="2" s="1"/>
  <c r="M410" i="2"/>
  <c r="A410" i="2"/>
  <c r="P409" i="2"/>
  <c r="O409" i="2"/>
  <c r="M409" i="2"/>
  <c r="A409" i="2"/>
  <c r="Q408" i="2"/>
  <c r="P408" i="2"/>
  <c r="M408" i="2"/>
  <c r="O408" i="2" s="1"/>
  <c r="A408" i="2"/>
  <c r="Q407" i="2"/>
  <c r="P407" i="2"/>
  <c r="M407" i="2"/>
  <c r="O407" i="2" s="1"/>
  <c r="A407" i="2"/>
  <c r="Q406" i="2"/>
  <c r="P406" i="2"/>
  <c r="A406" i="2"/>
  <c r="Q405" i="2"/>
  <c r="P405" i="2"/>
  <c r="M405" i="2"/>
  <c r="O405" i="2" s="1"/>
  <c r="A405" i="2"/>
  <c r="P404" i="2"/>
  <c r="M404" i="2"/>
  <c r="O404" i="2" s="1"/>
  <c r="Q404" i="2" s="1"/>
  <c r="A404" i="2"/>
  <c r="P403" i="2"/>
  <c r="O403" i="2"/>
  <c r="Q403" i="2" s="1"/>
  <c r="M403" i="2"/>
  <c r="A403" i="2"/>
  <c r="P402" i="2"/>
  <c r="Q402" i="2" s="1"/>
  <c r="A402" i="2"/>
  <c r="P401" i="2"/>
  <c r="O401" i="2"/>
  <c r="Q401" i="2" s="1"/>
  <c r="M401" i="2"/>
  <c r="A401" i="2"/>
  <c r="P400" i="2"/>
  <c r="Q400" i="2" s="1"/>
  <c r="A400" i="2"/>
  <c r="P399" i="2"/>
  <c r="O399" i="2"/>
  <c r="Q399" i="2" s="1"/>
  <c r="M399" i="2"/>
  <c r="A399" i="2"/>
  <c r="P398" i="2"/>
  <c r="O398" i="2"/>
  <c r="Q398" i="2" s="1"/>
  <c r="M398" i="2"/>
  <c r="A398" i="2"/>
  <c r="Q397" i="2"/>
  <c r="P397" i="2"/>
  <c r="A397" i="2"/>
  <c r="P396" i="2"/>
  <c r="Q396" i="2" s="1"/>
  <c r="A396" i="2"/>
  <c r="P395" i="2"/>
  <c r="O395" i="2"/>
  <c r="Q395" i="2" s="1"/>
  <c r="M395" i="2"/>
  <c r="A395" i="2"/>
  <c r="P394" i="2"/>
  <c r="O394" i="2"/>
  <c r="M394" i="2"/>
  <c r="A394" i="2"/>
  <c r="Q393" i="2"/>
  <c r="P393" i="2"/>
  <c r="A393" i="2"/>
  <c r="P392" i="2"/>
  <c r="Q392" i="2" s="1"/>
  <c r="A392" i="2"/>
  <c r="P391" i="2"/>
  <c r="Q391" i="2" s="1"/>
  <c r="A391" i="2"/>
  <c r="Q390" i="2"/>
  <c r="P390" i="2"/>
  <c r="A390" i="2"/>
  <c r="Q389" i="2"/>
  <c r="P389" i="2"/>
  <c r="A389" i="2"/>
  <c r="P388" i="2"/>
  <c r="O388" i="2"/>
  <c r="M388" i="2"/>
  <c r="A388" i="2"/>
  <c r="Q387" i="2"/>
  <c r="P387" i="2"/>
  <c r="M387" i="2"/>
  <c r="O387" i="2" s="1"/>
  <c r="A387" i="2"/>
  <c r="P386" i="2"/>
  <c r="M386" i="2"/>
  <c r="O386" i="2" s="1"/>
  <c r="Q386" i="2" s="1"/>
  <c r="A386" i="2"/>
  <c r="P385" i="2"/>
  <c r="O385" i="2"/>
  <c r="Q385" i="2" s="1"/>
  <c r="M385" i="2"/>
  <c r="A385" i="2"/>
  <c r="P384" i="2"/>
  <c r="O384" i="2"/>
  <c r="M384" i="2"/>
  <c r="A384" i="2"/>
  <c r="Q383" i="2"/>
  <c r="P383" i="2"/>
  <c r="M383" i="2"/>
  <c r="O383" i="2" s="1"/>
  <c r="A383" i="2"/>
  <c r="P382" i="2"/>
  <c r="M382" i="2"/>
  <c r="O382" i="2" s="1"/>
  <c r="Q382" i="2" s="1"/>
  <c r="A382" i="2"/>
  <c r="P381" i="2"/>
  <c r="O381" i="2"/>
  <c r="Q381" i="2" s="1"/>
  <c r="A381" i="2"/>
  <c r="P380" i="2"/>
  <c r="O380" i="2"/>
  <c r="Q380" i="2" s="1"/>
  <c r="A380" i="2"/>
  <c r="P379" i="2"/>
  <c r="O379" i="2"/>
  <c r="Q379" i="2" s="1"/>
  <c r="A379" i="2"/>
  <c r="P378" i="2"/>
  <c r="O378" i="2"/>
  <c r="Q378" i="2" s="1"/>
  <c r="A378" i="2"/>
  <c r="P377" i="2"/>
  <c r="O377" i="2"/>
  <c r="Q377" i="2" s="1"/>
  <c r="A377" i="2"/>
  <c r="P376" i="2"/>
  <c r="O376" i="2"/>
  <c r="Q376" i="2" s="1"/>
  <c r="A376" i="2"/>
  <c r="P375" i="2"/>
  <c r="O375" i="2"/>
  <c r="Q375" i="2" s="1"/>
  <c r="A375" i="2"/>
  <c r="P374" i="2"/>
  <c r="O374" i="2"/>
  <c r="Q374" i="2" s="1"/>
  <c r="A374" i="2"/>
  <c r="P373" i="2"/>
  <c r="O373" i="2"/>
  <c r="Q373" i="2" s="1"/>
  <c r="A373" i="2"/>
  <c r="P372" i="2"/>
  <c r="O372" i="2"/>
  <c r="A372" i="2"/>
  <c r="P371" i="2"/>
  <c r="O371" i="2"/>
  <c r="A371" i="2"/>
  <c r="P370" i="2"/>
  <c r="O370" i="2"/>
  <c r="A370" i="2"/>
  <c r="P369" i="2"/>
  <c r="O369" i="2"/>
  <c r="Q369" i="2" s="1"/>
  <c r="A369" i="2"/>
  <c r="P368" i="2"/>
  <c r="O368" i="2"/>
  <c r="A368" i="2"/>
  <c r="P367" i="2"/>
  <c r="O367" i="2"/>
  <c r="A367" i="2"/>
  <c r="P366" i="2"/>
  <c r="O366" i="2"/>
  <c r="A366" i="2"/>
  <c r="P365" i="2"/>
  <c r="O365" i="2"/>
  <c r="Q365" i="2" s="1"/>
  <c r="A365" i="2"/>
  <c r="P364" i="2"/>
  <c r="O364" i="2"/>
  <c r="A364" i="2"/>
  <c r="P363" i="2"/>
  <c r="O363" i="2"/>
  <c r="A363" i="2"/>
  <c r="P362" i="2"/>
  <c r="O362" i="2"/>
  <c r="A362" i="2"/>
  <c r="P361" i="2"/>
  <c r="O361" i="2"/>
  <c r="Q361" i="2" s="1"/>
  <c r="A361" i="2"/>
  <c r="P360" i="2"/>
  <c r="O360" i="2"/>
  <c r="A360" i="2"/>
  <c r="P359" i="2"/>
  <c r="O359" i="2"/>
  <c r="A359" i="2"/>
  <c r="P358" i="2"/>
  <c r="O358" i="2"/>
  <c r="A358" i="2"/>
  <c r="P357" i="2"/>
  <c r="O357" i="2"/>
  <c r="Q357" i="2" s="1"/>
  <c r="A357" i="2"/>
  <c r="P356" i="2"/>
  <c r="O356" i="2"/>
  <c r="A356" i="2"/>
  <c r="P355" i="2"/>
  <c r="O355" i="2"/>
  <c r="A355" i="2"/>
  <c r="P354" i="2"/>
  <c r="O354" i="2"/>
  <c r="A354" i="2"/>
  <c r="P353" i="2"/>
  <c r="O353" i="2"/>
  <c r="Q353" i="2" s="1"/>
  <c r="A353" i="2"/>
  <c r="P352" i="2"/>
  <c r="O352" i="2"/>
  <c r="A352" i="2"/>
  <c r="P351" i="2"/>
  <c r="O351" i="2"/>
  <c r="A351" i="2"/>
  <c r="P350" i="2"/>
  <c r="O350" i="2"/>
  <c r="A350" i="2"/>
  <c r="P349" i="2"/>
  <c r="O349" i="2"/>
  <c r="Q349" i="2" s="1"/>
  <c r="A349" i="2"/>
  <c r="P348" i="2"/>
  <c r="O348" i="2"/>
  <c r="A348" i="2"/>
  <c r="P347" i="2"/>
  <c r="O347" i="2"/>
  <c r="A347" i="2"/>
  <c r="P346" i="2"/>
  <c r="O346" i="2"/>
  <c r="A346" i="2"/>
  <c r="P345" i="2"/>
  <c r="O345" i="2"/>
  <c r="Q345" i="2" s="1"/>
  <c r="A345" i="2"/>
  <c r="P344" i="2"/>
  <c r="O344" i="2"/>
  <c r="A344" i="2"/>
  <c r="P343" i="2"/>
  <c r="O343" i="2"/>
  <c r="A343" i="2"/>
  <c r="P342" i="2"/>
  <c r="O342" i="2"/>
  <c r="A342" i="2"/>
  <c r="P341" i="2"/>
  <c r="O341" i="2"/>
  <c r="Q341" i="2" s="1"/>
  <c r="A341" i="2"/>
  <c r="P340" i="2"/>
  <c r="O340" i="2"/>
  <c r="A340" i="2"/>
  <c r="P339" i="2"/>
  <c r="O339" i="2"/>
  <c r="A339" i="2"/>
  <c r="P338" i="2"/>
  <c r="O338" i="2"/>
  <c r="A338" i="2"/>
  <c r="P337" i="2"/>
  <c r="O337" i="2"/>
  <c r="Q337" i="2" s="1"/>
  <c r="A337" i="2"/>
  <c r="P336" i="2"/>
  <c r="O336" i="2"/>
  <c r="A336" i="2"/>
  <c r="P335" i="2"/>
  <c r="O335" i="2"/>
  <c r="A335" i="2"/>
  <c r="P334" i="2"/>
  <c r="O334" i="2"/>
  <c r="A334" i="2"/>
  <c r="P333" i="2"/>
  <c r="O333" i="2"/>
  <c r="Q333" i="2" s="1"/>
  <c r="A333" i="2"/>
  <c r="P332" i="2"/>
  <c r="O332" i="2"/>
  <c r="Q332" i="2" s="1"/>
  <c r="A332" i="2"/>
  <c r="P331" i="2"/>
  <c r="O331" i="2"/>
  <c r="Q331" i="2" s="1"/>
  <c r="A331" i="2"/>
  <c r="P330" i="2"/>
  <c r="O330" i="2"/>
  <c r="Q330" i="2" s="1"/>
  <c r="A330" i="2"/>
  <c r="P329" i="2"/>
  <c r="O329" i="2"/>
  <c r="Q329" i="2" s="1"/>
  <c r="A329" i="2"/>
  <c r="P328" i="2"/>
  <c r="O328" i="2"/>
  <c r="Q328" i="2" s="1"/>
  <c r="A328" i="2"/>
  <c r="P327" i="2"/>
  <c r="O327" i="2"/>
  <c r="Q327" i="2" s="1"/>
  <c r="A327" i="2"/>
  <c r="P326" i="2"/>
  <c r="O326" i="2"/>
  <c r="Q326" i="2" s="1"/>
  <c r="A326" i="2"/>
  <c r="P325" i="2"/>
  <c r="O325" i="2"/>
  <c r="Q325" i="2" s="1"/>
  <c r="A325" i="2"/>
  <c r="P324" i="2"/>
  <c r="O324" i="2"/>
  <c r="Q324" i="2" s="1"/>
  <c r="A324" i="2"/>
  <c r="P323" i="2"/>
  <c r="O323" i="2"/>
  <c r="Q323" i="2" s="1"/>
  <c r="A323" i="2"/>
  <c r="P322" i="2"/>
  <c r="O322" i="2"/>
  <c r="Q322" i="2" s="1"/>
  <c r="A322" i="2"/>
  <c r="P321" i="2"/>
  <c r="O321" i="2"/>
  <c r="Q321" i="2" s="1"/>
  <c r="A321" i="2"/>
  <c r="P320" i="2"/>
  <c r="O320" i="2"/>
  <c r="Q320" i="2" s="1"/>
  <c r="A320" i="2"/>
  <c r="P319" i="2"/>
  <c r="O319" i="2"/>
  <c r="Q319" i="2" s="1"/>
  <c r="A319" i="2"/>
  <c r="P318" i="2"/>
  <c r="O318" i="2"/>
  <c r="Q318" i="2" s="1"/>
  <c r="A318" i="2"/>
  <c r="P317" i="2"/>
  <c r="O317" i="2"/>
  <c r="Q317" i="2" s="1"/>
  <c r="A317" i="2"/>
  <c r="P316" i="2"/>
  <c r="O316" i="2"/>
  <c r="Q316" i="2" s="1"/>
  <c r="A316" i="2"/>
  <c r="P315" i="2"/>
  <c r="O315" i="2"/>
  <c r="Q315" i="2" s="1"/>
  <c r="A315" i="2"/>
  <c r="P314" i="2"/>
  <c r="O314" i="2"/>
  <c r="A314" i="2"/>
  <c r="P313" i="2"/>
  <c r="O313" i="2"/>
  <c r="Q313" i="2" s="1"/>
  <c r="A313" i="2"/>
  <c r="P312" i="2"/>
  <c r="O312" i="2"/>
  <c r="Q312" i="2" s="1"/>
  <c r="A312" i="2"/>
  <c r="P311" i="2"/>
  <c r="O311" i="2"/>
  <c r="Q311" i="2" s="1"/>
  <c r="A311" i="2"/>
  <c r="P310" i="2"/>
  <c r="O310" i="2"/>
  <c r="A310" i="2"/>
  <c r="P309" i="2"/>
  <c r="O309" i="2"/>
  <c r="Q309" i="2" s="1"/>
  <c r="A309" i="2"/>
  <c r="P308" i="2"/>
  <c r="O308" i="2"/>
  <c r="Q308" i="2" s="1"/>
  <c r="A308" i="2"/>
  <c r="P307" i="2"/>
  <c r="O307" i="2"/>
  <c r="Q307" i="2" s="1"/>
  <c r="A307" i="2"/>
  <c r="P306" i="2"/>
  <c r="O306" i="2"/>
  <c r="A306" i="2"/>
  <c r="P305" i="2"/>
  <c r="O305" i="2"/>
  <c r="Q305" i="2" s="1"/>
  <c r="A305" i="2"/>
  <c r="P304" i="2"/>
  <c r="O304" i="2"/>
  <c r="Q304" i="2" s="1"/>
  <c r="A304" i="2"/>
  <c r="P303" i="2"/>
  <c r="O303" i="2"/>
  <c r="Q303" i="2" s="1"/>
  <c r="A303" i="2"/>
  <c r="P302" i="2"/>
  <c r="O302" i="2"/>
  <c r="A302" i="2"/>
  <c r="P301" i="2"/>
  <c r="O301" i="2"/>
  <c r="Q301" i="2" s="1"/>
  <c r="A301" i="2"/>
  <c r="P300" i="2"/>
  <c r="O300" i="2"/>
  <c r="Q300" i="2" s="1"/>
  <c r="A300" i="2"/>
  <c r="P299" i="2"/>
  <c r="O299" i="2"/>
  <c r="Q299" i="2" s="1"/>
  <c r="A299" i="2"/>
  <c r="P298" i="2"/>
  <c r="O298" i="2"/>
  <c r="A298" i="2"/>
  <c r="P297" i="2"/>
  <c r="O297" i="2"/>
  <c r="Q297" i="2" s="1"/>
  <c r="A297" i="2"/>
  <c r="P296" i="2"/>
  <c r="O296" i="2"/>
  <c r="A296" i="2"/>
  <c r="P295" i="2"/>
  <c r="O295" i="2"/>
  <c r="Q295" i="2" s="1"/>
  <c r="A295" i="2"/>
  <c r="P294" i="2"/>
  <c r="O294" i="2"/>
  <c r="A294" i="2"/>
  <c r="P293" i="2"/>
  <c r="O293" i="2"/>
  <c r="Q293" i="2" s="1"/>
  <c r="A293" i="2"/>
  <c r="P292" i="2"/>
  <c r="O292" i="2"/>
  <c r="A292" i="2"/>
  <c r="P291" i="2"/>
  <c r="O291" i="2"/>
  <c r="Q291" i="2" s="1"/>
  <c r="A291" i="2"/>
  <c r="P290" i="2"/>
  <c r="O290" i="2"/>
  <c r="A290" i="2"/>
  <c r="P289" i="2"/>
  <c r="O289" i="2"/>
  <c r="Q289" i="2" s="1"/>
  <c r="A289" i="2"/>
  <c r="P288" i="2"/>
  <c r="O288" i="2"/>
  <c r="Q288" i="2" s="1"/>
  <c r="A288" i="2"/>
  <c r="P287" i="2"/>
  <c r="O287" i="2"/>
  <c r="A287" i="2"/>
  <c r="P286" i="2"/>
  <c r="O286" i="2"/>
  <c r="A286" i="2"/>
  <c r="P285" i="2"/>
  <c r="O285" i="2"/>
  <c r="Q285" i="2" s="1"/>
  <c r="A285" i="2"/>
  <c r="P284" i="2"/>
  <c r="O284" i="2"/>
  <c r="Q284" i="2" s="1"/>
  <c r="A284" i="2"/>
  <c r="P283" i="2"/>
  <c r="O283" i="2"/>
  <c r="A283" i="2"/>
  <c r="P282" i="2"/>
  <c r="O282" i="2"/>
  <c r="A282" i="2"/>
  <c r="P281" i="2"/>
  <c r="O281" i="2"/>
  <c r="Q281" i="2" s="1"/>
  <c r="A281" i="2"/>
  <c r="P280" i="2"/>
  <c r="O280" i="2"/>
  <c r="A280" i="2"/>
  <c r="P279" i="2"/>
  <c r="O279" i="2"/>
  <c r="A279" i="2"/>
  <c r="P278" i="2"/>
  <c r="O278" i="2"/>
  <c r="A278" i="2"/>
  <c r="P277" i="2"/>
  <c r="O277" i="2"/>
  <c r="Q277" i="2" s="1"/>
  <c r="A277" i="2"/>
  <c r="P276" i="2"/>
  <c r="O276" i="2"/>
  <c r="A276" i="2"/>
  <c r="P275" i="2"/>
  <c r="O275" i="2"/>
  <c r="A275" i="2"/>
  <c r="P274" i="2"/>
  <c r="O274" i="2"/>
  <c r="A274" i="2"/>
  <c r="P273" i="2"/>
  <c r="O273" i="2"/>
  <c r="Q273" i="2" s="1"/>
  <c r="A273" i="2"/>
  <c r="P272" i="2"/>
  <c r="O272" i="2"/>
  <c r="A272" i="2"/>
  <c r="P271" i="2"/>
  <c r="O271" i="2"/>
  <c r="A271" i="2"/>
  <c r="P270" i="2"/>
  <c r="O270" i="2"/>
  <c r="A270" i="2"/>
  <c r="P269" i="2"/>
  <c r="O269" i="2"/>
  <c r="Q269" i="2" s="1"/>
  <c r="A269" i="2"/>
  <c r="P268" i="2"/>
  <c r="O268" i="2"/>
  <c r="A268" i="2"/>
  <c r="P267" i="2"/>
  <c r="O267" i="2"/>
  <c r="A267" i="2"/>
  <c r="P266" i="2"/>
  <c r="O266" i="2"/>
  <c r="A266" i="2"/>
  <c r="P265" i="2"/>
  <c r="O265" i="2"/>
  <c r="Q265" i="2" s="1"/>
  <c r="A265" i="2"/>
  <c r="P264" i="2"/>
  <c r="O264" i="2"/>
  <c r="A264" i="2"/>
  <c r="P263" i="2"/>
  <c r="O263" i="2"/>
  <c r="A263" i="2"/>
  <c r="P262" i="2"/>
  <c r="O262" i="2"/>
  <c r="A262" i="2"/>
  <c r="P261" i="2"/>
  <c r="O261" i="2"/>
  <c r="Q261" i="2" s="1"/>
  <c r="A261" i="2"/>
  <c r="P260" i="2"/>
  <c r="O260" i="2"/>
  <c r="Q260" i="2" s="1"/>
  <c r="A260" i="2"/>
  <c r="P259" i="2"/>
  <c r="O259" i="2"/>
  <c r="Q259" i="2" s="1"/>
  <c r="A259" i="2"/>
  <c r="P258" i="2"/>
  <c r="O258" i="2"/>
  <c r="Q258" i="2" s="1"/>
  <c r="A258" i="2"/>
  <c r="P257" i="2"/>
  <c r="O257" i="2"/>
  <c r="Q257" i="2" s="1"/>
  <c r="A257" i="2"/>
  <c r="P256" i="2"/>
  <c r="O256" i="2"/>
  <c r="Q256" i="2" s="1"/>
  <c r="A256" i="2"/>
  <c r="P255" i="2"/>
  <c r="O255" i="2"/>
  <c r="Q255" i="2" s="1"/>
  <c r="A255" i="2"/>
  <c r="P254" i="2"/>
  <c r="O254" i="2"/>
  <c r="Q254" i="2" s="1"/>
  <c r="A254" i="2"/>
  <c r="P253" i="2"/>
  <c r="O253" i="2"/>
  <c r="Q253" i="2" s="1"/>
  <c r="A253" i="2"/>
  <c r="P252" i="2"/>
  <c r="O252" i="2"/>
  <c r="Q252" i="2" s="1"/>
  <c r="A252" i="2"/>
  <c r="P251" i="2"/>
  <c r="O251" i="2"/>
  <c r="Q251" i="2" s="1"/>
  <c r="A251" i="2"/>
  <c r="P250" i="2"/>
  <c r="O250" i="2"/>
  <c r="Q250" i="2" s="1"/>
  <c r="A250" i="2"/>
  <c r="P249" i="2"/>
  <c r="O249" i="2"/>
  <c r="Q249" i="2" s="1"/>
  <c r="A249" i="2"/>
  <c r="P248" i="2"/>
  <c r="O248" i="2"/>
  <c r="Q248" i="2" s="1"/>
  <c r="A248" i="2"/>
  <c r="P247" i="2"/>
  <c r="O247" i="2"/>
  <c r="Q247" i="2" s="1"/>
  <c r="A247" i="2"/>
  <c r="P246" i="2"/>
  <c r="O246" i="2"/>
  <c r="Q246" i="2" s="1"/>
  <c r="A246" i="2"/>
  <c r="P245" i="2"/>
  <c r="O245" i="2"/>
  <c r="Q245" i="2" s="1"/>
  <c r="A245" i="2"/>
  <c r="P244" i="2"/>
  <c r="O244" i="2"/>
  <c r="Q244" i="2" s="1"/>
  <c r="A244" i="2"/>
  <c r="P243" i="2"/>
  <c r="O243" i="2"/>
  <c r="Q243" i="2" s="1"/>
  <c r="A243" i="2"/>
  <c r="P242" i="2"/>
  <c r="O242" i="2"/>
  <c r="Q242" i="2" s="1"/>
  <c r="A242" i="2"/>
  <c r="P241" i="2"/>
  <c r="O241" i="2"/>
  <c r="Q241" i="2" s="1"/>
  <c r="A241" i="2"/>
  <c r="P240" i="2"/>
  <c r="O240" i="2"/>
  <c r="Q240" i="2" s="1"/>
  <c r="A240" i="2"/>
  <c r="P239" i="2"/>
  <c r="O239" i="2"/>
  <c r="Q239" i="2" s="1"/>
  <c r="A239" i="2"/>
  <c r="P238" i="2"/>
  <c r="O238" i="2"/>
  <c r="Q238" i="2" s="1"/>
  <c r="A238" i="2"/>
  <c r="P237" i="2"/>
  <c r="O237" i="2"/>
  <c r="Q237" i="2" s="1"/>
  <c r="A237" i="2"/>
  <c r="P236" i="2"/>
  <c r="O236" i="2"/>
  <c r="Q236" i="2" s="1"/>
  <c r="A236" i="2"/>
  <c r="P235" i="2"/>
  <c r="O235" i="2"/>
  <c r="Q235" i="2" s="1"/>
  <c r="A235" i="2"/>
  <c r="P234" i="2"/>
  <c r="O234" i="2"/>
  <c r="Q234" i="2" s="1"/>
  <c r="A234" i="2"/>
  <c r="P233" i="2"/>
  <c r="O233" i="2"/>
  <c r="Q233" i="2" s="1"/>
  <c r="A233" i="2"/>
  <c r="P232" i="2"/>
  <c r="O232" i="2"/>
  <c r="Q232" i="2" s="1"/>
  <c r="A232" i="2"/>
  <c r="P231" i="2"/>
  <c r="O231" i="2"/>
  <c r="Q231" i="2" s="1"/>
  <c r="A231" i="2"/>
  <c r="P230" i="2"/>
  <c r="O230" i="2"/>
  <c r="Q230" i="2" s="1"/>
  <c r="A230" i="2"/>
  <c r="P229" i="2"/>
  <c r="O229" i="2"/>
  <c r="Q229" i="2" s="1"/>
  <c r="A229" i="2"/>
  <c r="P228" i="2"/>
  <c r="O228" i="2"/>
  <c r="Q228" i="2" s="1"/>
  <c r="A228" i="2"/>
  <c r="P227" i="2"/>
  <c r="O227" i="2"/>
  <c r="Q227" i="2" s="1"/>
  <c r="A227" i="2"/>
  <c r="P226" i="2"/>
  <c r="O226" i="2"/>
  <c r="Q226" i="2" s="1"/>
  <c r="A226" i="2"/>
  <c r="P225" i="2"/>
  <c r="O225" i="2"/>
  <c r="Q225" i="2" s="1"/>
  <c r="A225" i="2"/>
  <c r="P224" i="2"/>
  <c r="O224" i="2"/>
  <c r="A224" i="2"/>
  <c r="P223" i="2"/>
  <c r="O223" i="2"/>
  <c r="A223" i="2"/>
  <c r="P222" i="2"/>
  <c r="O222" i="2"/>
  <c r="A222" i="2"/>
  <c r="P221" i="2"/>
  <c r="O221" i="2"/>
  <c r="Q221" i="2" s="1"/>
  <c r="A221" i="2"/>
  <c r="P220" i="2"/>
  <c r="O220" i="2"/>
  <c r="A220" i="2"/>
  <c r="P219" i="2"/>
  <c r="O219" i="2"/>
  <c r="Q219" i="2" s="1"/>
  <c r="A219" i="2"/>
  <c r="P218" i="2"/>
  <c r="O218" i="2"/>
  <c r="A218" i="2"/>
  <c r="P217" i="2"/>
  <c r="O217" i="2"/>
  <c r="Q217" i="2" s="1"/>
  <c r="A217" i="2"/>
  <c r="P216" i="2"/>
  <c r="O216" i="2"/>
  <c r="A216" i="2"/>
  <c r="P215" i="2"/>
  <c r="O215" i="2"/>
  <c r="Q215" i="2" s="1"/>
  <c r="A215" i="2"/>
  <c r="P214" i="2"/>
  <c r="O214" i="2"/>
  <c r="A214" i="2"/>
  <c r="P213" i="2"/>
  <c r="O213" i="2"/>
  <c r="Q213" i="2" s="1"/>
  <c r="A213" i="2"/>
  <c r="P212" i="2"/>
  <c r="O212" i="2"/>
  <c r="A212" i="2"/>
  <c r="P211" i="2"/>
  <c r="O211" i="2"/>
  <c r="Q211" i="2" s="1"/>
  <c r="A211" i="2"/>
  <c r="P210" i="2"/>
  <c r="O210" i="2"/>
  <c r="A210" i="2"/>
  <c r="P209" i="2"/>
  <c r="O209" i="2"/>
  <c r="Q209" i="2" s="1"/>
  <c r="A209" i="2"/>
  <c r="P208" i="2"/>
  <c r="O208" i="2"/>
  <c r="A208" i="2"/>
  <c r="P207" i="2"/>
  <c r="O207" i="2"/>
  <c r="Q207" i="2" s="1"/>
  <c r="A207" i="2"/>
  <c r="P206" i="2"/>
  <c r="O206" i="2"/>
  <c r="A206" i="2"/>
  <c r="P205" i="2"/>
  <c r="O205" i="2"/>
  <c r="Q205" i="2" s="1"/>
  <c r="A205" i="2"/>
  <c r="P204" i="2"/>
  <c r="O204" i="2"/>
  <c r="A204" i="2"/>
  <c r="P203" i="2"/>
  <c r="O203" i="2"/>
  <c r="Q203" i="2" s="1"/>
  <c r="A203" i="2"/>
  <c r="P202" i="2"/>
  <c r="O202" i="2"/>
  <c r="A202" i="2"/>
  <c r="P201" i="2"/>
  <c r="O201" i="2"/>
  <c r="Q201" i="2" s="1"/>
  <c r="A201" i="2"/>
  <c r="P200" i="2"/>
  <c r="O200" i="2"/>
  <c r="Q200" i="2" s="1"/>
  <c r="A200" i="2"/>
  <c r="P199" i="2"/>
  <c r="O199" i="2"/>
  <c r="Q199" i="2" s="1"/>
  <c r="A199" i="2"/>
  <c r="P198" i="2"/>
  <c r="O198" i="2"/>
  <c r="A198" i="2"/>
  <c r="P197" i="2"/>
  <c r="O197" i="2"/>
  <c r="Q197" i="2" s="1"/>
  <c r="A197" i="2"/>
  <c r="P196" i="2"/>
  <c r="O196" i="2"/>
  <c r="Q196" i="2" s="1"/>
  <c r="A196" i="2"/>
  <c r="P195" i="2"/>
  <c r="O195" i="2"/>
  <c r="A195" i="2"/>
  <c r="P194" i="2"/>
  <c r="O194" i="2"/>
  <c r="A194" i="2"/>
  <c r="P193" i="2"/>
  <c r="O193" i="2"/>
  <c r="Q193" i="2" s="1"/>
  <c r="A193" i="2"/>
  <c r="P192" i="2"/>
  <c r="O192" i="2"/>
  <c r="Q192" i="2" s="1"/>
  <c r="A192" i="2"/>
  <c r="P191" i="2"/>
  <c r="O191" i="2"/>
  <c r="Q191" i="2" s="1"/>
  <c r="A191" i="2"/>
  <c r="P190" i="2"/>
  <c r="O190" i="2"/>
  <c r="A190" i="2"/>
  <c r="P189" i="2"/>
  <c r="O189" i="2"/>
  <c r="Q189" i="2" s="1"/>
  <c r="A189" i="2"/>
  <c r="P188" i="2"/>
  <c r="O188" i="2"/>
  <c r="Q188" i="2" s="1"/>
  <c r="A188" i="2"/>
  <c r="P187" i="2"/>
  <c r="O187" i="2"/>
  <c r="Q187" i="2" s="1"/>
  <c r="A187" i="2"/>
  <c r="P186" i="2"/>
  <c r="O186" i="2"/>
  <c r="A186" i="2"/>
  <c r="P185" i="2"/>
  <c r="O185" i="2"/>
  <c r="Q185" i="2" s="1"/>
  <c r="A185" i="2"/>
  <c r="P184" i="2"/>
  <c r="O184" i="2"/>
  <c r="Q184" i="2" s="1"/>
  <c r="A184" i="2"/>
  <c r="P183" i="2"/>
  <c r="O183" i="2"/>
  <c r="Q183" i="2" s="1"/>
  <c r="A183" i="2"/>
  <c r="P182" i="2"/>
  <c r="O182" i="2"/>
  <c r="A182" i="2"/>
  <c r="P181" i="2"/>
  <c r="O181" i="2"/>
  <c r="Q181" i="2" s="1"/>
  <c r="A181" i="2"/>
  <c r="P180" i="2"/>
  <c r="O180" i="2"/>
  <c r="Q180" i="2" s="1"/>
  <c r="A180" i="2"/>
  <c r="P179" i="2"/>
  <c r="O179" i="2"/>
  <c r="Q179" i="2" s="1"/>
  <c r="A179" i="2"/>
  <c r="P178" i="2"/>
  <c r="O178" i="2"/>
  <c r="A178" i="2"/>
  <c r="P177" i="2"/>
  <c r="O177" i="2"/>
  <c r="Q177" i="2" s="1"/>
  <c r="A177" i="2"/>
  <c r="P176" i="2"/>
  <c r="O176" i="2"/>
  <c r="Q176" i="2" s="1"/>
  <c r="A176" i="2"/>
  <c r="P175" i="2"/>
  <c r="O175" i="2"/>
  <c r="Q175" i="2" s="1"/>
  <c r="A175" i="2"/>
  <c r="P174" i="2"/>
  <c r="O174" i="2"/>
  <c r="A174" i="2"/>
  <c r="P173" i="2"/>
  <c r="O173" i="2"/>
  <c r="Q173" i="2" s="1"/>
  <c r="A173" i="2"/>
  <c r="P172" i="2"/>
  <c r="O172" i="2"/>
  <c r="Q172" i="2" s="1"/>
  <c r="A172" i="2"/>
  <c r="P171" i="2"/>
  <c r="O171" i="2"/>
  <c r="Q171" i="2" s="1"/>
  <c r="A171" i="2"/>
  <c r="P170" i="2"/>
  <c r="O170" i="2"/>
  <c r="A170" i="2"/>
  <c r="P169" i="2"/>
  <c r="O169" i="2"/>
  <c r="Q169" i="2" s="1"/>
  <c r="A169" i="2"/>
  <c r="P168" i="2"/>
  <c r="O168" i="2"/>
  <c r="Q168" i="2" s="1"/>
  <c r="A168" i="2"/>
  <c r="P167" i="2"/>
  <c r="O167" i="2"/>
  <c r="Q167" i="2" s="1"/>
  <c r="A167" i="2"/>
  <c r="P166" i="2"/>
  <c r="O166" i="2"/>
  <c r="A166" i="2"/>
  <c r="P165" i="2"/>
  <c r="O165" i="2"/>
  <c r="Q165" i="2" s="1"/>
  <c r="A165" i="2"/>
  <c r="P164" i="2"/>
  <c r="O164" i="2"/>
  <c r="Q164" i="2" s="1"/>
  <c r="A164" i="2"/>
  <c r="P163" i="2"/>
  <c r="O163" i="2"/>
  <c r="Q163" i="2" s="1"/>
  <c r="A163" i="2"/>
  <c r="P162" i="2"/>
  <c r="O162" i="2"/>
  <c r="A162" i="2"/>
  <c r="P161" i="2"/>
  <c r="O161" i="2"/>
  <c r="Q161" i="2" s="1"/>
  <c r="A161" i="2"/>
  <c r="P160" i="2"/>
  <c r="O160" i="2"/>
  <c r="Q160" i="2" s="1"/>
  <c r="A160" i="2"/>
  <c r="P159" i="2"/>
  <c r="O159" i="2"/>
  <c r="A159" i="2"/>
  <c r="P158" i="2"/>
  <c r="O158" i="2"/>
  <c r="A158" i="2"/>
  <c r="P157" i="2"/>
  <c r="O157" i="2"/>
  <c r="Q157" i="2" s="1"/>
  <c r="A157" i="2"/>
  <c r="P156" i="2"/>
  <c r="O156" i="2"/>
  <c r="Q156" i="2" s="1"/>
  <c r="A156" i="2"/>
  <c r="P155" i="2"/>
  <c r="O155" i="2"/>
  <c r="A155" i="2"/>
  <c r="P154" i="2"/>
  <c r="O154" i="2"/>
  <c r="A154" i="2"/>
  <c r="P153" i="2"/>
  <c r="O153" i="2"/>
  <c r="Q153" i="2" s="1"/>
  <c r="A153" i="2"/>
  <c r="P152" i="2"/>
  <c r="O152" i="2"/>
  <c r="Q152" i="2" s="1"/>
  <c r="A152" i="2"/>
  <c r="P151" i="2"/>
  <c r="O151" i="2"/>
  <c r="A151" i="2"/>
  <c r="P150" i="2"/>
  <c r="O150" i="2"/>
  <c r="A150" i="2"/>
  <c r="P149" i="2"/>
  <c r="O149" i="2"/>
  <c r="Q149" i="2" s="1"/>
  <c r="A149" i="2"/>
  <c r="P148" i="2"/>
  <c r="O148" i="2"/>
  <c r="Q148" i="2" s="1"/>
  <c r="A148" i="2"/>
  <c r="P147" i="2"/>
  <c r="O147" i="2"/>
  <c r="A147" i="2"/>
  <c r="P146" i="2"/>
  <c r="O146" i="2"/>
  <c r="A146" i="2"/>
  <c r="P145" i="2"/>
  <c r="O145" i="2"/>
  <c r="Q145" i="2" s="1"/>
  <c r="A145" i="2"/>
  <c r="P144" i="2"/>
  <c r="O144" i="2"/>
  <c r="Q144" i="2" s="1"/>
  <c r="A144" i="2"/>
  <c r="P143" i="2"/>
  <c r="O143" i="2"/>
  <c r="A143" i="2"/>
  <c r="P142" i="2"/>
  <c r="O142" i="2"/>
  <c r="A142" i="2"/>
  <c r="P141" i="2"/>
  <c r="O141" i="2"/>
  <c r="Q141" i="2" s="1"/>
  <c r="A141" i="2"/>
  <c r="P140" i="2"/>
  <c r="O140" i="2"/>
  <c r="Q140" i="2" s="1"/>
  <c r="A140" i="2"/>
  <c r="P139" i="2"/>
  <c r="O139" i="2"/>
  <c r="A139" i="2"/>
  <c r="P138" i="2"/>
  <c r="O138" i="2"/>
  <c r="A138" i="2"/>
  <c r="P137" i="2"/>
  <c r="O137" i="2"/>
  <c r="Q137" i="2" s="1"/>
  <c r="A137" i="2"/>
  <c r="P136" i="2"/>
  <c r="O136" i="2"/>
  <c r="Q136" i="2" s="1"/>
  <c r="A136" i="2"/>
  <c r="P135" i="2"/>
  <c r="O135" i="2"/>
  <c r="A135" i="2"/>
  <c r="P134" i="2"/>
  <c r="O134" i="2"/>
  <c r="A134" i="2"/>
  <c r="P133" i="2"/>
  <c r="O133" i="2"/>
  <c r="Q133" i="2" s="1"/>
  <c r="A133" i="2"/>
  <c r="P132" i="2"/>
  <c r="O132" i="2"/>
  <c r="Q132" i="2" s="1"/>
  <c r="A132" i="2"/>
  <c r="P131" i="2"/>
  <c r="O131" i="2"/>
  <c r="A131" i="2"/>
  <c r="P130" i="2"/>
  <c r="O130" i="2"/>
  <c r="A130" i="2"/>
  <c r="P129" i="2"/>
  <c r="O129" i="2"/>
  <c r="Q129" i="2" s="1"/>
  <c r="A129" i="2"/>
  <c r="P128" i="2"/>
  <c r="O128" i="2"/>
  <c r="Q128" i="2" s="1"/>
  <c r="A128" i="2"/>
  <c r="P127" i="2"/>
  <c r="O127" i="2"/>
  <c r="Q127" i="2" s="1"/>
  <c r="A127" i="2"/>
  <c r="P126" i="2"/>
  <c r="O126" i="2"/>
  <c r="A126" i="2"/>
  <c r="P125" i="2"/>
  <c r="O125" i="2"/>
  <c r="Q125" i="2" s="1"/>
  <c r="A125" i="2"/>
  <c r="P124" i="2"/>
  <c r="O124" i="2"/>
  <c r="Q124" i="2" s="1"/>
  <c r="A124" i="2"/>
  <c r="P123" i="2"/>
  <c r="O123" i="2"/>
  <c r="Q123" i="2" s="1"/>
  <c r="A123" i="2"/>
  <c r="P122" i="2"/>
  <c r="O122" i="2"/>
  <c r="A122" i="2"/>
  <c r="P121" i="2"/>
  <c r="O121" i="2"/>
  <c r="Q121" i="2" s="1"/>
  <c r="A121" i="2"/>
  <c r="P120" i="2"/>
  <c r="O120" i="2"/>
  <c r="Q120" i="2" s="1"/>
  <c r="A120" i="2"/>
  <c r="P119" i="2"/>
  <c r="O119" i="2"/>
  <c r="Q119" i="2" s="1"/>
  <c r="A119" i="2"/>
  <c r="P118" i="2"/>
  <c r="O118" i="2"/>
  <c r="A118" i="2"/>
  <c r="P117" i="2"/>
  <c r="O117" i="2"/>
  <c r="Q117" i="2" s="1"/>
  <c r="A117" i="2"/>
  <c r="P116" i="2"/>
  <c r="O116" i="2"/>
  <c r="Q116" i="2" s="1"/>
  <c r="A116" i="2"/>
  <c r="P115" i="2"/>
  <c r="O115" i="2"/>
  <c r="Q115" i="2" s="1"/>
  <c r="A115" i="2"/>
  <c r="P114" i="2"/>
  <c r="O114" i="2"/>
  <c r="A114" i="2"/>
  <c r="P113" i="2"/>
  <c r="O113" i="2"/>
  <c r="Q113" i="2" s="1"/>
  <c r="A113" i="2"/>
  <c r="P112" i="2"/>
  <c r="O112" i="2"/>
  <c r="Q112" i="2" s="1"/>
  <c r="A112" i="2"/>
  <c r="P111" i="2"/>
  <c r="O111" i="2"/>
  <c r="Q111" i="2" s="1"/>
  <c r="A111" i="2"/>
  <c r="P110" i="2"/>
  <c r="O110" i="2"/>
  <c r="A110" i="2"/>
  <c r="P109" i="2"/>
  <c r="O109" i="2"/>
  <c r="Q109" i="2" s="1"/>
  <c r="A109" i="2"/>
  <c r="P108" i="2"/>
  <c r="O108" i="2"/>
  <c r="Q108" i="2" s="1"/>
  <c r="A108" i="2"/>
  <c r="P107" i="2"/>
  <c r="O107" i="2"/>
  <c r="Q107" i="2" s="1"/>
  <c r="A107" i="2"/>
  <c r="P106" i="2"/>
  <c r="O106" i="2"/>
  <c r="A106" i="2"/>
  <c r="P105" i="2"/>
  <c r="O105" i="2"/>
  <c r="Q105" i="2" s="1"/>
  <c r="A105" i="2"/>
  <c r="P104" i="2"/>
  <c r="O104" i="2"/>
  <c r="Q104" i="2" s="1"/>
  <c r="A104" i="2"/>
  <c r="P103" i="2"/>
  <c r="O103" i="2"/>
  <c r="Q103" i="2" s="1"/>
  <c r="A103" i="2"/>
  <c r="P102" i="2"/>
  <c r="O102" i="2"/>
  <c r="A102" i="2"/>
  <c r="P101" i="2"/>
  <c r="O101" i="2"/>
  <c r="Q101" i="2" s="1"/>
  <c r="A101" i="2"/>
  <c r="P100" i="2"/>
  <c r="O100" i="2"/>
  <c r="Q100" i="2" s="1"/>
  <c r="A100" i="2"/>
  <c r="P99" i="2"/>
  <c r="O99" i="2"/>
  <c r="Q99" i="2" s="1"/>
  <c r="A99" i="2"/>
  <c r="P98" i="2"/>
  <c r="O98" i="2"/>
  <c r="A98" i="2"/>
  <c r="P97" i="2"/>
  <c r="Q97" i="2" s="1"/>
  <c r="O97" i="2"/>
  <c r="A97" i="2"/>
  <c r="P96" i="2"/>
  <c r="Q96" i="2" s="1"/>
  <c r="O96" i="2"/>
  <c r="A96" i="2"/>
  <c r="P95" i="2"/>
  <c r="Q95" i="2" s="1"/>
  <c r="O95" i="2"/>
  <c r="A95" i="2"/>
  <c r="P94" i="2"/>
  <c r="Q94" i="2" s="1"/>
  <c r="O94" i="2"/>
  <c r="A94" i="2"/>
  <c r="P93" i="2"/>
  <c r="Q93" i="2" s="1"/>
  <c r="O93" i="2"/>
  <c r="A93" i="2"/>
  <c r="P92" i="2"/>
  <c r="Q92" i="2" s="1"/>
  <c r="O92" i="2"/>
  <c r="A92" i="2"/>
  <c r="P91" i="2"/>
  <c r="Q91" i="2" s="1"/>
  <c r="O91" i="2"/>
  <c r="A91" i="2"/>
  <c r="P90" i="2"/>
  <c r="Q90" i="2" s="1"/>
  <c r="O90" i="2"/>
  <c r="A90" i="2"/>
  <c r="P89" i="2"/>
  <c r="Q89" i="2" s="1"/>
  <c r="O89" i="2"/>
  <c r="A89" i="2"/>
  <c r="P88" i="2"/>
  <c r="Q88" i="2" s="1"/>
  <c r="O88" i="2"/>
  <c r="A88" i="2"/>
  <c r="P87" i="2"/>
  <c r="N87" i="2"/>
  <c r="O87" i="2" s="1"/>
  <c r="Q87" i="2" s="1"/>
  <c r="A87" i="2"/>
  <c r="P86" i="2"/>
  <c r="N86" i="2"/>
  <c r="O86" i="2" s="1"/>
  <c r="Q86" i="2" s="1"/>
  <c r="A86" i="2"/>
  <c r="P85" i="2"/>
  <c r="O85" i="2"/>
  <c r="Q85" i="2" s="1"/>
  <c r="A85" i="2"/>
  <c r="P84" i="2"/>
  <c r="O84" i="2"/>
  <c r="Q84" i="2" s="1"/>
  <c r="A84" i="2"/>
  <c r="P83" i="2"/>
  <c r="O83" i="2"/>
  <c r="Q83" i="2" s="1"/>
  <c r="A83" i="2"/>
  <c r="P82" i="2"/>
  <c r="O82" i="2"/>
  <c r="Q82" i="2" s="1"/>
  <c r="A82" i="2"/>
  <c r="P81" i="2"/>
  <c r="O81" i="2"/>
  <c r="Q81" i="2" s="1"/>
  <c r="A81" i="2"/>
  <c r="P80" i="2"/>
  <c r="O80" i="2"/>
  <c r="Q80" i="2" s="1"/>
  <c r="A80" i="2"/>
  <c r="P79" i="2"/>
  <c r="O79" i="2"/>
  <c r="Q79" i="2" s="1"/>
  <c r="A79" i="2"/>
  <c r="P78" i="2"/>
  <c r="O78" i="2"/>
  <c r="Q78" i="2" s="1"/>
  <c r="A78" i="2"/>
  <c r="P77" i="2"/>
  <c r="O77" i="2"/>
  <c r="Q77" i="2" s="1"/>
  <c r="A77" i="2"/>
  <c r="P76" i="2"/>
  <c r="O76" i="2"/>
  <c r="Q76" i="2" s="1"/>
  <c r="A76" i="2"/>
  <c r="P75" i="2"/>
  <c r="O75" i="2"/>
  <c r="Q75" i="2" s="1"/>
  <c r="A75" i="2"/>
  <c r="P74" i="2"/>
  <c r="O74" i="2"/>
  <c r="Q74" i="2" s="1"/>
  <c r="A74" i="2"/>
  <c r="P73" i="2"/>
  <c r="O73" i="2"/>
  <c r="Q73" i="2" s="1"/>
  <c r="A73" i="2"/>
  <c r="P72" i="2"/>
  <c r="O72" i="2"/>
  <c r="Q72" i="2" s="1"/>
  <c r="A72" i="2"/>
  <c r="P71" i="2"/>
  <c r="O71" i="2"/>
  <c r="Q71" i="2" s="1"/>
  <c r="A71" i="2"/>
  <c r="P70" i="2"/>
  <c r="O70" i="2"/>
  <c r="Q70" i="2" s="1"/>
  <c r="A70" i="2"/>
  <c r="P69" i="2"/>
  <c r="O69" i="2"/>
  <c r="Q69" i="2" s="1"/>
  <c r="A69" i="2"/>
  <c r="P68" i="2"/>
  <c r="O68" i="2"/>
  <c r="Q68" i="2" s="1"/>
  <c r="A68" i="2"/>
  <c r="P67" i="2"/>
  <c r="O67" i="2"/>
  <c r="Q67" i="2" s="1"/>
  <c r="A67" i="2"/>
  <c r="P66" i="2"/>
  <c r="O66" i="2"/>
  <c r="Q66" i="2" s="1"/>
  <c r="A66" i="2"/>
  <c r="P65" i="2"/>
  <c r="O65" i="2"/>
  <c r="Q65" i="2" s="1"/>
  <c r="A65" i="2"/>
  <c r="P64" i="2"/>
  <c r="O64" i="2"/>
  <c r="Q64" i="2" s="1"/>
  <c r="A64" i="2"/>
  <c r="P63" i="2"/>
  <c r="O63" i="2"/>
  <c r="Q63" i="2" s="1"/>
  <c r="A63" i="2"/>
  <c r="P62" i="2"/>
  <c r="O62" i="2"/>
  <c r="Q62" i="2" s="1"/>
  <c r="A62" i="2"/>
  <c r="P61" i="2"/>
  <c r="O61" i="2"/>
  <c r="Q61" i="2" s="1"/>
  <c r="A61" i="2"/>
  <c r="P60" i="2"/>
  <c r="O60" i="2"/>
  <c r="Q60" i="2" s="1"/>
  <c r="A60" i="2"/>
  <c r="P59" i="2"/>
  <c r="O59" i="2"/>
  <c r="Q59" i="2" s="1"/>
  <c r="A59" i="2"/>
  <c r="P58" i="2"/>
  <c r="O58" i="2"/>
  <c r="Q58" i="2" s="1"/>
  <c r="A58" i="2"/>
  <c r="P57" i="2"/>
  <c r="N57" i="2"/>
  <c r="O57" i="2" s="1"/>
  <c r="Q57" i="2" s="1"/>
  <c r="A57" i="2"/>
  <c r="P56" i="2"/>
  <c r="O56" i="2"/>
  <c r="Q56" i="2" s="1"/>
  <c r="A56" i="2"/>
  <c r="P55" i="2"/>
  <c r="O55" i="2"/>
  <c r="Q55" i="2" s="1"/>
  <c r="A55" i="2"/>
  <c r="P54" i="2"/>
  <c r="O54" i="2"/>
  <c r="Q54" i="2" s="1"/>
  <c r="A54" i="2"/>
  <c r="P53" i="2"/>
  <c r="O53" i="2"/>
  <c r="Q53" i="2" s="1"/>
  <c r="A53" i="2"/>
  <c r="P52" i="2"/>
  <c r="O52" i="2"/>
  <c r="Q52" i="2" s="1"/>
  <c r="A52" i="2"/>
  <c r="P51" i="2"/>
  <c r="O51" i="2"/>
  <c r="Q51" i="2" s="1"/>
  <c r="A51" i="2"/>
  <c r="P50" i="2"/>
  <c r="O50" i="2"/>
  <c r="Q50" i="2" s="1"/>
  <c r="A50" i="2"/>
  <c r="P49" i="2"/>
  <c r="O49" i="2"/>
  <c r="Q49" i="2" s="1"/>
  <c r="A49" i="2"/>
  <c r="P48" i="2"/>
  <c r="O48" i="2"/>
  <c r="Q48" i="2" s="1"/>
  <c r="A48" i="2"/>
  <c r="P47" i="2"/>
  <c r="O47" i="2"/>
  <c r="Q47" i="2" s="1"/>
  <c r="A47" i="2"/>
  <c r="P46" i="2"/>
  <c r="O46" i="2"/>
  <c r="Q46" i="2" s="1"/>
  <c r="A46" i="2"/>
  <c r="P45" i="2"/>
  <c r="O45" i="2"/>
  <c r="Q45" i="2" s="1"/>
  <c r="A45" i="2"/>
  <c r="P44" i="2"/>
  <c r="O44" i="2"/>
  <c r="Q44" i="2" s="1"/>
  <c r="A44" i="2"/>
  <c r="P43" i="2"/>
  <c r="O43" i="2"/>
  <c r="Q43" i="2" s="1"/>
  <c r="A43" i="2"/>
  <c r="P42" i="2"/>
  <c r="O42" i="2"/>
  <c r="Q42" i="2" s="1"/>
  <c r="A42" i="2"/>
  <c r="P41" i="2"/>
  <c r="O41" i="2"/>
  <c r="Q41" i="2" s="1"/>
  <c r="A41" i="2"/>
  <c r="P40" i="2"/>
  <c r="O40" i="2"/>
  <c r="Q40" i="2" s="1"/>
  <c r="A40" i="2"/>
  <c r="P39" i="2"/>
  <c r="O39" i="2"/>
  <c r="Q39" i="2" s="1"/>
  <c r="A39" i="2"/>
  <c r="P38" i="2"/>
  <c r="O38" i="2"/>
  <c r="Q38" i="2" s="1"/>
  <c r="A38" i="2"/>
  <c r="P37" i="2"/>
  <c r="O37" i="2"/>
  <c r="Q37" i="2" s="1"/>
  <c r="A37" i="2"/>
  <c r="P36" i="2"/>
  <c r="O36" i="2"/>
  <c r="Q36" i="2" s="1"/>
  <c r="N36" i="2"/>
  <c r="A36" i="2"/>
  <c r="P35" i="2"/>
  <c r="Q35" i="2" s="1"/>
  <c r="O35" i="2"/>
  <c r="A35" i="2"/>
  <c r="P34" i="2"/>
  <c r="Q34" i="2" s="1"/>
  <c r="O34" i="2"/>
  <c r="A34" i="2"/>
  <c r="P33" i="2"/>
  <c r="Q33" i="2" s="1"/>
  <c r="O33" i="2"/>
  <c r="A33" i="2"/>
  <c r="P32" i="2"/>
  <c r="Q32" i="2" s="1"/>
  <c r="O32" i="2"/>
  <c r="A32" i="2"/>
  <c r="P31" i="2"/>
  <c r="Q31" i="2" s="1"/>
  <c r="O31" i="2"/>
  <c r="A31" i="2"/>
  <c r="P30" i="2"/>
  <c r="Q30" i="2" s="1"/>
  <c r="O30" i="2"/>
  <c r="A30" i="2"/>
  <c r="P29" i="2"/>
  <c r="N29" i="2"/>
  <c r="O29" i="2" s="1"/>
  <c r="Q29" i="2" s="1"/>
  <c r="A29" i="2"/>
  <c r="Q28" i="2"/>
  <c r="P28" i="2"/>
  <c r="O28" i="2"/>
  <c r="A28" i="2"/>
  <c r="Q27" i="2"/>
  <c r="P27" i="2"/>
  <c r="O27" i="2"/>
  <c r="A27" i="2"/>
  <c r="Q26" i="2"/>
  <c r="P26" i="2"/>
  <c r="O26" i="2"/>
  <c r="A26" i="2"/>
  <c r="Q25" i="2"/>
  <c r="P25" i="2"/>
  <c r="O25" i="2"/>
  <c r="A25" i="2"/>
  <c r="Q24" i="2"/>
  <c r="P24" i="2"/>
  <c r="O24" i="2"/>
  <c r="A24" i="2"/>
  <c r="P23" i="2"/>
  <c r="N23" i="2"/>
  <c r="O23" i="2" s="1"/>
  <c r="Q23" i="2" s="1"/>
  <c r="A23" i="2"/>
  <c r="P22" i="2"/>
  <c r="N22" i="2"/>
  <c r="O22" i="2" s="1"/>
  <c r="Q22" i="2" s="1"/>
  <c r="A22" i="2"/>
  <c r="P21" i="2"/>
  <c r="O21" i="2"/>
  <c r="Q21" i="2" s="1"/>
  <c r="A21" i="2"/>
  <c r="P20" i="2"/>
  <c r="O20" i="2"/>
  <c r="Q20" i="2" s="1"/>
  <c r="A20" i="2"/>
  <c r="P19" i="2"/>
  <c r="O19" i="2"/>
  <c r="Q19" i="2" s="1"/>
  <c r="A19" i="2"/>
  <c r="P18" i="2"/>
  <c r="O18" i="2"/>
  <c r="Q18" i="2" s="1"/>
  <c r="A18" i="2"/>
  <c r="P17" i="2"/>
  <c r="O17" i="2"/>
  <c r="Q17" i="2" s="1"/>
  <c r="A17" i="2"/>
  <c r="P16" i="2"/>
  <c r="O16" i="2"/>
  <c r="Q16" i="2" s="1"/>
  <c r="A16" i="2"/>
  <c r="P15" i="2"/>
  <c r="O15" i="2"/>
  <c r="Q15" i="2" s="1"/>
  <c r="A15" i="2"/>
  <c r="P14" i="2"/>
  <c r="O14" i="2"/>
  <c r="Q14" i="2" s="1"/>
  <c r="A14" i="2"/>
  <c r="P13" i="2"/>
  <c r="O13" i="2"/>
  <c r="Q13" i="2" s="1"/>
  <c r="A13" i="2"/>
  <c r="P12" i="2"/>
  <c r="O12" i="2"/>
  <c r="Q12" i="2" s="1"/>
  <c r="A12" i="2"/>
  <c r="P11" i="2"/>
  <c r="O11" i="2"/>
  <c r="Q11" i="2" s="1"/>
  <c r="A11" i="2"/>
  <c r="P10" i="2"/>
  <c r="O10" i="2"/>
  <c r="Q10" i="2" s="1"/>
  <c r="A10" i="2"/>
  <c r="P9" i="2"/>
  <c r="O9" i="2"/>
  <c r="Q9" i="2" s="1"/>
  <c r="A9" i="2"/>
  <c r="P8" i="2"/>
  <c r="O8" i="2"/>
  <c r="Q8" i="2" s="1"/>
  <c r="A8" i="2"/>
  <c r="P7" i="2"/>
  <c r="O7" i="2"/>
  <c r="Q7" i="2" s="1"/>
  <c r="A7" i="2"/>
  <c r="P6" i="2"/>
  <c r="Q6" i="2" s="1"/>
  <c r="A6" i="2"/>
  <c r="Q5" i="2"/>
  <c r="P5" i="2"/>
  <c r="A5" i="2"/>
  <c r="Q4" i="2"/>
  <c r="P4" i="2"/>
  <c r="A4" i="2"/>
  <c r="P3" i="2"/>
  <c r="Q3" i="2" s="1"/>
  <c r="A3" i="2"/>
  <c r="P2" i="2"/>
  <c r="Q2" i="2" s="1"/>
  <c r="A2" i="2"/>
  <c r="Q204" i="2" l="1"/>
  <c r="Q208" i="2"/>
  <c r="Q212" i="2"/>
  <c r="Q216" i="2"/>
  <c r="Q220" i="2"/>
  <c r="Q224" i="2"/>
  <c r="Q131" i="2"/>
  <c r="Q135" i="2"/>
  <c r="Q139" i="2"/>
  <c r="Q143" i="2"/>
  <c r="Q147" i="2"/>
  <c r="Q151" i="2"/>
  <c r="Q155" i="2"/>
  <c r="Q159" i="2"/>
  <c r="Q195" i="2"/>
  <c r="Q223" i="2"/>
  <c r="Q98" i="2"/>
  <c r="Q102" i="2"/>
  <c r="Q106" i="2"/>
  <c r="Q110" i="2"/>
  <c r="Q114" i="2"/>
  <c r="Q118" i="2"/>
  <c r="Q122" i="2"/>
  <c r="Q126" i="2"/>
  <c r="Q130" i="2"/>
  <c r="Q134" i="2"/>
  <c r="Q138" i="2"/>
  <c r="Q142" i="2"/>
  <c r="Q146" i="2"/>
  <c r="Q150" i="2"/>
  <c r="Q154" i="2"/>
  <c r="Q158" i="2"/>
  <c r="Q162" i="2"/>
  <c r="Q166" i="2"/>
  <c r="Q170" i="2"/>
  <c r="Q174" i="2"/>
  <c r="Q178" i="2"/>
  <c r="Q182" i="2"/>
  <c r="Q186" i="2"/>
  <c r="Q190" i="2"/>
  <c r="Q194" i="2"/>
  <c r="Q198" i="2"/>
  <c r="Q202" i="2"/>
  <c r="Q206" i="2"/>
  <c r="Q210" i="2"/>
  <c r="Q214" i="2"/>
  <c r="Q218" i="2"/>
  <c r="Q222" i="2"/>
  <c r="Q264" i="2"/>
  <c r="Q268" i="2"/>
  <c r="Q272" i="2"/>
  <c r="Q276" i="2"/>
  <c r="Q280" i="2"/>
  <c r="Q292" i="2"/>
  <c r="Q296" i="2"/>
  <c r="Q263" i="2"/>
  <c r="Q267" i="2"/>
  <c r="Q271" i="2"/>
  <c r="Q275" i="2"/>
  <c r="Q279" i="2"/>
  <c r="Q283" i="2"/>
  <c r="Q287" i="2"/>
  <c r="Q262" i="2"/>
  <c r="Q266" i="2"/>
  <c r="Q270" i="2"/>
  <c r="Q274" i="2"/>
  <c r="Q278" i="2"/>
  <c r="Q282" i="2"/>
  <c r="Q286" i="2"/>
  <c r="Q290" i="2"/>
  <c r="Q294" i="2"/>
  <c r="Q298" i="2"/>
  <c r="Q302" i="2"/>
  <c r="Q306" i="2"/>
  <c r="Q310" i="2"/>
  <c r="Q314" i="2"/>
  <c r="Q336" i="2"/>
  <c r="Q340" i="2"/>
  <c r="Q344" i="2"/>
  <c r="Q348" i="2"/>
  <c r="Q352" i="2"/>
  <c r="Q356" i="2"/>
  <c r="Q360" i="2"/>
  <c r="Q364" i="2"/>
  <c r="Q368" i="2"/>
  <c r="Q372" i="2"/>
  <c r="Q440" i="2"/>
  <c r="Q459" i="2"/>
  <c r="Q504" i="2"/>
  <c r="Q522" i="2"/>
  <c r="Q532" i="2"/>
  <c r="Q335" i="2"/>
  <c r="Q339" i="2"/>
  <c r="Q343" i="2"/>
  <c r="Q347" i="2"/>
  <c r="Q351" i="2"/>
  <c r="Q355" i="2"/>
  <c r="Q359" i="2"/>
  <c r="Q363" i="2"/>
  <c r="Q367" i="2"/>
  <c r="Q371" i="2"/>
  <c r="Q388" i="2"/>
  <c r="Q409" i="2"/>
  <c r="Q467" i="2"/>
  <c r="Q334" i="2"/>
  <c r="Q338" i="2"/>
  <c r="Q342" i="2"/>
  <c r="Q346" i="2"/>
  <c r="Q350" i="2"/>
  <c r="Q354" i="2"/>
  <c r="Q358" i="2"/>
  <c r="Q362" i="2"/>
  <c r="Q366" i="2"/>
  <c r="Q370" i="2"/>
  <c r="Q384" i="2"/>
  <c r="Q394" i="2"/>
  <c r="Q419" i="2"/>
  <c r="Q429" i="2"/>
  <c r="Q472" i="2"/>
  <c r="Q497" i="2"/>
  <c r="Q509" i="2"/>
  <c r="Q424" i="2"/>
  <c r="Q448" i="2"/>
  <c r="Q456" i="2"/>
  <c r="Q464" i="2"/>
  <c r="Q484" i="2"/>
  <c r="Q494" i="2"/>
  <c r="Q538" i="2"/>
  <c r="Q414" i="2"/>
  <c r="Q438" i="2"/>
  <c r="Q482" i="2"/>
  <c r="Q520" i="2"/>
  <c r="Q530" i="2"/>
</calcChain>
</file>

<file path=xl/sharedStrings.xml><?xml version="1.0" encoding="utf-8"?>
<sst xmlns="http://schemas.openxmlformats.org/spreadsheetml/2006/main" count="4093" uniqueCount="450">
  <si>
    <t>UID</t>
  </si>
  <si>
    <t>DistrictFrom</t>
  </si>
  <si>
    <t>DropFrom</t>
  </si>
  <si>
    <t>InputName</t>
  </si>
  <si>
    <t>Unloaded from truck</t>
  </si>
  <si>
    <t>Reloaded onto truck</t>
  </si>
  <si>
    <t>should have been distributed</t>
  </si>
  <si>
    <t>Distributed to clients</t>
  </si>
  <si>
    <t>Difference</t>
  </si>
  <si>
    <t>Site</t>
  </si>
  <si>
    <t>Distribution Date</t>
  </si>
  <si>
    <t>FM Distributor</t>
  </si>
  <si>
    <t>Payroll ID</t>
  </si>
  <si>
    <t>Reconciliation date</t>
  </si>
  <si>
    <t>FDVA Responsible</t>
  </si>
  <si>
    <t>Price per unit/Kg</t>
  </si>
  <si>
    <t>Gisagara</t>
  </si>
  <si>
    <t>Akaboti B2</t>
  </si>
  <si>
    <t>BIG 2245</t>
  </si>
  <si>
    <t>DAP</t>
  </si>
  <si>
    <t>Mac44</t>
  </si>
  <si>
    <t>NPK-17</t>
  </si>
  <si>
    <t>Pan 4M21</t>
  </si>
  <si>
    <t>SHS</t>
  </si>
  <si>
    <t>Difference(missing)</t>
  </si>
  <si>
    <t>TRV</t>
  </si>
  <si>
    <t>Urea</t>
  </si>
  <si>
    <t>Nyamagabe</t>
  </si>
  <si>
    <t>Bigumira</t>
  </si>
  <si>
    <t>Total cost</t>
  </si>
  <si>
    <t>H 628</t>
  </si>
  <si>
    <t>BugaramaButambamo</t>
  </si>
  <si>
    <t>SKM</t>
  </si>
  <si>
    <t>SKP 2</t>
  </si>
  <si>
    <t>Bugarama</t>
  </si>
  <si>
    <t>Butambamo</t>
  </si>
  <si>
    <t>Ngororero</t>
  </si>
  <si>
    <t>Bijyojyo 2</t>
  </si>
  <si>
    <t>SC 637</t>
  </si>
  <si>
    <t>Nirere Benjamin</t>
  </si>
  <si>
    <t>Akaboti B</t>
  </si>
  <si>
    <t>Claudette</t>
  </si>
  <si>
    <t>Mukagasana Jeanne</t>
  </si>
  <si>
    <t>Denys</t>
  </si>
  <si>
    <t>BugaramaCyingwa B2</t>
  </si>
  <si>
    <t>Cyingwa B2</t>
  </si>
  <si>
    <t>Cyingwa B</t>
  </si>
  <si>
    <t>Bigirimana Josue</t>
  </si>
  <si>
    <t>Moise</t>
  </si>
  <si>
    <t>BugaramaGahungeri A</t>
  </si>
  <si>
    <t>Gahungeri A</t>
  </si>
  <si>
    <t>Maniraguha Albert</t>
  </si>
  <si>
    <t>BugaramaGahungeri B</t>
  </si>
  <si>
    <t>Gahungeri B</t>
  </si>
  <si>
    <t>Bayavuge Louise</t>
  </si>
  <si>
    <t>Ngoma</t>
  </si>
  <si>
    <t>Birenga B</t>
  </si>
  <si>
    <t>BugaramaNyange</t>
  </si>
  <si>
    <t>Nyange</t>
  </si>
  <si>
    <t>Pan 53</t>
  </si>
  <si>
    <t>BugaramaNyenji B</t>
  </si>
  <si>
    <t>Nyenji B</t>
  </si>
  <si>
    <t>Rutsiro</t>
  </si>
  <si>
    <t>Biruyi2</t>
  </si>
  <si>
    <t>BugaramaPera</t>
  </si>
  <si>
    <t>Pera</t>
  </si>
  <si>
    <t>Nyamasheke</t>
  </si>
  <si>
    <t>Bisumo A</t>
  </si>
  <si>
    <t>BugaramaRebero</t>
  </si>
  <si>
    <t>Rebero</t>
  </si>
  <si>
    <t>Murego Antoine</t>
  </si>
  <si>
    <t>Mukagatare Veneranda</t>
  </si>
  <si>
    <t>Beathe</t>
  </si>
  <si>
    <t>Karongi</t>
  </si>
  <si>
    <t>Bubazi</t>
  </si>
  <si>
    <t>BugaramaRubugu</t>
  </si>
  <si>
    <t>Bijyojyo</t>
  </si>
  <si>
    <t>Rubugu</t>
  </si>
  <si>
    <t>Nyirakwezi Leoncie</t>
  </si>
  <si>
    <t>Alphonse</t>
  </si>
  <si>
    <t>Jean d' Amour</t>
  </si>
  <si>
    <t>Bugarura</t>
  </si>
  <si>
    <t>BugaramaRuganda A</t>
  </si>
  <si>
    <t>Ruganda A</t>
  </si>
  <si>
    <t>Mwamini Eline</t>
  </si>
  <si>
    <t>Rubengera</t>
  </si>
  <si>
    <t>Bukiro</t>
  </si>
  <si>
    <t>Gatsibo</t>
  </si>
  <si>
    <t>Bukomane A</t>
  </si>
  <si>
    <t>BugaramaRuganda B</t>
  </si>
  <si>
    <t>Ruganda B</t>
  </si>
  <si>
    <t>Maniraguha Allain</t>
  </si>
  <si>
    <t>Hategekimana Elie</t>
  </si>
  <si>
    <t>Busetsa</t>
  </si>
  <si>
    <t>Ingabire Vestine</t>
  </si>
  <si>
    <t>Biruyi</t>
  </si>
  <si>
    <t>Igenukwayo Jean Pierre</t>
  </si>
  <si>
    <t>Seth</t>
  </si>
  <si>
    <t>Gatsibo B</t>
  </si>
  <si>
    <t>Bungwe</t>
  </si>
  <si>
    <t>Bitwayiki Faustin</t>
  </si>
  <si>
    <t>J Pierre Niyigena</t>
  </si>
  <si>
    <t>Kanyangese B</t>
  </si>
  <si>
    <t>Nyirahabihirwe Philomene</t>
  </si>
  <si>
    <t>Kigabiro REM GAT</t>
  </si>
  <si>
    <t>Nyirahavugimana Beathe</t>
  </si>
  <si>
    <t>J Pierre Kubwimana</t>
  </si>
  <si>
    <t>Kintu</t>
  </si>
  <si>
    <t>Banyangiriki Innocent</t>
  </si>
  <si>
    <t>Rwivanga Vianney</t>
  </si>
  <si>
    <t>Marimba A</t>
  </si>
  <si>
    <t>Nyanza</t>
  </si>
  <si>
    <t>Butansinda 2</t>
  </si>
  <si>
    <t>Munini 2</t>
  </si>
  <si>
    <t>Munini</t>
  </si>
  <si>
    <t>Ayinkamiye Dative</t>
  </si>
  <si>
    <t>Nyabicwamba</t>
  </si>
  <si>
    <t>Niyibizi JMV</t>
  </si>
  <si>
    <t>Huye</t>
  </si>
  <si>
    <t>Buvumu2</t>
  </si>
  <si>
    <t>Nyabisindu B</t>
  </si>
  <si>
    <t>Byinza</t>
  </si>
  <si>
    <t>Nyamiyaga A</t>
  </si>
  <si>
    <t>Uwamungu Solange</t>
  </si>
  <si>
    <t>Mukabucyana Mathilde</t>
  </si>
  <si>
    <t>Nyamiyaga B</t>
  </si>
  <si>
    <t>Rubona 2</t>
  </si>
  <si>
    <t>Rubona</t>
  </si>
  <si>
    <t>Nyiransekanabo Olive</t>
  </si>
  <si>
    <t>Byogo</t>
  </si>
  <si>
    <t>Giheke</t>
  </si>
  <si>
    <t>Kabagina</t>
  </si>
  <si>
    <t>Uwamahoro Jeanne</t>
  </si>
  <si>
    <t>Cyahafi 2</t>
  </si>
  <si>
    <t>Ruganda</t>
  </si>
  <si>
    <t>Nsabimana Jean Pierre</t>
  </si>
  <si>
    <t>Kayonza</t>
  </si>
  <si>
    <t>Cyarubare 2</t>
  </si>
  <si>
    <t>Emmanuel</t>
  </si>
  <si>
    <t>Nyagatare</t>
  </si>
  <si>
    <t>Cyenjojo</t>
  </si>
  <si>
    <t>Gatovu Kigembe</t>
  </si>
  <si>
    <t>Mushimiyimana Donatille</t>
  </si>
  <si>
    <t>Muganza 2</t>
  </si>
  <si>
    <t>Muganza</t>
  </si>
  <si>
    <t>Nyabikenke A2</t>
  </si>
  <si>
    <t>Nyabikenke A</t>
  </si>
  <si>
    <t>Mukamana Vestine</t>
  </si>
  <si>
    <t>Cyeru A 2</t>
  </si>
  <si>
    <t>Nyabisagara B2</t>
  </si>
  <si>
    <t>Nyabisagara B</t>
  </si>
  <si>
    <t>Nyeranzi</t>
  </si>
  <si>
    <t>Uwingabire Cecile</t>
  </si>
  <si>
    <t>SC 403</t>
  </si>
  <si>
    <t>Saga A2</t>
  </si>
  <si>
    <t>Saga A</t>
  </si>
  <si>
    <t>Cyerwa A</t>
  </si>
  <si>
    <t>Umunini 2</t>
  </si>
  <si>
    <t>Umunini</t>
  </si>
  <si>
    <t>Kibogora</t>
  </si>
  <si>
    <t>Cyimpindu A</t>
  </si>
  <si>
    <t>Buvumu</t>
  </si>
  <si>
    <t>Mukamana Euphrasie</t>
  </si>
  <si>
    <t>Felicien</t>
  </si>
  <si>
    <t>Sikubwabo Adrien</t>
  </si>
  <si>
    <t>Butansinda</t>
  </si>
  <si>
    <t>Mutabazi Celestin</t>
  </si>
  <si>
    <t>Kabatwa</t>
  </si>
  <si>
    <t>Kayirangwa Devothe</t>
  </si>
  <si>
    <t>Kabona</t>
  </si>
  <si>
    <t>Nyiraneza Agnes</t>
  </si>
  <si>
    <t>Gafunzo</t>
  </si>
  <si>
    <t>Kabuga M</t>
  </si>
  <si>
    <t>Gahira A</t>
  </si>
  <si>
    <t>Kaburemera</t>
  </si>
  <si>
    <t>Gahunga 2</t>
  </si>
  <si>
    <t>Cyahafi</t>
  </si>
  <si>
    <t>Habintwari Theogene</t>
  </si>
  <si>
    <t>Kabusanza A</t>
  </si>
  <si>
    <t>Kamwambi</t>
  </si>
  <si>
    <t>Kibingo</t>
  </si>
  <si>
    <t>Bahigayumva Ethienne</t>
  </si>
  <si>
    <t>CYARUBARE</t>
  </si>
  <si>
    <t>Mugwaneza Paulette</t>
  </si>
  <si>
    <t>Mugobore</t>
  </si>
  <si>
    <t>Muhororo</t>
  </si>
  <si>
    <t>Nshutiyubukeye Josiane</t>
  </si>
  <si>
    <t>MWURIRE</t>
  </si>
  <si>
    <t>Akimana Eugenie</t>
  </si>
  <si>
    <t>Gakirage</t>
  </si>
  <si>
    <t>Rugango</t>
  </si>
  <si>
    <t>Ndayisaba Emmanuel</t>
  </si>
  <si>
    <t>Rwanza</t>
  </si>
  <si>
    <t>Nyaruguru</t>
  </si>
  <si>
    <t>Gakoma</t>
  </si>
  <si>
    <t>Shanga M A</t>
  </si>
  <si>
    <t>Uwamugira Letitia</t>
  </si>
  <si>
    <t>Shanga M B</t>
  </si>
  <si>
    <t>Gasarenda</t>
  </si>
  <si>
    <t>Tare</t>
  </si>
  <si>
    <t>Cyeru A</t>
  </si>
  <si>
    <t>Zachee</t>
  </si>
  <si>
    <t>Gasasa</t>
  </si>
  <si>
    <t>Zivu</t>
  </si>
  <si>
    <t>Habanabakize Thomas</t>
  </si>
  <si>
    <t>Rusizi</t>
  </si>
  <si>
    <t>Gasayo C</t>
  </si>
  <si>
    <t>Gisayura</t>
  </si>
  <si>
    <t>Mukamugema Athanasie</t>
  </si>
  <si>
    <t>Gasoro</t>
  </si>
  <si>
    <t>Mujawamariya Josephine</t>
  </si>
  <si>
    <t>Gisiza 2</t>
  </si>
  <si>
    <t>Gisiza</t>
  </si>
  <si>
    <t>Dusabimana Emmanuel</t>
  </si>
  <si>
    <t>Gatare</t>
  </si>
  <si>
    <t>Gatovu</t>
  </si>
  <si>
    <t>Gitarama</t>
  </si>
  <si>
    <t>Nshimyimana Patrick</t>
  </si>
  <si>
    <t>Kanunga 2</t>
  </si>
  <si>
    <t>Kanunga</t>
  </si>
  <si>
    <t>Nyiransangwa Bonifilida</t>
  </si>
  <si>
    <t>Kirambo</t>
  </si>
  <si>
    <t>Gatovu M</t>
  </si>
  <si>
    <t>Munanira</t>
  </si>
  <si>
    <t>Munini B</t>
  </si>
  <si>
    <t>Musasa 2</t>
  </si>
  <si>
    <t>Musasa</t>
  </si>
  <si>
    <t>Nyarusazi</t>
  </si>
  <si>
    <t>Nyandwi Donatienne</t>
  </si>
  <si>
    <t>Rwariro</t>
  </si>
  <si>
    <t>Giheta 2</t>
  </si>
  <si>
    <t>Gahunga</t>
  </si>
  <si>
    <t>Muraza Brigitte</t>
  </si>
  <si>
    <t>Kabuga A</t>
  </si>
  <si>
    <t>Kagarama A</t>
  </si>
  <si>
    <t>Ntakaziraho Emmanuel</t>
  </si>
  <si>
    <t>Rwamagana</t>
  </si>
  <si>
    <t>Gihumuza 2</t>
  </si>
  <si>
    <t>Karengera A2</t>
  </si>
  <si>
    <t>Karengera A</t>
  </si>
  <si>
    <t>Nyirandinabo Athanasie</t>
  </si>
  <si>
    <t>Nyarusange Kir B</t>
  </si>
  <si>
    <t>Gisanze</t>
  </si>
  <si>
    <t>Rugali M</t>
  </si>
  <si>
    <t>Rushyarara B</t>
  </si>
  <si>
    <t>Mugonero</t>
  </si>
  <si>
    <t>Kagabiro C</t>
  </si>
  <si>
    <t>Yamuragiye Juliette</t>
  </si>
  <si>
    <t>Murangara</t>
  </si>
  <si>
    <t>Hitayezu Cyriaque</t>
  </si>
  <si>
    <t>Gisiza B</t>
  </si>
  <si>
    <t>Gitaraga</t>
  </si>
  <si>
    <t>Kayihura Fais</t>
  </si>
  <si>
    <t>Umurutasate Alphonsine</t>
  </si>
  <si>
    <t>Gituza2</t>
  </si>
  <si>
    <t>Gituza</t>
  </si>
  <si>
    <t>Gitovu A</t>
  </si>
  <si>
    <t>Kinyonzo B</t>
  </si>
  <si>
    <t>Gatera Martin</t>
  </si>
  <si>
    <t>Muhurire</t>
  </si>
  <si>
    <t>Mutenderi B</t>
  </si>
  <si>
    <t>Mukeshimana Valentine</t>
  </si>
  <si>
    <t>MUTSINDO A</t>
  </si>
  <si>
    <t>Yankurije Alexia</t>
  </si>
  <si>
    <t>Muzingira A</t>
  </si>
  <si>
    <t>Ndekwe</t>
  </si>
  <si>
    <t>Nzabonimana Sylidion</t>
  </si>
  <si>
    <t>Ntaga2</t>
  </si>
  <si>
    <t>Ntaga</t>
  </si>
  <si>
    <t>Gorwe</t>
  </si>
  <si>
    <t>Uwamariya Berenadette</t>
  </si>
  <si>
    <t>Nyagasozi OMA</t>
  </si>
  <si>
    <t>Sinzabakwira Christine</t>
  </si>
  <si>
    <t>Nyagatugunda2</t>
  </si>
  <si>
    <t>Nyagatugunda</t>
  </si>
  <si>
    <t>Nyamirambo</t>
  </si>
  <si>
    <t>Nzeyimana J. Bosco</t>
  </si>
  <si>
    <t>Gatera Charles</t>
  </si>
  <si>
    <t>Nyinya</t>
  </si>
  <si>
    <t>Uwihoreye Edouard</t>
  </si>
  <si>
    <t>Kabere 2</t>
  </si>
  <si>
    <t>Rugese</t>
  </si>
  <si>
    <t>Mujawimana Josiane</t>
  </si>
  <si>
    <t>Ruhinga 2</t>
  </si>
  <si>
    <t>Ruhinga</t>
  </si>
  <si>
    <t>Uwamahoro Marie Claire</t>
  </si>
  <si>
    <t>Rwikubo</t>
  </si>
  <si>
    <t>Giheta</t>
  </si>
  <si>
    <t>Munyehirwe God bless you</t>
  </si>
  <si>
    <t>Gihumuza</t>
  </si>
  <si>
    <t>Uwituze Leatitia</t>
  </si>
  <si>
    <t>Kabujenje B</t>
  </si>
  <si>
    <t>Dukuzumuremyi Jean claude</t>
  </si>
  <si>
    <t>Kageshi A</t>
  </si>
  <si>
    <t>Kageshi B</t>
  </si>
  <si>
    <t>Kadaho</t>
  </si>
  <si>
    <t>Karambo</t>
  </si>
  <si>
    <t>Furaha Joseline</t>
  </si>
  <si>
    <t>Mashya</t>
  </si>
  <si>
    <t>Mukore B</t>
  </si>
  <si>
    <t>Benimana Evariste</t>
  </si>
  <si>
    <t>Nganzo</t>
  </si>
  <si>
    <t>Kagatamu A</t>
  </si>
  <si>
    <t>Ngoma 2</t>
  </si>
  <si>
    <t>Nyamata</t>
  </si>
  <si>
    <t>Ruhanga</t>
  </si>
  <si>
    <t>Kageyo 2</t>
  </si>
  <si>
    <t>kagunga 2</t>
  </si>
  <si>
    <t>Kamegeri</t>
  </si>
  <si>
    <t>Kigeme</t>
  </si>
  <si>
    <t>Kanazi A2</t>
  </si>
  <si>
    <t>Mbonabucya Faustin</t>
  </si>
  <si>
    <t>Kirehe</t>
  </si>
  <si>
    <t>Kizimyamuriro B</t>
  </si>
  <si>
    <t>Ntibaziyandemye JMV</t>
  </si>
  <si>
    <t>Munini B 2</t>
  </si>
  <si>
    <t>Mukambagire Hillalie</t>
  </si>
  <si>
    <t>Musenyi</t>
  </si>
  <si>
    <t>Mukantabana Josephine</t>
  </si>
  <si>
    <t>Ngambi</t>
  </si>
  <si>
    <t>Ngara</t>
  </si>
  <si>
    <t>Mukaruziga Belancila</t>
  </si>
  <si>
    <t>Ingabire Providence</t>
  </si>
  <si>
    <t>Nyabisindu</t>
  </si>
  <si>
    <t>Nyiraneza Antoinette</t>
  </si>
  <si>
    <t>Sekera</t>
  </si>
  <si>
    <t>Kareba</t>
  </si>
  <si>
    <t>Karemereye 2</t>
  </si>
  <si>
    <t>Kanazi</t>
  </si>
  <si>
    <t>Murekatete Justine</t>
  </si>
  <si>
    <t>Kibogora A</t>
  </si>
  <si>
    <t>Mutongo Cya A2</t>
  </si>
  <si>
    <t>Mutongo Cya A</t>
  </si>
  <si>
    <t>Mporayonzi Deo</t>
  </si>
  <si>
    <t>Ninzi</t>
  </si>
  <si>
    <t>Kibinja</t>
  </si>
  <si>
    <t>Ntendezi A2</t>
  </si>
  <si>
    <t>Ntendezi A</t>
  </si>
  <si>
    <t>Raro B2</t>
  </si>
  <si>
    <t>Raro B</t>
  </si>
  <si>
    <t>Nyirangirimana Francine</t>
  </si>
  <si>
    <t>Kibirizi</t>
  </si>
  <si>
    <t>Kageyo</t>
  </si>
  <si>
    <t>Kagunga</t>
  </si>
  <si>
    <t>Havugimana Theophile</t>
  </si>
  <si>
    <t>Kimirama 2</t>
  </si>
  <si>
    <t>Kimirama</t>
  </si>
  <si>
    <t>Nsengiyumva Theogene-NYZ-FM</t>
  </si>
  <si>
    <t>Mpanga 2</t>
  </si>
  <si>
    <t>Mpanga</t>
  </si>
  <si>
    <t>Mubuga</t>
  </si>
  <si>
    <t>Nyirabuyange Emmerance</t>
  </si>
  <si>
    <t>Murinja A</t>
  </si>
  <si>
    <t>Murinja B</t>
  </si>
  <si>
    <t>Mushirarungu</t>
  </si>
  <si>
    <t>Ntahonkiriye Faustin</t>
  </si>
  <si>
    <t>Nyabinyenga</t>
  </si>
  <si>
    <t>Nyamure 2</t>
  </si>
  <si>
    <t>Nyamure</t>
  </si>
  <si>
    <t>Nyundo</t>
  </si>
  <si>
    <t>Rukingiro A</t>
  </si>
  <si>
    <t>Rukingiro B</t>
  </si>
  <si>
    <t>Sinahebyebike Simeon</t>
  </si>
  <si>
    <t>Kabere</t>
  </si>
  <si>
    <t>Miko B</t>
  </si>
  <si>
    <t>Nyirahabimana Philomene</t>
  </si>
  <si>
    <t>Ngeli</t>
  </si>
  <si>
    <t>Nkanda 2</t>
  </si>
  <si>
    <t>Nkanda</t>
  </si>
  <si>
    <t>Ntwali</t>
  </si>
  <si>
    <t>Runyombyi 2</t>
  </si>
  <si>
    <t>Runyombyi</t>
  </si>
  <si>
    <t>Habumugabe Rabani</t>
  </si>
  <si>
    <t>Ruramba</t>
  </si>
  <si>
    <t>Karemangingo Theogene</t>
  </si>
  <si>
    <t>Vuganyana</t>
  </si>
  <si>
    <t>Rukaragata</t>
  </si>
  <si>
    <t>Habiyaremye Elias</t>
  </si>
  <si>
    <t>Rugarama 2</t>
  </si>
  <si>
    <t>Rugarama</t>
  </si>
  <si>
    <t>Ufitinema Clarisse</t>
  </si>
  <si>
    <t>Input</t>
  </si>
  <si>
    <t>P.u</t>
  </si>
  <si>
    <t>UREA</t>
  </si>
  <si>
    <t>H 629</t>
  </si>
  <si>
    <t>Bal after reconciliation</t>
  </si>
  <si>
    <t>Error value</t>
  </si>
  <si>
    <t>GatsiboGatsibo BDAP</t>
  </si>
  <si>
    <t>GatsiboKanyangese BDAP</t>
  </si>
  <si>
    <t>GatsiboKigabiro REM GATDAP</t>
  </si>
  <si>
    <t>GatsiboKigabiro REM GATPan 4M21</t>
  </si>
  <si>
    <t>GatsiboKigabiro REM GATUrea</t>
  </si>
  <si>
    <t>GatsiboMunini 2DAP</t>
  </si>
  <si>
    <t>GatsiboMunini 2Pan 4M21</t>
  </si>
  <si>
    <t>GatsiboMunini 2Urea</t>
  </si>
  <si>
    <t>GatsiboNyamiyaga BDAP</t>
  </si>
  <si>
    <t>GatsiboNyamiyaga BPan 4M21</t>
  </si>
  <si>
    <t>GihekeKaremereye 2DAP</t>
  </si>
  <si>
    <t>GihekeKaremereye 2Urea</t>
  </si>
  <si>
    <t>GihekeRugandaDAP</t>
  </si>
  <si>
    <t>GihekeRugandaSC 637</t>
  </si>
  <si>
    <t>GisagaraNyabikenke A2NPK-17</t>
  </si>
  <si>
    <t>HuyeKabatwaDAP</t>
  </si>
  <si>
    <t>HuyeKabatwaPan 53</t>
  </si>
  <si>
    <t>HuyeKaburemeraDAP</t>
  </si>
  <si>
    <t>HuyeKaburemeraSC 637</t>
  </si>
  <si>
    <t>HuyeKaburemeraUrea</t>
  </si>
  <si>
    <t>HuyeMuhororoPan 4M21</t>
  </si>
  <si>
    <t>HuyeTareDAP</t>
  </si>
  <si>
    <t>HuyeTareUrea</t>
  </si>
  <si>
    <t>HuyeZivuDAP</t>
  </si>
  <si>
    <t>HuyeZivuUrea</t>
  </si>
  <si>
    <t>KarongiGisayuraDAP</t>
  </si>
  <si>
    <t>KarongiGitaramaDAP</t>
  </si>
  <si>
    <t>KarongiKanunga 2DAP</t>
  </si>
  <si>
    <t>KarongiRwariroTRV</t>
  </si>
  <si>
    <t>KibogoraRugali MTRV</t>
  </si>
  <si>
    <t>MugoneroMurangaraSKP 2</t>
  </si>
  <si>
    <t>NgomaNyagasozi OMADAP</t>
  </si>
  <si>
    <t>NgororeroBugaruraH 628</t>
  </si>
  <si>
    <t>NgororeroBungweDAP</t>
  </si>
  <si>
    <t>NgororeroNganzoDAP</t>
  </si>
  <si>
    <t>NgororeroNganzoH 628</t>
  </si>
  <si>
    <t>NgororeroNganzoUrea</t>
  </si>
  <si>
    <t>NgororeroRuhangaPan 53</t>
  </si>
  <si>
    <t>NyagatareGakirageUrea</t>
  </si>
  <si>
    <t>NyamagabeKigemeDAP</t>
  </si>
  <si>
    <t>NyamagabeKigemeSHS</t>
  </si>
  <si>
    <t>NyamashekeKibogora ADAP</t>
  </si>
  <si>
    <t>NyanzaMubugaPan 4M21</t>
  </si>
  <si>
    <t>NyanzaMushirarunguBIG 2245</t>
  </si>
  <si>
    <t>NyanzaMushirarunguDAP</t>
  </si>
  <si>
    <t>NyanzaNyundoDAP</t>
  </si>
  <si>
    <t>NyanzaNyundoUrea</t>
  </si>
  <si>
    <t>NyanzaRukingiro ADAP</t>
  </si>
  <si>
    <t>NyanzaRukingiro BDAP</t>
  </si>
  <si>
    <t>NyaruguruGakomaSC 637</t>
  </si>
  <si>
    <t>NyaruguruGorweDAP</t>
  </si>
  <si>
    <t>NyaruguruMuganzaNPK-17</t>
  </si>
  <si>
    <t>NyaruguruNkanda 2H 628</t>
  </si>
  <si>
    <t>NyaruguruNkanda 2Urea</t>
  </si>
  <si>
    <t>NyaruguruNtwaliDAP</t>
  </si>
  <si>
    <t>NyaruguruNtwaliUrea</t>
  </si>
  <si>
    <t>RubengeraVuganyanaDAP</t>
  </si>
  <si>
    <t>RusiziMiko BDAP</t>
  </si>
  <si>
    <t>RusiziMiko BUrea</t>
  </si>
  <si>
    <t>RutsiroRukaragataDAP</t>
  </si>
  <si>
    <t>RutsiroRukaragataSKP 2</t>
  </si>
  <si>
    <t>RwamaganaRugarama 2Urea</t>
  </si>
  <si>
    <t>Distribution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</si>
</sst>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&quot;-&quot;mm&quot;-&quot;yy"/>
    <numFmt numFmtId="165" formatCode="m/d/yyyy"/>
  </numFmts>
  <fonts count="7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8"/>
      <color rgb="FF000000"/>
      <name val="Arial"/>
      <family val="2"/>
    </font>
    <font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CC0D9"/>
        <bgColor rgb="FFCCC0D9"/>
      </patternFill>
    </fill>
    <fill>
      <patternFill patternType="solid">
        <fgColor rgb="FFD9D2E9"/>
        <bgColor rgb="FFD9D2E9"/>
      </patternFill>
    </fill>
    <fill>
      <patternFill patternType="solid">
        <fgColor rgb="FFB4A7D6"/>
        <bgColor rgb="FFB4A7D6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FCE5CD"/>
        <bgColor rgb="FFFCE5CD"/>
      </patternFill>
    </fill>
  </fills>
  <borders count="6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164" fontId="1" fillId="2" borderId="1" xfId="0" applyNumberFormat="1" applyFont="1" applyFill="1" applyBorder="1" applyAlignment="1">
      <alignment vertical="top" wrapText="1"/>
    </xf>
    <xf numFmtId="165" fontId="1" fillId="2" borderId="1" xfId="0" applyNumberFormat="1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4" fillId="0" borderId="1" xfId="0" applyFont="1" applyBorder="1"/>
    <xf numFmtId="0" fontId="3" fillId="0" borderId="0" xfId="0" applyFont="1" applyAlignment="1"/>
    <xf numFmtId="164" fontId="4" fillId="0" borderId="1" xfId="0" applyNumberFormat="1" applyFont="1" applyBorder="1"/>
    <xf numFmtId="165" fontId="4" fillId="0" borderId="1" xfId="0" applyNumberFormat="1" applyFont="1" applyBorder="1"/>
    <xf numFmtId="0" fontId="0" fillId="0" borderId="0" xfId="0" applyFont="1" applyAlignment="1">
      <alignment horizontal="right"/>
    </xf>
    <xf numFmtId="0" fontId="0" fillId="0" borderId="1" xfId="0" applyFont="1" applyBorder="1"/>
    <xf numFmtId="0" fontId="3" fillId="0" borderId="0" xfId="0" applyFont="1" applyAlignment="1">
      <alignment horizontal="right"/>
    </xf>
    <xf numFmtId="3" fontId="4" fillId="0" borderId="1" xfId="0" applyNumberFormat="1" applyFont="1" applyBorder="1"/>
    <xf numFmtId="0" fontId="0" fillId="0" borderId="1" xfId="0" applyFont="1" applyBorder="1" applyAlignment="1"/>
    <xf numFmtId="0" fontId="3" fillId="0" borderId="1" xfId="0" applyFont="1" applyBorder="1" applyAlignment="1"/>
    <xf numFmtId="0" fontId="3" fillId="5" borderId="1" xfId="0" applyFont="1" applyFill="1" applyBorder="1" applyAlignment="1"/>
    <xf numFmtId="0" fontId="0" fillId="0" borderId="1" xfId="0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6" borderId="1" xfId="0" applyFont="1" applyFill="1" applyBorder="1" applyAlignment="1">
      <alignment horizontal="right"/>
    </xf>
    <xf numFmtId="0" fontId="3" fillId="7" borderId="1" xfId="0" applyFont="1" applyFill="1" applyBorder="1" applyAlignment="1"/>
    <xf numFmtId="0" fontId="4" fillId="0" borderId="0" xfId="0" applyFont="1" applyAlignment="1"/>
    <xf numFmtId="0" fontId="5" fillId="8" borderId="2" xfId="0" applyFont="1" applyFill="1" applyBorder="1" applyAlignment="1">
      <alignment horizontal="left" wrapText="1"/>
    </xf>
    <xf numFmtId="0" fontId="5" fillId="9" borderId="2" xfId="0" applyFont="1" applyFill="1" applyBorder="1" applyAlignment="1">
      <alignment horizontal="center" wrapText="1"/>
    </xf>
    <xf numFmtId="0" fontId="5" fillId="8" borderId="0" xfId="0" applyFont="1" applyFill="1" applyAlignment="1">
      <alignment horizontal="left" wrapText="1"/>
    </xf>
    <xf numFmtId="0" fontId="5" fillId="9" borderId="0" xfId="0" applyFont="1" applyFill="1" applyAlignment="1">
      <alignment horizontal="center" wrapText="1"/>
    </xf>
    <xf numFmtId="0" fontId="5" fillId="8" borderId="3" xfId="0" applyFont="1" applyFill="1" applyBorder="1" applyAlignment="1">
      <alignment horizontal="left" wrapText="1"/>
    </xf>
    <xf numFmtId="0" fontId="5" fillId="9" borderId="3" xfId="0" applyFont="1" applyFill="1" applyBorder="1" applyAlignment="1">
      <alignment horizontal="center" wrapText="1"/>
    </xf>
    <xf numFmtId="0" fontId="5" fillId="8" borderId="3" xfId="0" applyFont="1" applyFill="1" applyBorder="1" applyAlignment="1">
      <alignment horizontal="left" wrapText="1"/>
    </xf>
    <xf numFmtId="0" fontId="6" fillId="8" borderId="0" xfId="0" applyFont="1" applyFill="1" applyAlignment="1">
      <alignment horizontal="left" wrapText="1"/>
    </xf>
    <xf numFmtId="0" fontId="5" fillId="8" borderId="0" xfId="0" applyFont="1" applyFill="1" applyAlignment="1">
      <alignment horizontal="left" wrapText="1"/>
    </xf>
    <xf numFmtId="3" fontId="5" fillId="9" borderId="0" xfId="0" applyNumberFormat="1" applyFont="1" applyFill="1" applyAlignment="1">
      <alignment horizontal="center" wrapText="1"/>
    </xf>
    <xf numFmtId="3" fontId="5" fillId="9" borderId="3" xfId="0" applyNumberFormat="1" applyFont="1" applyFill="1" applyBorder="1" applyAlignment="1">
      <alignment horizontal="center" wrapText="1"/>
    </xf>
    <xf numFmtId="0" fontId="1" fillId="2" borderId="4" xfId="0" applyFont="1" applyFill="1" applyBorder="1" applyAlignment="1">
      <alignment vertical="top" wrapText="1"/>
    </xf>
    <xf numFmtId="0" fontId="1" fillId="2" borderId="5" xfId="0" applyFont="1" applyFill="1" applyBorder="1" applyAlignment="1">
      <alignment vertical="top" wrapText="1"/>
    </xf>
    <xf numFmtId="0" fontId="1" fillId="6" borderId="0" xfId="0" applyFont="1" applyFill="1" applyAlignment="1">
      <alignment vertical="top" wrapText="1"/>
    </xf>
    <xf numFmtId="164" fontId="4" fillId="0" borderId="0" xfId="0" applyNumberFormat="1" applyFont="1"/>
    <xf numFmtId="165" fontId="4" fillId="0" borderId="0" xfId="0" applyNumberFormat="1" applyFont="1"/>
    <xf numFmtId="0" fontId="0" fillId="0" borderId="0" xfId="0" applyFont="1" applyAlignment="1">
      <alignment wrapText="1"/>
    </xf>
    <xf numFmtId="14" fontId="0" fillId="0" borderId="0" xfId="0" applyNumberFormat="1" applyFont="1" applyAlignment="1">
      <alignment wrapText="1"/>
    </xf>
    <xf numFmtId="14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F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8.7109375" hidden="1" customWidth="1"/>
    <col min="2" max="2" width="13.140625" customWidth="1"/>
    <col min="3" max="3" width="11.140625" customWidth="1"/>
    <col min="4" max="4" width="11.85546875" customWidth="1"/>
    <col min="5" max="5" width="13" customWidth="1"/>
    <col min="6" max="6" width="23.85546875" customWidth="1"/>
    <col min="7" max="7" width="10.5703125" customWidth="1"/>
    <col min="8" max="8" width="12.7109375" customWidth="1"/>
    <col min="10" max="10" width="11.28515625" customWidth="1"/>
    <col min="11" max="11" width="10.85546875" customWidth="1"/>
    <col min="12" max="12" width="11" customWidth="1"/>
    <col min="13" max="13" width="13.140625" customWidth="1"/>
    <col min="14" max="14" width="11.28515625" customWidth="1"/>
    <col min="15" max="15" width="10.85546875" customWidth="1"/>
    <col min="16" max="16" width="9.7109375" customWidth="1"/>
    <col min="17" max="17" width="10.28515625" customWidth="1"/>
  </cols>
  <sheetData>
    <row r="1" spans="1:32" x14ac:dyDescent="0.25">
      <c r="A1" s="1" t="s">
        <v>0</v>
      </c>
      <c r="B1" s="2" t="s">
        <v>1</v>
      </c>
      <c r="C1" s="2" t="s">
        <v>2</v>
      </c>
      <c r="D1" s="1" t="s">
        <v>9</v>
      </c>
      <c r="E1" s="3" t="s">
        <v>10</v>
      </c>
      <c r="F1" s="1" t="s">
        <v>11</v>
      </c>
      <c r="G1" s="1" t="s">
        <v>12</v>
      </c>
      <c r="H1" s="4" t="s">
        <v>13</v>
      </c>
      <c r="I1" s="1" t="s">
        <v>14</v>
      </c>
      <c r="J1" s="2" t="s">
        <v>3</v>
      </c>
      <c r="K1" s="2" t="s">
        <v>4</v>
      </c>
      <c r="L1" s="2" t="s">
        <v>5</v>
      </c>
      <c r="M1" s="1" t="s">
        <v>6</v>
      </c>
      <c r="N1" s="2" t="s">
        <v>7</v>
      </c>
      <c r="O1" s="1" t="s">
        <v>24</v>
      </c>
      <c r="P1" s="5" t="s">
        <v>15</v>
      </c>
      <c r="Q1" s="6" t="s">
        <v>29</v>
      </c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</row>
    <row r="2" spans="1:32" x14ac:dyDescent="0.25">
      <c r="A2" s="8" t="str">
        <f t="shared" ref="A2:A540" si="0">B2&amp;C2</f>
        <v>GisagaraAkaboti B2</v>
      </c>
      <c r="B2" s="8" t="s">
        <v>16</v>
      </c>
      <c r="C2" s="8" t="s">
        <v>17</v>
      </c>
      <c r="D2" s="8" t="s">
        <v>40</v>
      </c>
      <c r="E2" s="10">
        <v>43339</v>
      </c>
      <c r="F2" s="8" t="s">
        <v>42</v>
      </c>
      <c r="G2" s="8">
        <v>2412</v>
      </c>
      <c r="H2" s="11">
        <v>43566</v>
      </c>
      <c r="I2" s="8" t="s">
        <v>43</v>
      </c>
      <c r="J2" s="8" t="s">
        <v>18</v>
      </c>
      <c r="K2" s="13">
        <v>15</v>
      </c>
      <c r="L2" s="13">
        <v>-5</v>
      </c>
      <c r="M2" s="13">
        <v>10</v>
      </c>
      <c r="N2" s="13">
        <v>-9</v>
      </c>
      <c r="O2" s="8">
        <v>1</v>
      </c>
      <c r="P2" s="8">
        <f>VLOOKUP(J2,Sheet16!$A$1:$B$16,2,0)</f>
        <v>800</v>
      </c>
      <c r="Q2" s="8">
        <f t="shared" ref="Q2:Q540" si="1">O2*P2</f>
        <v>800</v>
      </c>
    </row>
    <row r="3" spans="1:32" x14ac:dyDescent="0.25">
      <c r="A3" s="8" t="str">
        <f t="shared" si="0"/>
        <v>GisagaraAkaboti B2</v>
      </c>
      <c r="B3" s="8" t="s">
        <v>16</v>
      </c>
      <c r="C3" s="8" t="s">
        <v>17</v>
      </c>
      <c r="D3" s="8" t="s">
        <v>40</v>
      </c>
      <c r="E3" s="10">
        <v>43339</v>
      </c>
      <c r="F3" s="8" t="s">
        <v>42</v>
      </c>
      <c r="G3" s="8">
        <v>2412</v>
      </c>
      <c r="H3" s="11">
        <v>43566</v>
      </c>
      <c r="I3" s="8" t="s">
        <v>43</v>
      </c>
      <c r="J3" s="8" t="s">
        <v>20</v>
      </c>
      <c r="K3" s="13">
        <v>8</v>
      </c>
      <c r="L3" s="13">
        <v>-2</v>
      </c>
      <c r="M3" s="13">
        <v>6</v>
      </c>
      <c r="N3" s="13">
        <v>-4</v>
      </c>
      <c r="O3" s="8">
        <v>2</v>
      </c>
      <c r="P3" s="8">
        <f>VLOOKUP(J3,Sheet16!$A$1:$B$16,2,0)</f>
        <v>900</v>
      </c>
      <c r="Q3" s="8">
        <f t="shared" si="1"/>
        <v>1800</v>
      </c>
    </row>
    <row r="4" spans="1:32" x14ac:dyDescent="0.25">
      <c r="A4" s="8" t="str">
        <f t="shared" si="0"/>
        <v>GisagaraAkaboti B2</v>
      </c>
      <c r="B4" s="8" t="s">
        <v>16</v>
      </c>
      <c r="C4" s="8" t="s">
        <v>17</v>
      </c>
      <c r="D4" s="8" t="s">
        <v>40</v>
      </c>
      <c r="E4" s="10">
        <v>43339</v>
      </c>
      <c r="F4" s="8" t="s">
        <v>42</v>
      </c>
      <c r="G4" s="8">
        <v>2412</v>
      </c>
      <c r="H4" s="11">
        <v>43566</v>
      </c>
      <c r="I4" s="8" t="s">
        <v>43</v>
      </c>
      <c r="J4" s="8" t="s">
        <v>22</v>
      </c>
      <c r="K4" s="13">
        <v>826</v>
      </c>
      <c r="L4" s="13">
        <v>-172</v>
      </c>
      <c r="M4" s="13">
        <v>654</v>
      </c>
      <c r="N4" s="13">
        <v>-626</v>
      </c>
      <c r="O4" s="8">
        <v>28</v>
      </c>
      <c r="P4" s="8">
        <f>VLOOKUP(J4,Sheet16!$A$1:$B$16,2,0)</f>
        <v>2288</v>
      </c>
      <c r="Q4" s="8">
        <f t="shared" si="1"/>
        <v>64064</v>
      </c>
    </row>
    <row r="5" spans="1:32" x14ac:dyDescent="0.25">
      <c r="A5" s="8" t="str">
        <f t="shared" si="0"/>
        <v>GisagaraAkaboti B2</v>
      </c>
      <c r="B5" s="8" t="s">
        <v>16</v>
      </c>
      <c r="C5" s="8" t="s">
        <v>17</v>
      </c>
      <c r="D5" s="8" t="s">
        <v>40</v>
      </c>
      <c r="E5" s="10">
        <v>43339</v>
      </c>
      <c r="F5" s="8" t="s">
        <v>42</v>
      </c>
      <c r="G5" s="8">
        <v>2412</v>
      </c>
      <c r="H5" s="11">
        <v>43566</v>
      </c>
      <c r="I5" s="8" t="s">
        <v>43</v>
      </c>
      <c r="J5" s="8" t="s">
        <v>23</v>
      </c>
      <c r="K5" s="13">
        <v>1</v>
      </c>
      <c r="L5" s="13">
        <v>0</v>
      </c>
      <c r="M5" s="13">
        <v>1</v>
      </c>
      <c r="N5" s="13">
        <v>0</v>
      </c>
      <c r="O5" s="8">
        <v>1</v>
      </c>
      <c r="P5" s="15">
        <f>VLOOKUP(J5,Sheet16!$A$1:$B$16,2,0)</f>
        <v>74500</v>
      </c>
      <c r="Q5" s="8">
        <f t="shared" si="1"/>
        <v>74500</v>
      </c>
    </row>
    <row r="6" spans="1:32" x14ac:dyDescent="0.25">
      <c r="A6" s="8" t="str">
        <f t="shared" si="0"/>
        <v>GisagaraAkaboti B2</v>
      </c>
      <c r="B6" s="8" t="s">
        <v>16</v>
      </c>
      <c r="C6" s="8" t="s">
        <v>17</v>
      </c>
      <c r="D6" s="8" t="s">
        <v>40</v>
      </c>
      <c r="E6" s="10">
        <v>43339</v>
      </c>
      <c r="F6" s="8" t="s">
        <v>42</v>
      </c>
      <c r="G6" s="8">
        <v>2412</v>
      </c>
      <c r="H6" s="11">
        <v>43566</v>
      </c>
      <c r="I6" s="8" t="s">
        <v>43</v>
      </c>
      <c r="J6" s="8" t="s">
        <v>26</v>
      </c>
      <c r="K6" s="13">
        <v>2040</v>
      </c>
      <c r="L6" s="13">
        <v>-255</v>
      </c>
      <c r="M6" s="13">
        <v>1785</v>
      </c>
      <c r="N6" s="13">
        <v>-1562.5</v>
      </c>
      <c r="O6" s="8">
        <v>222.5</v>
      </c>
      <c r="P6" s="8">
        <f>VLOOKUP(J6,Sheet16!$A$1:$B$16,2,0)</f>
        <v>606</v>
      </c>
      <c r="Q6" s="8">
        <f t="shared" si="1"/>
        <v>134835</v>
      </c>
    </row>
    <row r="7" spans="1:32" x14ac:dyDescent="0.25">
      <c r="A7" s="8" t="str">
        <f t="shared" si="0"/>
        <v>NyamagabeBigumira</v>
      </c>
      <c r="B7" s="8" t="s">
        <v>27</v>
      </c>
      <c r="C7" s="8" t="s">
        <v>28</v>
      </c>
      <c r="D7" s="8" t="s">
        <v>28</v>
      </c>
      <c r="E7" s="10">
        <v>43334</v>
      </c>
      <c r="F7" s="8" t="s">
        <v>71</v>
      </c>
      <c r="G7" s="8">
        <v>1320</v>
      </c>
      <c r="H7" s="11">
        <v>43570</v>
      </c>
      <c r="I7" s="8" t="s">
        <v>72</v>
      </c>
      <c r="J7" s="8" t="s">
        <v>19</v>
      </c>
      <c r="K7" s="13">
        <v>4105</v>
      </c>
      <c r="L7" s="13">
        <v>-1160</v>
      </c>
      <c r="M7" s="13">
        <v>2945</v>
      </c>
      <c r="N7" s="16">
        <v>-2855</v>
      </c>
      <c r="O7" s="8">
        <f t="shared" ref="O7:O388" si="2">M7+N7</f>
        <v>90</v>
      </c>
      <c r="P7" s="8">
        <f>VLOOKUP(J7,Sheet16!$A$1:$B$16,2,0)</f>
        <v>737</v>
      </c>
      <c r="Q7" s="8">
        <f t="shared" si="1"/>
        <v>66330</v>
      </c>
    </row>
    <row r="8" spans="1:32" x14ac:dyDescent="0.25">
      <c r="A8" s="8" t="str">
        <f t="shared" si="0"/>
        <v>NyamagabeBigumira</v>
      </c>
      <c r="B8" s="8" t="s">
        <v>27</v>
      </c>
      <c r="C8" s="8" t="s">
        <v>28</v>
      </c>
      <c r="D8" s="8" t="s">
        <v>28</v>
      </c>
      <c r="E8" s="10">
        <v>43334</v>
      </c>
      <c r="F8" s="8" t="s">
        <v>71</v>
      </c>
      <c r="G8" s="8">
        <v>1320</v>
      </c>
      <c r="H8" s="11">
        <v>43570</v>
      </c>
      <c r="I8" s="8" t="s">
        <v>72</v>
      </c>
      <c r="J8" s="8" t="s">
        <v>33</v>
      </c>
      <c r="K8" s="13">
        <v>21</v>
      </c>
      <c r="L8" s="13">
        <v>-10</v>
      </c>
      <c r="M8" s="13">
        <v>11</v>
      </c>
      <c r="N8" s="13">
        <v>-10</v>
      </c>
      <c r="O8" s="8">
        <f t="shared" si="2"/>
        <v>1</v>
      </c>
      <c r="P8" s="15">
        <f>VLOOKUP(J8,Sheet16!$A$1:$B$16,2,0)</f>
        <v>29500</v>
      </c>
      <c r="Q8" s="8">
        <f t="shared" si="1"/>
        <v>29500</v>
      </c>
    </row>
    <row r="9" spans="1:32" x14ac:dyDescent="0.25">
      <c r="A9" s="8" t="str">
        <f t="shared" si="0"/>
        <v>NgororeroBijyojyo 2</v>
      </c>
      <c r="B9" s="8" t="s">
        <v>36</v>
      </c>
      <c r="C9" s="8" t="s">
        <v>37</v>
      </c>
      <c r="D9" s="8" t="s">
        <v>76</v>
      </c>
      <c r="E9" s="10">
        <v>43343</v>
      </c>
      <c r="F9" s="8" t="s">
        <v>78</v>
      </c>
      <c r="G9" s="8">
        <v>1886</v>
      </c>
      <c r="H9" s="11">
        <v>43493</v>
      </c>
      <c r="I9" s="8" t="s">
        <v>80</v>
      </c>
      <c r="J9" s="8" t="s">
        <v>38</v>
      </c>
      <c r="K9" s="13">
        <v>244</v>
      </c>
      <c r="L9" s="13">
        <v>-62</v>
      </c>
      <c r="M9" s="13">
        <v>182</v>
      </c>
      <c r="N9" s="13">
        <v>-181</v>
      </c>
      <c r="O9" s="8">
        <f t="shared" si="2"/>
        <v>1</v>
      </c>
      <c r="P9" s="8">
        <f>VLOOKUP(J9,Sheet16!$A$1:$B$16,2,0)</f>
        <v>2180</v>
      </c>
      <c r="Q9" s="8">
        <f t="shared" si="1"/>
        <v>2180</v>
      </c>
    </row>
    <row r="10" spans="1:32" x14ac:dyDescent="0.25">
      <c r="A10" s="8" t="str">
        <f t="shared" si="0"/>
        <v>NgororeroBijyojyo 2</v>
      </c>
      <c r="B10" s="17" t="s">
        <v>36</v>
      </c>
      <c r="C10" s="18" t="s">
        <v>37</v>
      </c>
      <c r="D10" s="8" t="s">
        <v>76</v>
      </c>
      <c r="E10" s="10">
        <v>43343</v>
      </c>
      <c r="F10" s="8" t="s">
        <v>78</v>
      </c>
      <c r="G10" s="8">
        <v>1886</v>
      </c>
      <c r="H10" s="11">
        <v>43493</v>
      </c>
      <c r="I10" s="8" t="s">
        <v>80</v>
      </c>
      <c r="J10" s="17" t="s">
        <v>19</v>
      </c>
      <c r="K10" s="19">
        <v>1815</v>
      </c>
      <c r="L10" s="19">
        <v>-105</v>
      </c>
      <c r="M10" s="19">
        <v>1710</v>
      </c>
      <c r="N10" s="20">
        <v>-1690</v>
      </c>
      <c r="O10" s="21">
        <f t="shared" si="2"/>
        <v>20</v>
      </c>
      <c r="P10" s="8">
        <f>VLOOKUP(J10,Sheet16!$A$1:$B$16,2,0)</f>
        <v>737</v>
      </c>
      <c r="Q10" s="8">
        <f t="shared" si="1"/>
        <v>14740</v>
      </c>
    </row>
    <row r="11" spans="1:32" x14ac:dyDescent="0.25">
      <c r="A11" s="8" t="str">
        <f t="shared" si="0"/>
        <v>NgomaBirenga B</v>
      </c>
      <c r="B11" s="8" t="s">
        <v>55</v>
      </c>
      <c r="C11" s="8" t="s">
        <v>56</v>
      </c>
      <c r="D11" s="8" t="s">
        <v>56</v>
      </c>
      <c r="E11" s="10">
        <v>43351</v>
      </c>
      <c r="F11" s="8" t="s">
        <v>91</v>
      </c>
      <c r="G11" s="8">
        <v>2464</v>
      </c>
      <c r="H11" s="11">
        <v>43522</v>
      </c>
      <c r="I11" s="8" t="s">
        <v>80</v>
      </c>
      <c r="J11" s="8" t="s">
        <v>22</v>
      </c>
      <c r="K11" s="13">
        <v>1534</v>
      </c>
      <c r="L11" s="13">
        <v>-1164</v>
      </c>
      <c r="M11" s="13">
        <v>370</v>
      </c>
      <c r="N11" s="13">
        <v>-368</v>
      </c>
      <c r="O11" s="8">
        <f t="shared" si="2"/>
        <v>2</v>
      </c>
      <c r="P11" s="8">
        <f>VLOOKUP(J11,Sheet16!$A$1:$B$16,2,0)</f>
        <v>2288</v>
      </c>
      <c r="Q11" s="8">
        <f t="shared" si="1"/>
        <v>4576</v>
      </c>
    </row>
    <row r="12" spans="1:32" x14ac:dyDescent="0.25">
      <c r="A12" s="8" t="str">
        <f t="shared" si="0"/>
        <v>NgomaBirenga B</v>
      </c>
      <c r="B12" s="8" t="s">
        <v>55</v>
      </c>
      <c r="C12" s="8" t="s">
        <v>56</v>
      </c>
      <c r="D12" s="8" t="s">
        <v>56</v>
      </c>
      <c r="E12" s="10">
        <v>43351</v>
      </c>
      <c r="F12" s="8" t="s">
        <v>91</v>
      </c>
      <c r="G12" s="8">
        <v>2464</v>
      </c>
      <c r="H12" s="11">
        <v>43522</v>
      </c>
      <c r="I12" s="8" t="s">
        <v>80</v>
      </c>
      <c r="J12" s="8" t="s">
        <v>25</v>
      </c>
      <c r="K12" s="13">
        <v>2100</v>
      </c>
      <c r="L12" s="13">
        <v>-900</v>
      </c>
      <c r="M12" s="13">
        <v>1200</v>
      </c>
      <c r="N12" s="13">
        <v>-1150</v>
      </c>
      <c r="O12" s="8">
        <f t="shared" si="2"/>
        <v>50</v>
      </c>
      <c r="P12" s="8">
        <f>VLOOKUP(J12,Sheet16!$A$1:$B$16,2,0)</f>
        <v>100</v>
      </c>
      <c r="Q12" s="8">
        <f t="shared" si="1"/>
        <v>5000</v>
      </c>
    </row>
    <row r="13" spans="1:32" x14ac:dyDescent="0.25">
      <c r="A13" s="8" t="str">
        <f t="shared" si="0"/>
        <v>NgomaBirenga B</v>
      </c>
      <c r="B13" s="8" t="s">
        <v>55</v>
      </c>
      <c r="C13" s="8" t="s">
        <v>56</v>
      </c>
      <c r="D13" s="8" t="s">
        <v>56</v>
      </c>
      <c r="E13" s="10">
        <v>43351</v>
      </c>
      <c r="F13" s="8" t="s">
        <v>91</v>
      </c>
      <c r="G13" s="8">
        <v>2464</v>
      </c>
      <c r="H13" s="11">
        <v>43522</v>
      </c>
      <c r="I13" s="8" t="s">
        <v>80</v>
      </c>
      <c r="J13" s="8" t="s">
        <v>26</v>
      </c>
      <c r="K13" s="13">
        <v>2910</v>
      </c>
      <c r="L13" s="13">
        <v>-1485</v>
      </c>
      <c r="M13" s="13">
        <v>1425</v>
      </c>
      <c r="N13" s="13">
        <v>-1422.5</v>
      </c>
      <c r="O13" s="8">
        <f t="shared" si="2"/>
        <v>2.5</v>
      </c>
      <c r="P13" s="8">
        <f>VLOOKUP(J13,Sheet16!$A$1:$B$16,2,0)</f>
        <v>606</v>
      </c>
      <c r="Q13" s="8">
        <f t="shared" si="1"/>
        <v>1515</v>
      </c>
    </row>
    <row r="14" spans="1:32" x14ac:dyDescent="0.25">
      <c r="A14" s="8" t="str">
        <f t="shared" si="0"/>
        <v>RutsiroBiruyi2</v>
      </c>
      <c r="B14" s="8" t="s">
        <v>62</v>
      </c>
      <c r="C14" s="8" t="s">
        <v>63</v>
      </c>
      <c r="D14" s="8" t="s">
        <v>95</v>
      </c>
      <c r="E14" s="10">
        <v>43342</v>
      </c>
      <c r="F14" s="8" t="s">
        <v>96</v>
      </c>
      <c r="G14" s="8">
        <v>823</v>
      </c>
      <c r="H14" s="11">
        <v>43482</v>
      </c>
      <c r="I14" s="8" t="s">
        <v>97</v>
      </c>
      <c r="J14" s="8" t="s">
        <v>38</v>
      </c>
      <c r="K14" s="13">
        <v>234</v>
      </c>
      <c r="L14" s="13">
        <v>-58</v>
      </c>
      <c r="M14" s="13">
        <v>176</v>
      </c>
      <c r="N14" s="13">
        <v>-170</v>
      </c>
      <c r="O14" s="8">
        <f t="shared" si="2"/>
        <v>6</v>
      </c>
      <c r="P14" s="8">
        <f>VLOOKUP(J14,Sheet16!$A$1:$B$16,2,0)</f>
        <v>2180</v>
      </c>
      <c r="Q14" s="8">
        <f t="shared" si="1"/>
        <v>13080</v>
      </c>
    </row>
    <row r="15" spans="1:32" x14ac:dyDescent="0.25">
      <c r="A15" s="8" t="str">
        <f t="shared" si="0"/>
        <v>RutsiroBiruyi2</v>
      </c>
      <c r="B15" s="8" t="s">
        <v>62</v>
      </c>
      <c r="C15" s="8" t="s">
        <v>63</v>
      </c>
      <c r="D15" s="8" t="s">
        <v>95</v>
      </c>
      <c r="E15" s="10">
        <v>43342</v>
      </c>
      <c r="F15" s="8" t="s">
        <v>96</v>
      </c>
      <c r="G15" s="8">
        <v>823</v>
      </c>
      <c r="H15" s="11">
        <v>43482</v>
      </c>
      <c r="I15" s="8" t="s">
        <v>97</v>
      </c>
      <c r="J15" s="8" t="s">
        <v>33</v>
      </c>
      <c r="K15" s="13">
        <v>7</v>
      </c>
      <c r="L15" s="13">
        <v>-2</v>
      </c>
      <c r="M15" s="13">
        <v>5</v>
      </c>
      <c r="N15" s="13">
        <v>-4</v>
      </c>
      <c r="O15" s="8">
        <f t="shared" si="2"/>
        <v>1</v>
      </c>
      <c r="P15" s="15">
        <f>VLOOKUP(J15,Sheet16!$A$1:$B$16,2,0)</f>
        <v>29500</v>
      </c>
      <c r="Q15" s="8">
        <f t="shared" si="1"/>
        <v>29500</v>
      </c>
    </row>
    <row r="16" spans="1:32" x14ac:dyDescent="0.25">
      <c r="A16" s="8" t="str">
        <f t="shared" si="0"/>
        <v>RutsiroBiruyi2</v>
      </c>
      <c r="B16" s="8" t="s">
        <v>62</v>
      </c>
      <c r="C16" s="8" t="s">
        <v>63</v>
      </c>
      <c r="D16" s="8" t="s">
        <v>95</v>
      </c>
      <c r="E16" s="10">
        <v>43342</v>
      </c>
      <c r="F16" s="8" t="s">
        <v>96</v>
      </c>
      <c r="G16" s="8">
        <v>823</v>
      </c>
      <c r="H16" s="11">
        <v>43482</v>
      </c>
      <c r="I16" s="8" t="s">
        <v>97</v>
      </c>
      <c r="J16" s="8" t="s">
        <v>25</v>
      </c>
      <c r="K16" s="13">
        <v>1600</v>
      </c>
      <c r="L16" s="13">
        <v>-25</v>
      </c>
      <c r="M16" s="13">
        <v>1575</v>
      </c>
      <c r="N16" s="13">
        <v>-1500</v>
      </c>
      <c r="O16" s="8">
        <f t="shared" si="2"/>
        <v>75</v>
      </c>
      <c r="P16" s="8">
        <f>VLOOKUP(J16,Sheet16!$A$1:$B$16,2,0)</f>
        <v>100</v>
      </c>
      <c r="Q16" s="8">
        <f t="shared" si="1"/>
        <v>7500</v>
      </c>
    </row>
    <row r="17" spans="1:17" x14ac:dyDescent="0.25">
      <c r="A17" s="8" t="str">
        <f t="shared" si="0"/>
        <v>NyamashekeBisumo A</v>
      </c>
      <c r="B17" s="8" t="s">
        <v>66</v>
      </c>
      <c r="C17" s="8" t="s">
        <v>67</v>
      </c>
      <c r="D17" s="8" t="s">
        <v>67</v>
      </c>
      <c r="E17" s="10">
        <v>43332</v>
      </c>
      <c r="F17" s="8" t="s">
        <v>105</v>
      </c>
      <c r="G17" s="8">
        <v>24</v>
      </c>
      <c r="H17" s="11">
        <v>43566</v>
      </c>
      <c r="I17" s="8" t="s">
        <v>106</v>
      </c>
      <c r="J17" s="8" t="s">
        <v>19</v>
      </c>
      <c r="K17" s="13">
        <v>5355</v>
      </c>
      <c r="L17" s="13">
        <v>-645</v>
      </c>
      <c r="M17" s="13">
        <v>4710</v>
      </c>
      <c r="N17" s="16">
        <v>-4700</v>
      </c>
      <c r="O17" s="8">
        <f t="shared" si="2"/>
        <v>10</v>
      </c>
      <c r="P17" s="8">
        <f>VLOOKUP(J17,Sheet16!$A$1:$B$16,2,0)</f>
        <v>737</v>
      </c>
      <c r="Q17" s="8">
        <f t="shared" si="1"/>
        <v>7370</v>
      </c>
    </row>
    <row r="18" spans="1:17" x14ac:dyDescent="0.25">
      <c r="A18" s="8" t="str">
        <f t="shared" si="0"/>
        <v>NyamashekeBisumo A</v>
      </c>
      <c r="B18" s="8" t="s">
        <v>66</v>
      </c>
      <c r="C18" s="8" t="s">
        <v>67</v>
      </c>
      <c r="D18" s="8" t="s">
        <v>67</v>
      </c>
      <c r="E18" s="10">
        <v>43332</v>
      </c>
      <c r="F18" s="8" t="s">
        <v>105</v>
      </c>
      <c r="G18" s="8">
        <v>24</v>
      </c>
      <c r="H18" s="11">
        <v>43566</v>
      </c>
      <c r="I18" s="8" t="s">
        <v>106</v>
      </c>
      <c r="J18" s="8" t="s">
        <v>25</v>
      </c>
      <c r="K18" s="13">
        <v>3475</v>
      </c>
      <c r="L18" s="13">
        <v>-875</v>
      </c>
      <c r="M18" s="13">
        <v>2600</v>
      </c>
      <c r="N18" s="16">
        <v>-2550</v>
      </c>
      <c r="O18" s="8">
        <f t="shared" si="2"/>
        <v>50</v>
      </c>
      <c r="P18" s="8">
        <f>VLOOKUP(J18,Sheet16!$A$1:$B$16,2,0)</f>
        <v>100</v>
      </c>
      <c r="Q18" s="8">
        <f t="shared" si="1"/>
        <v>5000</v>
      </c>
    </row>
    <row r="19" spans="1:17" x14ac:dyDescent="0.25">
      <c r="A19" s="8" t="str">
        <f t="shared" si="0"/>
        <v>NyamashekeBisumo A</v>
      </c>
      <c r="B19" s="8" t="s">
        <v>66</v>
      </c>
      <c r="C19" s="8" t="s">
        <v>67</v>
      </c>
      <c r="D19" s="8" t="s">
        <v>67</v>
      </c>
      <c r="E19" s="10">
        <v>43332</v>
      </c>
      <c r="F19" s="8" t="s">
        <v>105</v>
      </c>
      <c r="G19" s="8">
        <v>24</v>
      </c>
      <c r="H19" s="11">
        <v>43566</v>
      </c>
      <c r="I19" s="8" t="s">
        <v>106</v>
      </c>
      <c r="J19" s="8" t="s">
        <v>21</v>
      </c>
      <c r="K19" s="13">
        <v>890</v>
      </c>
      <c r="L19" s="13">
        <v>-250</v>
      </c>
      <c r="M19" s="13">
        <v>640</v>
      </c>
      <c r="N19" s="13">
        <v>-630</v>
      </c>
      <c r="O19" s="8">
        <f t="shared" si="2"/>
        <v>10</v>
      </c>
      <c r="P19" s="8">
        <f>VLOOKUP(J19,Sheet16!$A$1:$B$16,2,0)</f>
        <v>655</v>
      </c>
      <c r="Q19" s="8">
        <f t="shared" si="1"/>
        <v>6550</v>
      </c>
    </row>
    <row r="20" spans="1:17" x14ac:dyDescent="0.25">
      <c r="A20" s="8" t="str">
        <f t="shared" si="0"/>
        <v>KarongiBubazi</v>
      </c>
      <c r="B20" s="8" t="s">
        <v>73</v>
      </c>
      <c r="C20" s="8" t="s">
        <v>74</v>
      </c>
      <c r="D20" s="8" t="s">
        <v>74</v>
      </c>
      <c r="E20" s="10">
        <v>43342</v>
      </c>
      <c r="F20" s="8" t="s">
        <v>109</v>
      </c>
      <c r="G20" s="8">
        <v>358</v>
      </c>
      <c r="H20" s="11">
        <v>43548</v>
      </c>
      <c r="I20" s="8" t="s">
        <v>79</v>
      </c>
      <c r="J20" s="8" t="s">
        <v>19</v>
      </c>
      <c r="K20" s="13">
        <v>5620</v>
      </c>
      <c r="L20" s="13">
        <v>-2395</v>
      </c>
      <c r="M20" s="13">
        <v>3225</v>
      </c>
      <c r="N20" s="16">
        <v>-3215</v>
      </c>
      <c r="O20" s="8">
        <f t="shared" si="2"/>
        <v>10</v>
      </c>
      <c r="P20" s="8">
        <f>VLOOKUP(J20,Sheet16!$A$1:$B$16,2,0)</f>
        <v>737</v>
      </c>
      <c r="Q20" s="8">
        <f t="shared" si="1"/>
        <v>7370</v>
      </c>
    </row>
    <row r="21" spans="1:17" x14ac:dyDescent="0.25">
      <c r="A21" s="8" t="str">
        <f t="shared" si="0"/>
        <v>KarongiBubazi</v>
      </c>
      <c r="B21" s="8" t="s">
        <v>73</v>
      </c>
      <c r="C21" s="8" t="s">
        <v>74</v>
      </c>
      <c r="D21" s="8" t="s">
        <v>74</v>
      </c>
      <c r="E21" s="10">
        <v>43342</v>
      </c>
      <c r="F21" s="8" t="s">
        <v>109</v>
      </c>
      <c r="G21" s="8">
        <v>358</v>
      </c>
      <c r="H21" s="11">
        <v>43548</v>
      </c>
      <c r="I21" s="8" t="s">
        <v>79</v>
      </c>
      <c r="J21" s="8" t="s">
        <v>21</v>
      </c>
      <c r="K21" s="13">
        <v>1935</v>
      </c>
      <c r="L21" s="13">
        <v>-985</v>
      </c>
      <c r="M21" s="13">
        <v>950</v>
      </c>
      <c r="N21" s="16">
        <v>-930</v>
      </c>
      <c r="O21" s="8">
        <f t="shared" si="2"/>
        <v>20</v>
      </c>
      <c r="P21" s="8">
        <f>VLOOKUP(J21,Sheet16!$A$1:$B$16,2,0)</f>
        <v>655</v>
      </c>
      <c r="Q21" s="8">
        <f t="shared" si="1"/>
        <v>13100</v>
      </c>
    </row>
    <row r="22" spans="1:17" x14ac:dyDescent="0.25">
      <c r="A22" s="8" t="str">
        <f t="shared" si="0"/>
        <v>NgororeroBugarura</v>
      </c>
      <c r="B22" s="8" t="s">
        <v>36</v>
      </c>
      <c r="C22" s="8" t="s">
        <v>81</v>
      </c>
      <c r="D22" s="8" t="s">
        <v>81</v>
      </c>
      <c r="E22" s="10">
        <v>43335</v>
      </c>
      <c r="F22" s="8" t="s">
        <v>115</v>
      </c>
      <c r="G22" s="8">
        <v>2161</v>
      </c>
      <c r="H22" s="11">
        <v>43490</v>
      </c>
      <c r="I22" s="8" t="s">
        <v>80</v>
      </c>
      <c r="J22" s="8" t="s">
        <v>21</v>
      </c>
      <c r="K22" s="13">
        <v>7135</v>
      </c>
      <c r="L22" s="13">
        <v>-1515</v>
      </c>
      <c r="M22" s="13">
        <v>5620</v>
      </c>
      <c r="N22" s="13">
        <f>-5580-25</f>
        <v>-5605</v>
      </c>
      <c r="O22" s="8">
        <f t="shared" si="2"/>
        <v>15</v>
      </c>
      <c r="P22" s="8">
        <f>VLOOKUP(J22,Sheet16!$A$1:$B$16,2,0)</f>
        <v>655</v>
      </c>
      <c r="Q22" s="8">
        <f t="shared" si="1"/>
        <v>9825</v>
      </c>
    </row>
    <row r="23" spans="1:17" x14ac:dyDescent="0.25">
      <c r="A23" s="8" t="str">
        <f t="shared" si="0"/>
        <v>NgororeroBugarura</v>
      </c>
      <c r="B23" s="8" t="s">
        <v>36</v>
      </c>
      <c r="C23" s="8" t="s">
        <v>81</v>
      </c>
      <c r="D23" s="8" t="s">
        <v>81</v>
      </c>
      <c r="E23" s="10">
        <v>43335</v>
      </c>
      <c r="F23" s="8" t="s">
        <v>115</v>
      </c>
      <c r="G23" s="8">
        <v>2161</v>
      </c>
      <c r="H23" s="11">
        <v>43490</v>
      </c>
      <c r="I23" s="8" t="s">
        <v>80</v>
      </c>
      <c r="J23" s="8" t="s">
        <v>25</v>
      </c>
      <c r="K23" s="13">
        <v>10050</v>
      </c>
      <c r="L23" s="13">
        <v>-3550</v>
      </c>
      <c r="M23" s="13">
        <v>6500</v>
      </c>
      <c r="N23" s="13">
        <f>-6375-100</f>
        <v>-6475</v>
      </c>
      <c r="O23" s="8">
        <f t="shared" si="2"/>
        <v>25</v>
      </c>
      <c r="P23" s="8">
        <f>VLOOKUP(J23,Sheet16!$A$1:$B$16,2,0)</f>
        <v>100</v>
      </c>
      <c r="Q23" s="8">
        <f t="shared" si="1"/>
        <v>2500</v>
      </c>
    </row>
    <row r="24" spans="1:17" x14ac:dyDescent="0.25">
      <c r="A24" s="8" t="str">
        <f t="shared" si="0"/>
        <v>NgororeroBugarura</v>
      </c>
      <c r="B24" s="8" t="s">
        <v>36</v>
      </c>
      <c r="C24" s="8" t="s">
        <v>81</v>
      </c>
      <c r="D24" s="8" t="s">
        <v>81</v>
      </c>
      <c r="E24" s="10">
        <v>43335</v>
      </c>
      <c r="F24" s="8" t="s">
        <v>115</v>
      </c>
      <c r="G24" s="8">
        <v>2161</v>
      </c>
      <c r="H24" s="11">
        <v>43490</v>
      </c>
      <c r="I24" s="8" t="s">
        <v>80</v>
      </c>
      <c r="J24" s="8" t="s">
        <v>18</v>
      </c>
      <c r="K24" s="13">
        <v>513</v>
      </c>
      <c r="L24" s="13">
        <v>-333</v>
      </c>
      <c r="M24" s="13">
        <v>180</v>
      </c>
      <c r="N24" s="13">
        <v>-167</v>
      </c>
      <c r="O24" s="8">
        <f t="shared" si="2"/>
        <v>13</v>
      </c>
      <c r="P24" s="8">
        <f>VLOOKUP(J24,Sheet16!$A$1:$B$16,2,0)</f>
        <v>800</v>
      </c>
      <c r="Q24" s="8">
        <f t="shared" si="1"/>
        <v>10400</v>
      </c>
    </row>
    <row r="25" spans="1:17" x14ac:dyDescent="0.25">
      <c r="A25" s="8" t="str">
        <f t="shared" si="0"/>
        <v>NgororeroBugarura</v>
      </c>
      <c r="B25" s="8" t="s">
        <v>36</v>
      </c>
      <c r="C25" s="8" t="s">
        <v>81</v>
      </c>
      <c r="D25" s="8" t="s">
        <v>81</v>
      </c>
      <c r="E25" s="10">
        <v>43335</v>
      </c>
      <c r="F25" s="8" t="s">
        <v>115</v>
      </c>
      <c r="G25" s="8">
        <v>2161</v>
      </c>
      <c r="H25" s="11">
        <v>43490</v>
      </c>
      <c r="I25" s="8" t="s">
        <v>80</v>
      </c>
      <c r="J25" s="8" t="s">
        <v>19</v>
      </c>
      <c r="K25" s="13">
        <v>5610</v>
      </c>
      <c r="L25" s="13">
        <v>-2055</v>
      </c>
      <c r="M25" s="13">
        <v>3555</v>
      </c>
      <c r="N25" s="13">
        <v>-3530</v>
      </c>
      <c r="O25" s="8">
        <f t="shared" si="2"/>
        <v>25</v>
      </c>
      <c r="P25" s="8">
        <f>VLOOKUP(J25,Sheet16!$A$1:$B$16,2,0)</f>
        <v>737</v>
      </c>
      <c r="Q25" s="8">
        <f t="shared" si="1"/>
        <v>18425</v>
      </c>
    </row>
    <row r="26" spans="1:17" x14ac:dyDescent="0.25">
      <c r="A26" s="8" t="str">
        <f t="shared" si="0"/>
        <v>RubengeraBukiro</v>
      </c>
      <c r="B26" s="8" t="s">
        <v>85</v>
      </c>
      <c r="C26" s="8" t="s">
        <v>86</v>
      </c>
      <c r="D26" s="8" t="s">
        <v>86</v>
      </c>
      <c r="E26" s="10">
        <v>43343</v>
      </c>
      <c r="F26" s="8" t="s">
        <v>124</v>
      </c>
      <c r="G26" s="8">
        <v>108</v>
      </c>
      <c r="H26" s="11">
        <v>43495</v>
      </c>
      <c r="I26" s="8" t="s">
        <v>97</v>
      </c>
      <c r="J26" s="8" t="s">
        <v>38</v>
      </c>
      <c r="K26" s="13">
        <v>554</v>
      </c>
      <c r="L26" s="13">
        <v>-100</v>
      </c>
      <c r="M26" s="13">
        <v>454</v>
      </c>
      <c r="N26" s="16">
        <v>-448</v>
      </c>
      <c r="O26" s="8">
        <f t="shared" si="2"/>
        <v>6</v>
      </c>
      <c r="P26" s="8">
        <f>VLOOKUP(J26,Sheet16!$A$1:$B$16,2,0)</f>
        <v>2180</v>
      </c>
      <c r="Q26" s="8">
        <f t="shared" si="1"/>
        <v>13080</v>
      </c>
    </row>
    <row r="27" spans="1:17" x14ac:dyDescent="0.25">
      <c r="A27" s="8" t="str">
        <f t="shared" si="0"/>
        <v>RubengeraBukiro</v>
      </c>
      <c r="B27" s="8" t="s">
        <v>85</v>
      </c>
      <c r="C27" s="8" t="s">
        <v>86</v>
      </c>
      <c r="D27" s="8" t="s">
        <v>86</v>
      </c>
      <c r="E27" s="10">
        <v>43343</v>
      </c>
      <c r="F27" s="8" t="s">
        <v>124</v>
      </c>
      <c r="G27" s="8">
        <v>108</v>
      </c>
      <c r="H27" s="11">
        <v>43495</v>
      </c>
      <c r="I27" s="8" t="s">
        <v>97</v>
      </c>
      <c r="J27" s="8" t="s">
        <v>19</v>
      </c>
      <c r="K27" s="13">
        <v>3090</v>
      </c>
      <c r="L27" s="13">
        <v>-380</v>
      </c>
      <c r="M27" s="13">
        <v>2710</v>
      </c>
      <c r="N27" s="13">
        <v>-2695</v>
      </c>
      <c r="O27" s="8">
        <f t="shared" si="2"/>
        <v>15</v>
      </c>
      <c r="P27" s="8">
        <f>VLOOKUP(J27,Sheet16!$A$1:$B$16,2,0)</f>
        <v>737</v>
      </c>
      <c r="Q27" s="8">
        <f t="shared" si="1"/>
        <v>11055</v>
      </c>
    </row>
    <row r="28" spans="1:17" x14ac:dyDescent="0.25">
      <c r="A28" s="8" t="str">
        <f t="shared" si="0"/>
        <v>RubengeraBukiro</v>
      </c>
      <c r="B28" s="8" t="s">
        <v>85</v>
      </c>
      <c r="C28" s="8" t="s">
        <v>86</v>
      </c>
      <c r="D28" s="8" t="s">
        <v>86</v>
      </c>
      <c r="E28" s="10">
        <v>43343</v>
      </c>
      <c r="F28" s="8" t="s">
        <v>124</v>
      </c>
      <c r="G28" s="8">
        <v>108</v>
      </c>
      <c r="H28" s="11">
        <v>43495</v>
      </c>
      <c r="I28" s="8" t="s">
        <v>97</v>
      </c>
      <c r="J28" s="8" t="s">
        <v>26</v>
      </c>
      <c r="K28" s="13">
        <v>1470</v>
      </c>
      <c r="L28" s="13">
        <v>-200</v>
      </c>
      <c r="M28" s="13">
        <v>1270</v>
      </c>
      <c r="N28" s="13">
        <v>-1267.5</v>
      </c>
      <c r="O28" s="8">
        <f t="shared" si="2"/>
        <v>2.5</v>
      </c>
      <c r="P28" s="8">
        <f>VLOOKUP(J28,Sheet16!$A$1:$B$16,2,0)</f>
        <v>606</v>
      </c>
      <c r="Q28" s="8">
        <f t="shared" si="1"/>
        <v>1515</v>
      </c>
    </row>
    <row r="29" spans="1:17" x14ac:dyDescent="0.25">
      <c r="A29" s="8" t="str">
        <f t="shared" si="0"/>
        <v>GatsiboBukomane A</v>
      </c>
      <c r="B29" s="8" t="s">
        <v>87</v>
      </c>
      <c r="C29" s="8" t="s">
        <v>88</v>
      </c>
      <c r="D29" s="8" t="s">
        <v>88</v>
      </c>
      <c r="E29" s="10">
        <v>43340</v>
      </c>
      <c r="F29" s="8" t="s">
        <v>92</v>
      </c>
      <c r="G29" s="8">
        <v>1091</v>
      </c>
      <c r="H29" s="11">
        <v>43494</v>
      </c>
      <c r="I29" s="8" t="s">
        <v>48</v>
      </c>
      <c r="J29" s="8" t="s">
        <v>26</v>
      </c>
      <c r="K29" s="13">
        <v>3155</v>
      </c>
      <c r="L29" s="13">
        <v>-1525</v>
      </c>
      <c r="M29" s="13">
        <v>1630</v>
      </c>
      <c r="N29" s="22">
        <f>-1592.5-5</f>
        <v>-1597.5</v>
      </c>
      <c r="O29" s="8">
        <f t="shared" si="2"/>
        <v>32.5</v>
      </c>
      <c r="P29" s="8">
        <f>VLOOKUP(J29,Sheet16!$A$1:$B$16,2,0)</f>
        <v>606</v>
      </c>
      <c r="Q29" s="8">
        <f t="shared" si="1"/>
        <v>19695</v>
      </c>
    </row>
    <row r="30" spans="1:17" x14ac:dyDescent="0.25">
      <c r="A30" s="8" t="str">
        <f t="shared" si="0"/>
        <v>GatsiboBukomane A</v>
      </c>
      <c r="B30" s="8" t="s">
        <v>87</v>
      </c>
      <c r="C30" s="8" t="s">
        <v>88</v>
      </c>
      <c r="D30" s="8" t="s">
        <v>88</v>
      </c>
      <c r="E30" s="10">
        <v>43340</v>
      </c>
      <c r="F30" s="8" t="s">
        <v>92</v>
      </c>
      <c r="G30" s="8">
        <v>1091</v>
      </c>
      <c r="H30" s="11">
        <v>43494</v>
      </c>
      <c r="I30" s="8" t="s">
        <v>48</v>
      </c>
      <c r="J30" s="8" t="s">
        <v>18</v>
      </c>
      <c r="K30" s="13">
        <v>7</v>
      </c>
      <c r="L30" s="13">
        <v>-1</v>
      </c>
      <c r="M30" s="13">
        <v>6</v>
      </c>
      <c r="N30" s="13">
        <v>-2</v>
      </c>
      <c r="O30" s="8">
        <f t="shared" si="2"/>
        <v>4</v>
      </c>
      <c r="P30" s="8">
        <f>VLOOKUP(J30,Sheet16!$A$1:$B$16,2,0)</f>
        <v>800</v>
      </c>
      <c r="Q30" s="8">
        <f t="shared" si="1"/>
        <v>3200</v>
      </c>
    </row>
    <row r="31" spans="1:17" x14ac:dyDescent="0.25">
      <c r="A31" s="8" t="str">
        <f t="shared" si="0"/>
        <v>GatsiboBukomane A</v>
      </c>
      <c r="B31" s="8" t="s">
        <v>87</v>
      </c>
      <c r="C31" s="8" t="s">
        <v>88</v>
      </c>
      <c r="D31" s="8" t="s">
        <v>88</v>
      </c>
      <c r="E31" s="10">
        <v>43340</v>
      </c>
      <c r="F31" s="8" t="s">
        <v>92</v>
      </c>
      <c r="G31" s="8">
        <v>1091</v>
      </c>
      <c r="H31" s="11">
        <v>43494</v>
      </c>
      <c r="I31" s="8" t="s">
        <v>48</v>
      </c>
      <c r="J31" s="8" t="s">
        <v>22</v>
      </c>
      <c r="K31" s="13">
        <v>1244</v>
      </c>
      <c r="L31" s="13">
        <v>-724</v>
      </c>
      <c r="M31" s="13">
        <v>520</v>
      </c>
      <c r="N31" s="13">
        <v>-514</v>
      </c>
      <c r="O31" s="8">
        <f t="shared" si="2"/>
        <v>6</v>
      </c>
      <c r="P31" s="8">
        <f>VLOOKUP(J31,Sheet16!$A$1:$B$16,2,0)</f>
        <v>2288</v>
      </c>
      <c r="Q31" s="8">
        <f t="shared" si="1"/>
        <v>13728</v>
      </c>
    </row>
    <row r="32" spans="1:17" x14ac:dyDescent="0.25">
      <c r="A32" s="8" t="str">
        <f t="shared" si="0"/>
        <v>NgororeroBungwe</v>
      </c>
      <c r="B32" s="8" t="s">
        <v>36</v>
      </c>
      <c r="C32" s="8" t="s">
        <v>99</v>
      </c>
      <c r="D32" s="8" t="s">
        <v>99</v>
      </c>
      <c r="E32" s="10">
        <v>43342</v>
      </c>
      <c r="F32" s="8" t="s">
        <v>78</v>
      </c>
      <c r="G32" s="8">
        <v>1886</v>
      </c>
      <c r="H32" s="11">
        <v>43489</v>
      </c>
      <c r="I32" s="8" t="s">
        <v>138</v>
      </c>
      <c r="J32" s="8" t="s">
        <v>21</v>
      </c>
      <c r="K32" s="13">
        <v>230</v>
      </c>
      <c r="L32" s="13">
        <v>-40</v>
      </c>
      <c r="M32" s="13">
        <v>190</v>
      </c>
      <c r="N32" s="16">
        <v>-175</v>
      </c>
      <c r="O32" s="8">
        <f t="shared" si="2"/>
        <v>15</v>
      </c>
      <c r="P32" s="8">
        <f>VLOOKUP(J32,Sheet16!$A$1:$B$16,2,0)</f>
        <v>655</v>
      </c>
      <c r="Q32" s="8">
        <f t="shared" si="1"/>
        <v>9825</v>
      </c>
    </row>
    <row r="33" spans="1:17" x14ac:dyDescent="0.25">
      <c r="A33" s="8" t="str">
        <f t="shared" si="0"/>
        <v>NgororeroBungwe</v>
      </c>
      <c r="B33" s="8" t="s">
        <v>36</v>
      </c>
      <c r="C33" s="8" t="s">
        <v>99</v>
      </c>
      <c r="D33" s="8" t="s">
        <v>99</v>
      </c>
      <c r="E33" s="10">
        <v>43342</v>
      </c>
      <c r="F33" s="8" t="s">
        <v>78</v>
      </c>
      <c r="G33" s="8">
        <v>1886</v>
      </c>
      <c r="H33" s="11">
        <v>43489</v>
      </c>
      <c r="I33" s="8" t="s">
        <v>138</v>
      </c>
      <c r="J33" s="8" t="s">
        <v>38</v>
      </c>
      <c r="K33" s="13">
        <v>620</v>
      </c>
      <c r="L33" s="13">
        <v>-178</v>
      </c>
      <c r="M33" s="13">
        <v>442</v>
      </c>
      <c r="N33" s="16">
        <v>-440</v>
      </c>
      <c r="O33" s="8">
        <f t="shared" si="2"/>
        <v>2</v>
      </c>
      <c r="P33" s="8">
        <f>VLOOKUP(J33,Sheet16!$A$1:$B$16,2,0)</f>
        <v>2180</v>
      </c>
      <c r="Q33" s="8">
        <f t="shared" si="1"/>
        <v>4360</v>
      </c>
    </row>
    <row r="34" spans="1:17" x14ac:dyDescent="0.25">
      <c r="A34" s="8" t="str">
        <f t="shared" si="0"/>
        <v>NgororeroBungwe</v>
      </c>
      <c r="B34" s="8" t="s">
        <v>36</v>
      </c>
      <c r="C34" s="8" t="s">
        <v>99</v>
      </c>
      <c r="D34" s="8" t="s">
        <v>99</v>
      </c>
      <c r="E34" s="10">
        <v>43342</v>
      </c>
      <c r="F34" s="8" t="s">
        <v>78</v>
      </c>
      <c r="G34" s="8">
        <v>1886</v>
      </c>
      <c r="H34" s="11">
        <v>43489</v>
      </c>
      <c r="I34" s="8" t="s">
        <v>138</v>
      </c>
      <c r="J34" s="8" t="s">
        <v>33</v>
      </c>
      <c r="K34" s="13">
        <v>18</v>
      </c>
      <c r="L34" s="13">
        <v>-5</v>
      </c>
      <c r="M34" s="13">
        <v>13</v>
      </c>
      <c r="N34" s="13">
        <v>-12</v>
      </c>
      <c r="O34" s="8">
        <f t="shared" si="2"/>
        <v>1</v>
      </c>
      <c r="P34" s="15">
        <f>VLOOKUP(J34,Sheet16!$A$1:$B$16,2,0)</f>
        <v>29500</v>
      </c>
      <c r="Q34" s="8">
        <f t="shared" si="1"/>
        <v>29500</v>
      </c>
    </row>
    <row r="35" spans="1:17" x14ac:dyDescent="0.25">
      <c r="A35" s="8" t="str">
        <f t="shared" si="0"/>
        <v>GatsiboBusetsa</v>
      </c>
      <c r="B35" s="8" t="s">
        <v>87</v>
      </c>
      <c r="C35" s="8" t="s">
        <v>93</v>
      </c>
      <c r="D35" s="8" t="s">
        <v>93</v>
      </c>
      <c r="E35" s="10">
        <v>43350</v>
      </c>
      <c r="F35" s="8" t="s">
        <v>94</v>
      </c>
      <c r="G35" s="8">
        <v>1440</v>
      </c>
      <c r="H35" s="11">
        <v>43493</v>
      </c>
      <c r="I35" s="8" t="s">
        <v>43</v>
      </c>
      <c r="J35" s="8" t="s">
        <v>59</v>
      </c>
      <c r="K35" s="13">
        <v>702</v>
      </c>
      <c r="L35" s="13">
        <v>-428</v>
      </c>
      <c r="M35" s="13">
        <v>274</v>
      </c>
      <c r="N35" s="16">
        <v>-270</v>
      </c>
      <c r="O35" s="8">
        <f t="shared" si="2"/>
        <v>4</v>
      </c>
      <c r="P35" s="8">
        <f>VLOOKUP(J35,Sheet16!$A$1:$B$16,2,0)</f>
        <v>2168</v>
      </c>
      <c r="Q35" s="8">
        <f t="shared" si="1"/>
        <v>8672</v>
      </c>
    </row>
    <row r="36" spans="1:17" x14ac:dyDescent="0.25">
      <c r="A36" s="8" t="str">
        <f t="shared" si="0"/>
        <v>GatsiboBusetsa</v>
      </c>
      <c r="B36" s="8" t="s">
        <v>87</v>
      </c>
      <c r="C36" s="8" t="s">
        <v>93</v>
      </c>
      <c r="D36" s="8" t="s">
        <v>93</v>
      </c>
      <c r="E36" s="10">
        <v>43350</v>
      </c>
      <c r="F36" s="8" t="s">
        <v>94</v>
      </c>
      <c r="G36" s="8">
        <v>1440</v>
      </c>
      <c r="H36" s="11">
        <v>43493</v>
      </c>
      <c r="I36" s="8" t="s">
        <v>43</v>
      </c>
      <c r="J36" s="8" t="s">
        <v>26</v>
      </c>
      <c r="K36" s="13">
        <v>1885</v>
      </c>
      <c r="L36" s="13">
        <v>-800</v>
      </c>
      <c r="M36" s="13">
        <v>1085</v>
      </c>
      <c r="N36" s="13">
        <f>-1052.5-2.5</f>
        <v>-1055</v>
      </c>
      <c r="O36" s="8">
        <f t="shared" si="2"/>
        <v>30</v>
      </c>
      <c r="P36" s="8">
        <f>VLOOKUP(J36,Sheet16!$A$1:$B$16,2,0)</f>
        <v>606</v>
      </c>
      <c r="Q36" s="8">
        <f t="shared" si="1"/>
        <v>18180</v>
      </c>
    </row>
    <row r="37" spans="1:17" x14ac:dyDescent="0.25">
      <c r="A37" s="8" t="str">
        <f t="shared" si="0"/>
        <v>GatsiboBusetsa</v>
      </c>
      <c r="B37" s="8" t="s">
        <v>87</v>
      </c>
      <c r="C37" s="8" t="s">
        <v>93</v>
      </c>
      <c r="D37" s="8" t="s">
        <v>93</v>
      </c>
      <c r="E37" s="10">
        <v>43350</v>
      </c>
      <c r="F37" s="8" t="s">
        <v>94</v>
      </c>
      <c r="G37" s="8">
        <v>1440</v>
      </c>
      <c r="H37" s="11">
        <v>43493</v>
      </c>
      <c r="I37" s="8" t="s">
        <v>43</v>
      </c>
      <c r="J37" s="8" t="s">
        <v>19</v>
      </c>
      <c r="K37" s="13">
        <v>3770</v>
      </c>
      <c r="L37" s="13">
        <v>-1560</v>
      </c>
      <c r="M37" s="13">
        <v>2210</v>
      </c>
      <c r="N37" s="16">
        <v>-2155</v>
      </c>
      <c r="O37" s="8">
        <f t="shared" si="2"/>
        <v>55</v>
      </c>
      <c r="P37" s="8">
        <f>VLOOKUP(J37,Sheet16!$A$1:$B$16,2,0)</f>
        <v>737</v>
      </c>
      <c r="Q37" s="8">
        <f t="shared" si="1"/>
        <v>40535</v>
      </c>
    </row>
    <row r="38" spans="1:17" x14ac:dyDescent="0.25">
      <c r="A38" s="8" t="str">
        <f t="shared" si="0"/>
        <v>BugaramaButambamo</v>
      </c>
      <c r="B38" s="8" t="s">
        <v>34</v>
      </c>
      <c r="C38" s="8" t="s">
        <v>35</v>
      </c>
      <c r="D38" s="8" t="s">
        <v>35</v>
      </c>
      <c r="E38" s="10">
        <v>43344</v>
      </c>
      <c r="F38" s="8" t="s">
        <v>39</v>
      </c>
      <c r="G38" s="8">
        <v>744</v>
      </c>
      <c r="H38" s="11">
        <v>43481</v>
      </c>
      <c r="I38" s="8" t="s">
        <v>41</v>
      </c>
      <c r="J38" s="8" t="s">
        <v>19</v>
      </c>
      <c r="K38" s="13">
        <v>4595</v>
      </c>
      <c r="L38" s="13">
        <v>-2200</v>
      </c>
      <c r="M38" s="13">
        <v>2395</v>
      </c>
      <c r="N38" s="13">
        <v>-2385</v>
      </c>
      <c r="O38" s="8">
        <f t="shared" si="2"/>
        <v>10</v>
      </c>
      <c r="P38" s="8">
        <f>VLOOKUP(J38,Sheet16!$A$1:$B$16,2,0)</f>
        <v>737</v>
      </c>
      <c r="Q38" s="8">
        <f t="shared" si="1"/>
        <v>7370</v>
      </c>
    </row>
    <row r="39" spans="1:17" x14ac:dyDescent="0.25">
      <c r="A39" s="8" t="str">
        <f t="shared" si="0"/>
        <v>BugaramaButambamo</v>
      </c>
      <c r="B39" s="8" t="s">
        <v>34</v>
      </c>
      <c r="C39" s="8" t="s">
        <v>35</v>
      </c>
      <c r="D39" s="8" t="s">
        <v>35</v>
      </c>
      <c r="E39" s="10">
        <v>43344</v>
      </c>
      <c r="F39" s="8" t="s">
        <v>39</v>
      </c>
      <c r="G39" s="8">
        <v>744</v>
      </c>
      <c r="H39" s="11">
        <v>43481</v>
      </c>
      <c r="I39" s="8" t="s">
        <v>41</v>
      </c>
      <c r="J39" s="8" t="s">
        <v>21</v>
      </c>
      <c r="K39" s="13">
        <v>9890</v>
      </c>
      <c r="L39" s="13">
        <v>-4880</v>
      </c>
      <c r="M39" s="13">
        <v>5010</v>
      </c>
      <c r="N39" s="13">
        <v>-4985</v>
      </c>
      <c r="O39" s="8">
        <f t="shared" si="2"/>
        <v>25</v>
      </c>
      <c r="P39" s="8">
        <f>VLOOKUP(J39,Sheet16!$A$1:$B$16,2,0)</f>
        <v>655</v>
      </c>
      <c r="Q39" s="8">
        <f t="shared" si="1"/>
        <v>16375</v>
      </c>
    </row>
    <row r="40" spans="1:17" x14ac:dyDescent="0.25">
      <c r="A40" s="8" t="str">
        <f t="shared" si="0"/>
        <v>BugaramaButambamo</v>
      </c>
      <c r="B40" s="8" t="s">
        <v>34</v>
      </c>
      <c r="C40" s="8" t="s">
        <v>35</v>
      </c>
      <c r="D40" s="8" t="s">
        <v>35</v>
      </c>
      <c r="E40" s="10">
        <v>43344</v>
      </c>
      <c r="F40" s="8" t="s">
        <v>39</v>
      </c>
      <c r="G40" s="8">
        <v>744</v>
      </c>
      <c r="H40" s="11">
        <v>43481</v>
      </c>
      <c r="I40" s="8" t="s">
        <v>41</v>
      </c>
      <c r="J40" s="8" t="s">
        <v>22</v>
      </c>
      <c r="K40" s="13">
        <v>342</v>
      </c>
      <c r="L40" s="13">
        <v>-184</v>
      </c>
      <c r="M40" s="13">
        <v>158</v>
      </c>
      <c r="N40" s="13">
        <v>-156</v>
      </c>
      <c r="O40" s="8">
        <f t="shared" si="2"/>
        <v>2</v>
      </c>
      <c r="P40" s="8">
        <f>VLOOKUP(J40,Sheet16!$A$1:$B$16,2,0)</f>
        <v>2288</v>
      </c>
      <c r="Q40" s="8">
        <f t="shared" si="1"/>
        <v>4576</v>
      </c>
    </row>
    <row r="41" spans="1:17" x14ac:dyDescent="0.25">
      <c r="A41" s="8" t="str">
        <f t="shared" si="0"/>
        <v>NyanzaButansinda 2</v>
      </c>
      <c r="B41" s="8" t="s">
        <v>111</v>
      </c>
      <c r="C41" s="8" t="s">
        <v>112</v>
      </c>
      <c r="D41" s="8" t="s">
        <v>165</v>
      </c>
      <c r="E41" s="10">
        <v>43341</v>
      </c>
      <c r="F41" s="8" t="s">
        <v>166</v>
      </c>
      <c r="G41" s="8">
        <v>828</v>
      </c>
      <c r="H41" s="11">
        <v>43563</v>
      </c>
      <c r="I41" s="8" t="s">
        <v>163</v>
      </c>
      <c r="J41" s="8" t="s">
        <v>19</v>
      </c>
      <c r="K41" s="13">
        <v>1160</v>
      </c>
      <c r="L41" s="13">
        <v>-465</v>
      </c>
      <c r="M41" s="13">
        <v>695</v>
      </c>
      <c r="N41" s="13">
        <v>-690</v>
      </c>
      <c r="O41" s="8">
        <f t="shared" si="2"/>
        <v>5</v>
      </c>
      <c r="P41" s="8">
        <f>VLOOKUP(J41,Sheet16!$A$1:$B$16,2,0)</f>
        <v>737</v>
      </c>
      <c r="Q41" s="8">
        <f t="shared" si="1"/>
        <v>3685</v>
      </c>
    </row>
    <row r="42" spans="1:17" x14ac:dyDescent="0.25">
      <c r="A42" s="8" t="str">
        <f t="shared" si="0"/>
        <v>NyanzaButansinda 2</v>
      </c>
      <c r="B42" s="8" t="s">
        <v>111</v>
      </c>
      <c r="C42" s="8" t="s">
        <v>112</v>
      </c>
      <c r="D42" s="8" t="s">
        <v>165</v>
      </c>
      <c r="E42" s="10">
        <v>43341</v>
      </c>
      <c r="F42" s="8" t="s">
        <v>166</v>
      </c>
      <c r="G42" s="8">
        <v>828</v>
      </c>
      <c r="H42" s="11">
        <v>43563</v>
      </c>
      <c r="I42" s="8" t="s">
        <v>163</v>
      </c>
      <c r="J42" s="8" t="s">
        <v>20</v>
      </c>
      <c r="K42" s="13">
        <v>8</v>
      </c>
      <c r="L42" s="13">
        <v>0</v>
      </c>
      <c r="M42" s="13">
        <v>8</v>
      </c>
      <c r="N42" s="13">
        <v>-6</v>
      </c>
      <c r="O42" s="8">
        <f t="shared" si="2"/>
        <v>2</v>
      </c>
      <c r="P42" s="8">
        <f>VLOOKUP(J42,Sheet16!$A$1:$B$16,2,0)</f>
        <v>900</v>
      </c>
      <c r="Q42" s="8">
        <f t="shared" si="1"/>
        <v>1800</v>
      </c>
    </row>
    <row r="43" spans="1:17" x14ac:dyDescent="0.25">
      <c r="A43" s="8" t="str">
        <f t="shared" si="0"/>
        <v>NyanzaButansinda 2</v>
      </c>
      <c r="B43" s="8" t="s">
        <v>111</v>
      </c>
      <c r="C43" s="8" t="s">
        <v>112</v>
      </c>
      <c r="D43" s="8" t="s">
        <v>165</v>
      </c>
      <c r="E43" s="10">
        <v>43341</v>
      </c>
      <c r="F43" s="8" t="s">
        <v>166</v>
      </c>
      <c r="G43" s="8">
        <v>828</v>
      </c>
      <c r="H43" s="11">
        <v>43563</v>
      </c>
      <c r="I43" s="8" t="s">
        <v>163</v>
      </c>
      <c r="J43" s="8" t="s">
        <v>22</v>
      </c>
      <c r="K43" s="13">
        <v>352</v>
      </c>
      <c r="L43" s="13">
        <v>-136</v>
      </c>
      <c r="M43" s="13">
        <v>216</v>
      </c>
      <c r="N43" s="13">
        <v>-214</v>
      </c>
      <c r="O43" s="8">
        <f t="shared" si="2"/>
        <v>2</v>
      </c>
      <c r="P43" s="8">
        <f>VLOOKUP(J43,Sheet16!$A$1:$B$16,2,0)</f>
        <v>2288</v>
      </c>
      <c r="Q43" s="8">
        <f t="shared" si="1"/>
        <v>4576</v>
      </c>
    </row>
    <row r="44" spans="1:17" x14ac:dyDescent="0.25">
      <c r="A44" s="8" t="str">
        <f t="shared" si="0"/>
        <v>NyanzaButansinda 2</v>
      </c>
      <c r="B44" s="8" t="s">
        <v>111</v>
      </c>
      <c r="C44" s="8" t="s">
        <v>112</v>
      </c>
      <c r="D44" s="8" t="s">
        <v>165</v>
      </c>
      <c r="E44" s="10">
        <v>43341</v>
      </c>
      <c r="F44" s="8" t="s">
        <v>166</v>
      </c>
      <c r="G44" s="8">
        <v>828</v>
      </c>
      <c r="H44" s="11">
        <v>43563</v>
      </c>
      <c r="I44" s="8" t="s">
        <v>163</v>
      </c>
      <c r="J44" s="8" t="s">
        <v>32</v>
      </c>
      <c r="K44" s="13">
        <v>14</v>
      </c>
      <c r="L44" s="13">
        <v>-6</v>
      </c>
      <c r="M44" s="13">
        <v>8</v>
      </c>
      <c r="N44" s="13">
        <v>-7</v>
      </c>
      <c r="O44" s="8">
        <f t="shared" si="2"/>
        <v>1</v>
      </c>
      <c r="P44" s="15">
        <f>VLOOKUP(J44,Sheet16!$A$1:$B$16,2,0)</f>
        <v>19500</v>
      </c>
      <c r="Q44" s="8">
        <f t="shared" si="1"/>
        <v>19500</v>
      </c>
    </row>
    <row r="45" spans="1:17" x14ac:dyDescent="0.25">
      <c r="A45" s="8" t="str">
        <f t="shared" si="0"/>
        <v>HuyeBuvumu2</v>
      </c>
      <c r="B45" s="8" t="s">
        <v>118</v>
      </c>
      <c r="C45" s="8" t="s">
        <v>119</v>
      </c>
      <c r="D45" s="8" t="s">
        <v>161</v>
      </c>
      <c r="E45" s="10">
        <v>43330</v>
      </c>
      <c r="F45" s="8" t="s">
        <v>162</v>
      </c>
      <c r="G45" s="8">
        <v>406</v>
      </c>
      <c r="H45" s="11">
        <v>43570</v>
      </c>
      <c r="I45" s="8" t="s">
        <v>163</v>
      </c>
      <c r="J45" s="8" t="s">
        <v>59</v>
      </c>
      <c r="K45" s="13">
        <v>906</v>
      </c>
      <c r="L45" s="13">
        <v>-536</v>
      </c>
      <c r="M45" s="13">
        <v>370</v>
      </c>
      <c r="N45" s="13">
        <v>-358</v>
      </c>
      <c r="O45" s="8">
        <f t="shared" si="2"/>
        <v>12</v>
      </c>
      <c r="P45" s="8">
        <f>VLOOKUP(J45,Sheet16!$A$1:$B$16,2,0)</f>
        <v>2168</v>
      </c>
      <c r="Q45" s="8">
        <f t="shared" si="1"/>
        <v>26016</v>
      </c>
    </row>
    <row r="46" spans="1:17" x14ac:dyDescent="0.25">
      <c r="A46" s="8" t="str">
        <f t="shared" si="0"/>
        <v>HuyeByinza</v>
      </c>
      <c r="B46" s="8" t="s">
        <v>118</v>
      </c>
      <c r="C46" s="8" t="s">
        <v>121</v>
      </c>
      <c r="D46" s="8" t="s">
        <v>121</v>
      </c>
      <c r="E46" s="10">
        <v>43343</v>
      </c>
      <c r="F46" s="8" t="s">
        <v>164</v>
      </c>
      <c r="G46" s="8">
        <v>651</v>
      </c>
      <c r="H46" s="11">
        <v>43541</v>
      </c>
      <c r="I46" s="8" t="s">
        <v>48</v>
      </c>
      <c r="J46" s="8" t="s">
        <v>19</v>
      </c>
      <c r="K46" s="13">
        <v>3530</v>
      </c>
      <c r="L46" s="13">
        <v>-1070</v>
      </c>
      <c r="M46" s="13">
        <v>2460</v>
      </c>
      <c r="N46" s="16">
        <v>-2440</v>
      </c>
      <c r="O46" s="8">
        <f t="shared" si="2"/>
        <v>20</v>
      </c>
      <c r="P46" s="8">
        <f>VLOOKUP(J46,Sheet16!$A$1:$B$16,2,0)</f>
        <v>737</v>
      </c>
      <c r="Q46" s="8">
        <f t="shared" si="1"/>
        <v>14740</v>
      </c>
    </row>
    <row r="47" spans="1:17" x14ac:dyDescent="0.25">
      <c r="A47" s="8" t="str">
        <f t="shared" si="0"/>
        <v>KarongiByogo</v>
      </c>
      <c r="B47" s="8" t="s">
        <v>73</v>
      </c>
      <c r="C47" s="8" t="s">
        <v>129</v>
      </c>
      <c r="D47" s="8" t="s">
        <v>129</v>
      </c>
      <c r="E47" s="10">
        <v>43334</v>
      </c>
      <c r="F47" s="8" t="s">
        <v>109</v>
      </c>
      <c r="G47" s="8">
        <v>358</v>
      </c>
      <c r="H47" s="11">
        <v>43543</v>
      </c>
      <c r="I47" s="8" t="s">
        <v>43</v>
      </c>
      <c r="J47" s="8" t="s">
        <v>19</v>
      </c>
      <c r="K47" s="13">
        <v>5755</v>
      </c>
      <c r="L47" s="13">
        <v>-865</v>
      </c>
      <c r="M47" s="13">
        <v>4890</v>
      </c>
      <c r="N47" s="13">
        <v>-4825</v>
      </c>
      <c r="O47" s="8">
        <f t="shared" si="2"/>
        <v>65</v>
      </c>
      <c r="P47" s="8">
        <f>VLOOKUP(J47,Sheet16!$A$1:$B$16,2,0)</f>
        <v>737</v>
      </c>
      <c r="Q47" s="8">
        <f t="shared" si="1"/>
        <v>47905</v>
      </c>
    </row>
    <row r="48" spans="1:17" x14ac:dyDescent="0.25">
      <c r="A48" s="8" t="str">
        <f t="shared" si="0"/>
        <v>KarongiByogo</v>
      </c>
      <c r="B48" s="8" t="s">
        <v>73</v>
      </c>
      <c r="C48" s="8" t="s">
        <v>129</v>
      </c>
      <c r="D48" s="8" t="s">
        <v>129</v>
      </c>
      <c r="E48" s="10">
        <v>43334</v>
      </c>
      <c r="F48" s="8" t="s">
        <v>109</v>
      </c>
      <c r="G48" s="8">
        <v>358</v>
      </c>
      <c r="H48" s="11">
        <v>43543</v>
      </c>
      <c r="I48" s="8" t="s">
        <v>43</v>
      </c>
      <c r="J48" s="8" t="s">
        <v>30</v>
      </c>
      <c r="K48" s="13">
        <v>1156</v>
      </c>
      <c r="L48" s="13">
        <v>-246</v>
      </c>
      <c r="M48" s="13">
        <v>910</v>
      </c>
      <c r="N48" s="13">
        <v>-900</v>
      </c>
      <c r="O48" s="8">
        <f t="shared" si="2"/>
        <v>10</v>
      </c>
      <c r="P48" s="8">
        <f>VLOOKUP(J48,Sheet16!$A$1:$B$16,2,0)</f>
        <v>2141</v>
      </c>
      <c r="Q48" s="8">
        <f t="shared" si="1"/>
        <v>21410</v>
      </c>
    </row>
    <row r="49" spans="1:17" x14ac:dyDescent="0.25">
      <c r="A49" s="8" t="str">
        <f t="shared" si="0"/>
        <v>KarongiByogo</v>
      </c>
      <c r="B49" s="8" t="s">
        <v>73</v>
      </c>
      <c r="C49" s="8" t="s">
        <v>129</v>
      </c>
      <c r="D49" s="8" t="s">
        <v>129</v>
      </c>
      <c r="E49" s="10">
        <v>43334</v>
      </c>
      <c r="F49" s="8" t="s">
        <v>109</v>
      </c>
      <c r="G49" s="8">
        <v>358</v>
      </c>
      <c r="H49" s="11">
        <v>43543</v>
      </c>
      <c r="I49" s="8" t="s">
        <v>43</v>
      </c>
      <c r="J49" s="8" t="s">
        <v>25</v>
      </c>
      <c r="K49" s="13">
        <v>200</v>
      </c>
      <c r="L49" s="13">
        <v>0</v>
      </c>
      <c r="M49" s="13">
        <v>200</v>
      </c>
      <c r="N49" s="13">
        <v>-150</v>
      </c>
      <c r="O49" s="8">
        <f t="shared" si="2"/>
        <v>50</v>
      </c>
      <c r="P49" s="8">
        <f>VLOOKUP(J49,Sheet16!$A$1:$B$16,2,0)</f>
        <v>100</v>
      </c>
      <c r="Q49" s="8">
        <f t="shared" si="1"/>
        <v>5000</v>
      </c>
    </row>
    <row r="50" spans="1:17" x14ac:dyDescent="0.25">
      <c r="A50" s="8" t="str">
        <f t="shared" si="0"/>
        <v>NgororeroCyahafi 2</v>
      </c>
      <c r="B50" s="8" t="s">
        <v>36</v>
      </c>
      <c r="C50" s="8" t="s">
        <v>133</v>
      </c>
      <c r="D50" s="8" t="s">
        <v>176</v>
      </c>
      <c r="E50" s="10">
        <v>43339</v>
      </c>
      <c r="F50" s="8" t="s">
        <v>177</v>
      </c>
      <c r="G50" s="8">
        <v>1884</v>
      </c>
      <c r="H50" s="11">
        <v>43489</v>
      </c>
      <c r="I50" s="8" t="s">
        <v>106</v>
      </c>
      <c r="J50" s="8" t="s">
        <v>19</v>
      </c>
      <c r="K50" s="13">
        <v>2485</v>
      </c>
      <c r="L50" s="13">
        <v>-465</v>
      </c>
      <c r="M50" s="13">
        <v>2020</v>
      </c>
      <c r="N50" s="13">
        <v>-2010</v>
      </c>
      <c r="O50" s="8">
        <f t="shared" si="2"/>
        <v>10</v>
      </c>
      <c r="P50" s="8">
        <f>VLOOKUP(J50,Sheet16!$A$1:$B$16,2,0)</f>
        <v>737</v>
      </c>
      <c r="Q50" s="8">
        <f t="shared" si="1"/>
        <v>7370</v>
      </c>
    </row>
    <row r="51" spans="1:17" x14ac:dyDescent="0.25">
      <c r="A51" s="8" t="str">
        <f t="shared" si="0"/>
        <v>NgororeroCyahafi 2</v>
      </c>
      <c r="B51" s="8" t="s">
        <v>36</v>
      </c>
      <c r="C51" s="8" t="s">
        <v>133</v>
      </c>
      <c r="D51" s="8" t="s">
        <v>176</v>
      </c>
      <c r="E51" s="10">
        <v>43339</v>
      </c>
      <c r="F51" s="8" t="s">
        <v>177</v>
      </c>
      <c r="G51" s="8">
        <v>1884</v>
      </c>
      <c r="H51" s="11">
        <v>43489</v>
      </c>
      <c r="I51" s="8" t="s">
        <v>106</v>
      </c>
      <c r="J51" s="8" t="s">
        <v>21</v>
      </c>
      <c r="K51" s="13">
        <v>690</v>
      </c>
      <c r="L51" s="13">
        <v>-240</v>
      </c>
      <c r="M51" s="13">
        <v>450</v>
      </c>
      <c r="N51" s="13">
        <v>-420</v>
      </c>
      <c r="O51" s="8">
        <f t="shared" si="2"/>
        <v>30</v>
      </c>
      <c r="P51" s="8">
        <f>VLOOKUP(J51,Sheet16!$A$1:$B$16,2,0)</f>
        <v>655</v>
      </c>
      <c r="Q51" s="8">
        <f t="shared" si="1"/>
        <v>19650</v>
      </c>
    </row>
    <row r="52" spans="1:17" x14ac:dyDescent="0.25">
      <c r="A52" s="8" t="str">
        <f t="shared" si="0"/>
        <v>NgororeroCyahafi 2</v>
      </c>
      <c r="B52" s="8" t="s">
        <v>36</v>
      </c>
      <c r="C52" s="8" t="s">
        <v>133</v>
      </c>
      <c r="D52" s="8" t="s">
        <v>176</v>
      </c>
      <c r="E52" s="10">
        <v>43339</v>
      </c>
      <c r="F52" s="8" t="s">
        <v>177</v>
      </c>
      <c r="G52" s="8">
        <v>1884</v>
      </c>
      <c r="H52" s="11">
        <v>43489</v>
      </c>
      <c r="I52" s="8" t="s">
        <v>106</v>
      </c>
      <c r="J52" s="8" t="s">
        <v>33</v>
      </c>
      <c r="K52" s="13">
        <v>15</v>
      </c>
      <c r="L52" s="13">
        <v>-4</v>
      </c>
      <c r="M52" s="13">
        <v>11</v>
      </c>
      <c r="N52" s="13">
        <v>-10</v>
      </c>
      <c r="O52" s="8">
        <f t="shared" si="2"/>
        <v>1</v>
      </c>
      <c r="P52" s="15">
        <f>VLOOKUP(J52,Sheet16!$A$1:$B$16,2,0)</f>
        <v>29500</v>
      </c>
      <c r="Q52" s="8">
        <f t="shared" si="1"/>
        <v>29500</v>
      </c>
    </row>
    <row r="53" spans="1:17" x14ac:dyDescent="0.25">
      <c r="A53" s="8" t="str">
        <f t="shared" si="0"/>
        <v>NgororeroCyahafi 2</v>
      </c>
      <c r="B53" s="8" t="s">
        <v>36</v>
      </c>
      <c r="C53" s="8" t="s">
        <v>133</v>
      </c>
      <c r="D53" s="8" t="s">
        <v>176</v>
      </c>
      <c r="E53" s="10">
        <v>43339</v>
      </c>
      <c r="F53" s="8" t="s">
        <v>177</v>
      </c>
      <c r="G53" s="8">
        <v>1884</v>
      </c>
      <c r="H53" s="11">
        <v>43489</v>
      </c>
      <c r="I53" s="8" t="s">
        <v>106</v>
      </c>
      <c r="J53" s="8" t="s">
        <v>26</v>
      </c>
      <c r="K53" s="13">
        <v>1195</v>
      </c>
      <c r="L53" s="13">
        <v>-220</v>
      </c>
      <c r="M53" s="13">
        <v>975</v>
      </c>
      <c r="N53" s="13">
        <v>-970</v>
      </c>
      <c r="O53" s="8">
        <f t="shared" si="2"/>
        <v>5</v>
      </c>
      <c r="P53" s="8">
        <f>VLOOKUP(J53,Sheet16!$A$1:$B$16,2,0)</f>
        <v>606</v>
      </c>
      <c r="Q53" s="8">
        <f t="shared" si="1"/>
        <v>3030</v>
      </c>
    </row>
    <row r="54" spans="1:17" x14ac:dyDescent="0.25">
      <c r="A54" s="8" t="str">
        <f t="shared" si="0"/>
        <v>KayonzaCyarubare 2</v>
      </c>
      <c r="B54" s="8" t="s">
        <v>136</v>
      </c>
      <c r="C54" s="8" t="s">
        <v>137</v>
      </c>
      <c r="D54" s="8" t="s">
        <v>182</v>
      </c>
      <c r="E54" s="10">
        <v>43335</v>
      </c>
      <c r="F54" s="8" t="s">
        <v>183</v>
      </c>
      <c r="G54" s="8">
        <v>2449</v>
      </c>
      <c r="H54" s="11">
        <v>43556</v>
      </c>
      <c r="I54" s="8" t="s">
        <v>79</v>
      </c>
      <c r="J54" s="8" t="s">
        <v>23</v>
      </c>
      <c r="K54" s="13">
        <v>20</v>
      </c>
      <c r="L54" s="13">
        <v>-7</v>
      </c>
      <c r="M54" s="13">
        <v>13</v>
      </c>
      <c r="N54" s="13">
        <v>-10</v>
      </c>
      <c r="O54" s="8">
        <f t="shared" si="2"/>
        <v>3</v>
      </c>
      <c r="P54" s="15">
        <f>VLOOKUP(J54,Sheet16!$A$1:$B$16,2,0)</f>
        <v>74500</v>
      </c>
      <c r="Q54" s="8">
        <f t="shared" si="1"/>
        <v>223500</v>
      </c>
    </row>
    <row r="55" spans="1:17" x14ac:dyDescent="0.25">
      <c r="A55" s="8" t="str">
        <f t="shared" si="0"/>
        <v>KayonzaCyarubare 2</v>
      </c>
      <c r="B55" s="8" t="s">
        <v>136</v>
      </c>
      <c r="C55" s="8" t="s">
        <v>137</v>
      </c>
      <c r="D55" s="8" t="s">
        <v>182</v>
      </c>
      <c r="E55" s="10">
        <v>43335</v>
      </c>
      <c r="F55" s="8" t="s">
        <v>183</v>
      </c>
      <c r="G55" s="8">
        <v>2449</v>
      </c>
      <c r="H55" s="11">
        <v>43556</v>
      </c>
      <c r="I55" s="8" t="s">
        <v>79</v>
      </c>
      <c r="J55" s="8" t="s">
        <v>33</v>
      </c>
      <c r="K55" s="13">
        <v>34</v>
      </c>
      <c r="L55" s="13">
        <v>-15</v>
      </c>
      <c r="M55" s="13">
        <v>19</v>
      </c>
      <c r="N55" s="13">
        <v>-17</v>
      </c>
      <c r="O55" s="8">
        <f t="shared" si="2"/>
        <v>2</v>
      </c>
      <c r="P55" s="15">
        <f>VLOOKUP(J55,Sheet16!$A$1:$B$16,2,0)</f>
        <v>29500</v>
      </c>
      <c r="Q55" s="8">
        <f t="shared" si="1"/>
        <v>59000</v>
      </c>
    </row>
    <row r="56" spans="1:17" x14ac:dyDescent="0.25">
      <c r="A56" s="8" t="str">
        <f t="shared" si="0"/>
        <v>KayonzaCyarubare 2</v>
      </c>
      <c r="B56" s="8" t="s">
        <v>136</v>
      </c>
      <c r="C56" s="8" t="s">
        <v>137</v>
      </c>
      <c r="D56" s="8" t="s">
        <v>182</v>
      </c>
      <c r="E56" s="10">
        <v>43335</v>
      </c>
      <c r="F56" s="8" t="s">
        <v>183</v>
      </c>
      <c r="G56" s="8">
        <v>2449</v>
      </c>
      <c r="H56" s="11">
        <v>43556</v>
      </c>
      <c r="I56" s="8" t="s">
        <v>79</v>
      </c>
      <c r="J56" s="8" t="s">
        <v>26</v>
      </c>
      <c r="K56" s="13">
        <v>730</v>
      </c>
      <c r="L56" s="13">
        <v>-200</v>
      </c>
      <c r="M56" s="13">
        <v>530</v>
      </c>
      <c r="N56" s="13">
        <v>-507.5</v>
      </c>
      <c r="O56" s="8">
        <f t="shared" si="2"/>
        <v>22.5</v>
      </c>
      <c r="P56" s="8">
        <f>VLOOKUP(J56,Sheet16!$A$1:$B$16,2,0)</f>
        <v>606</v>
      </c>
      <c r="Q56" s="8">
        <f t="shared" si="1"/>
        <v>13635</v>
      </c>
    </row>
    <row r="57" spans="1:17" x14ac:dyDescent="0.25">
      <c r="A57" s="8" t="str">
        <f t="shared" si="0"/>
        <v>NyagatareCyenjojo</v>
      </c>
      <c r="B57" s="8" t="s">
        <v>139</v>
      </c>
      <c r="C57" s="8" t="s">
        <v>140</v>
      </c>
      <c r="D57" s="8" t="s">
        <v>140</v>
      </c>
      <c r="E57" s="10">
        <v>43344</v>
      </c>
      <c r="F57" s="8" t="s">
        <v>191</v>
      </c>
      <c r="G57" s="8">
        <v>1448</v>
      </c>
      <c r="H57" s="11">
        <v>43535</v>
      </c>
      <c r="I57" s="8" t="s">
        <v>80</v>
      </c>
      <c r="J57" s="8" t="s">
        <v>25</v>
      </c>
      <c r="K57" s="13">
        <v>1325</v>
      </c>
      <c r="L57" s="13">
        <v>-600</v>
      </c>
      <c r="M57" s="13">
        <v>725</v>
      </c>
      <c r="N57" s="13">
        <f>-775+100</f>
        <v>-675</v>
      </c>
      <c r="O57" s="8">
        <f t="shared" si="2"/>
        <v>50</v>
      </c>
      <c r="P57" s="8">
        <f>VLOOKUP(J57,Sheet16!$A$1:$B$16,2,0)</f>
        <v>100</v>
      </c>
      <c r="Q57" s="8">
        <f t="shared" si="1"/>
        <v>5000</v>
      </c>
    </row>
    <row r="58" spans="1:17" x14ac:dyDescent="0.25">
      <c r="A58" s="8" t="str">
        <f t="shared" si="0"/>
        <v>NyagatareCyenjojo</v>
      </c>
      <c r="B58" s="8" t="s">
        <v>139</v>
      </c>
      <c r="C58" s="8" t="s">
        <v>140</v>
      </c>
      <c r="D58" s="8" t="s">
        <v>140</v>
      </c>
      <c r="E58" s="10">
        <v>43344</v>
      </c>
      <c r="F58" s="8" t="s">
        <v>191</v>
      </c>
      <c r="G58" s="8">
        <v>1448</v>
      </c>
      <c r="H58" s="11">
        <v>43535</v>
      </c>
      <c r="I58" s="8" t="s">
        <v>80</v>
      </c>
      <c r="J58" s="8" t="s">
        <v>19</v>
      </c>
      <c r="K58" s="13">
        <v>6450</v>
      </c>
      <c r="L58" s="13">
        <v>-2545</v>
      </c>
      <c r="M58" s="13">
        <v>3905</v>
      </c>
      <c r="N58" s="13">
        <v>-3705</v>
      </c>
      <c r="O58" s="8">
        <f t="shared" si="2"/>
        <v>200</v>
      </c>
      <c r="P58" s="8">
        <f>VLOOKUP(J58,Sheet16!$A$1:$B$16,2,0)</f>
        <v>737</v>
      </c>
      <c r="Q58" s="8">
        <f t="shared" si="1"/>
        <v>147400</v>
      </c>
    </row>
    <row r="59" spans="1:17" x14ac:dyDescent="0.25">
      <c r="A59" s="8" t="str">
        <f t="shared" si="0"/>
        <v>NyagatareCyenjojo</v>
      </c>
      <c r="B59" s="8" t="s">
        <v>139</v>
      </c>
      <c r="C59" s="8" t="s">
        <v>140</v>
      </c>
      <c r="D59" s="8" t="s">
        <v>140</v>
      </c>
      <c r="E59" s="10">
        <v>43344</v>
      </c>
      <c r="F59" s="8" t="s">
        <v>191</v>
      </c>
      <c r="G59" s="8">
        <v>1448</v>
      </c>
      <c r="H59" s="11">
        <v>43535</v>
      </c>
      <c r="I59" s="8" t="s">
        <v>80</v>
      </c>
      <c r="J59" s="8" t="s">
        <v>33</v>
      </c>
      <c r="K59" s="13">
        <v>6</v>
      </c>
      <c r="L59" s="13">
        <v>-3</v>
      </c>
      <c r="M59" s="13">
        <v>3</v>
      </c>
      <c r="N59" s="13">
        <v>-2</v>
      </c>
      <c r="O59" s="8">
        <f t="shared" si="2"/>
        <v>1</v>
      </c>
      <c r="P59" s="15">
        <f>VLOOKUP(J59,Sheet16!$A$1:$B$16,2,0)</f>
        <v>29500</v>
      </c>
      <c r="Q59" s="8">
        <f t="shared" si="1"/>
        <v>29500</v>
      </c>
    </row>
    <row r="60" spans="1:17" x14ac:dyDescent="0.25">
      <c r="A60" s="8" t="str">
        <f t="shared" si="0"/>
        <v>NyagatareCyenjojo</v>
      </c>
      <c r="B60" s="8" t="s">
        <v>139</v>
      </c>
      <c r="C60" s="8" t="s">
        <v>140</v>
      </c>
      <c r="D60" s="8" t="s">
        <v>140</v>
      </c>
      <c r="E60" s="10">
        <v>43344</v>
      </c>
      <c r="F60" s="8" t="s">
        <v>191</v>
      </c>
      <c r="G60" s="8">
        <v>1448</v>
      </c>
      <c r="H60" s="11">
        <v>43535</v>
      </c>
      <c r="I60" s="8" t="s">
        <v>80</v>
      </c>
      <c r="J60" s="8" t="s">
        <v>26</v>
      </c>
      <c r="K60" s="13">
        <v>3250</v>
      </c>
      <c r="L60" s="13">
        <v>-1310</v>
      </c>
      <c r="M60" s="13">
        <v>1940</v>
      </c>
      <c r="N60" s="13">
        <v>-1852.5</v>
      </c>
      <c r="O60" s="8">
        <f t="shared" si="2"/>
        <v>87.5</v>
      </c>
      <c r="P60" s="8">
        <f>VLOOKUP(J60,Sheet16!$A$1:$B$16,2,0)</f>
        <v>606</v>
      </c>
      <c r="Q60" s="8">
        <f t="shared" si="1"/>
        <v>53025</v>
      </c>
    </row>
    <row r="61" spans="1:17" x14ac:dyDescent="0.25">
      <c r="A61" s="8" t="str">
        <f t="shared" si="0"/>
        <v>NyanzaCyeru A 2</v>
      </c>
      <c r="B61" s="8" t="s">
        <v>111</v>
      </c>
      <c r="C61" s="8" t="s">
        <v>148</v>
      </c>
      <c r="D61" s="8" t="s">
        <v>200</v>
      </c>
      <c r="E61" s="10">
        <v>43332</v>
      </c>
      <c r="F61" s="8" t="s">
        <v>166</v>
      </c>
      <c r="G61" s="8">
        <v>828</v>
      </c>
      <c r="H61" s="11">
        <v>43553</v>
      </c>
      <c r="I61" s="8" t="s">
        <v>201</v>
      </c>
      <c r="J61" s="8" t="s">
        <v>26</v>
      </c>
      <c r="K61" s="13">
        <v>755</v>
      </c>
      <c r="L61" s="13">
        <v>-450</v>
      </c>
      <c r="M61" s="13">
        <v>305</v>
      </c>
      <c r="N61" s="13">
        <v>-302.5</v>
      </c>
      <c r="O61" s="8">
        <f t="shared" si="2"/>
        <v>2.5</v>
      </c>
      <c r="P61" s="8">
        <f>VLOOKUP(J61,Sheet16!$A$1:$B$16,2,0)</f>
        <v>606</v>
      </c>
      <c r="Q61" s="8">
        <f t="shared" si="1"/>
        <v>1515</v>
      </c>
    </row>
    <row r="62" spans="1:17" x14ac:dyDescent="0.25">
      <c r="A62" s="8" t="str">
        <f t="shared" si="0"/>
        <v>NyanzaCyeru A 2</v>
      </c>
      <c r="B62" s="17" t="s">
        <v>111</v>
      </c>
      <c r="C62" s="17" t="s">
        <v>148</v>
      </c>
      <c r="D62" s="8" t="s">
        <v>200</v>
      </c>
      <c r="E62" s="10">
        <v>43332</v>
      </c>
      <c r="F62" s="8" t="s">
        <v>166</v>
      </c>
      <c r="G62" s="8">
        <v>828</v>
      </c>
      <c r="H62" s="11">
        <v>43553</v>
      </c>
      <c r="I62" s="8" t="s">
        <v>201</v>
      </c>
      <c r="J62" s="17" t="s">
        <v>153</v>
      </c>
      <c r="K62" s="19">
        <v>530</v>
      </c>
      <c r="L62" s="19">
        <v>-304</v>
      </c>
      <c r="M62" s="19">
        <v>226</v>
      </c>
      <c r="N62" s="19">
        <v>-218</v>
      </c>
      <c r="O62" s="21">
        <f t="shared" si="2"/>
        <v>8</v>
      </c>
      <c r="P62" s="8">
        <f>VLOOKUP(J62,Sheet16!$A$1:$B$16,2,0)</f>
        <v>2064</v>
      </c>
      <c r="Q62" s="8">
        <f t="shared" si="1"/>
        <v>16512</v>
      </c>
    </row>
    <row r="63" spans="1:17" x14ac:dyDescent="0.25">
      <c r="A63" s="8" t="str">
        <f t="shared" si="0"/>
        <v>NgomaCyerwa A</v>
      </c>
      <c r="B63" s="8" t="s">
        <v>55</v>
      </c>
      <c r="C63" s="8" t="s">
        <v>156</v>
      </c>
      <c r="D63" s="8" t="s">
        <v>156</v>
      </c>
      <c r="E63" s="10">
        <v>43328</v>
      </c>
      <c r="F63" s="8" t="s">
        <v>204</v>
      </c>
      <c r="G63" s="8">
        <v>2466</v>
      </c>
      <c r="H63" s="11">
        <v>43522</v>
      </c>
      <c r="I63" s="8" t="s">
        <v>80</v>
      </c>
      <c r="J63" s="8" t="s">
        <v>19</v>
      </c>
      <c r="K63" s="13">
        <v>7705</v>
      </c>
      <c r="L63" s="13">
        <v>-1040</v>
      </c>
      <c r="M63" s="13">
        <v>6665</v>
      </c>
      <c r="N63" s="13">
        <v>-6660</v>
      </c>
      <c r="O63" s="8">
        <f t="shared" si="2"/>
        <v>5</v>
      </c>
      <c r="P63" s="8">
        <f>VLOOKUP(J63,Sheet16!$A$1:$B$16,2,0)</f>
        <v>737</v>
      </c>
      <c r="Q63" s="8">
        <f t="shared" si="1"/>
        <v>3685</v>
      </c>
    </row>
    <row r="64" spans="1:17" x14ac:dyDescent="0.25">
      <c r="A64" s="8" t="str">
        <f t="shared" si="0"/>
        <v>NgomaCyerwa A</v>
      </c>
      <c r="B64" s="8" t="s">
        <v>55</v>
      </c>
      <c r="C64" s="8" t="s">
        <v>156</v>
      </c>
      <c r="D64" s="8" t="s">
        <v>156</v>
      </c>
      <c r="E64" s="10">
        <v>43328</v>
      </c>
      <c r="F64" s="8" t="s">
        <v>204</v>
      </c>
      <c r="G64" s="8">
        <v>2466</v>
      </c>
      <c r="H64" s="11">
        <v>43522</v>
      </c>
      <c r="I64" s="8" t="s">
        <v>80</v>
      </c>
      <c r="J64" s="8" t="s">
        <v>21</v>
      </c>
      <c r="K64" s="13">
        <v>495</v>
      </c>
      <c r="L64" s="13">
        <v>-150</v>
      </c>
      <c r="M64" s="13">
        <v>345</v>
      </c>
      <c r="N64" s="13">
        <v>-340</v>
      </c>
      <c r="O64" s="8">
        <f t="shared" si="2"/>
        <v>5</v>
      </c>
      <c r="P64" s="8">
        <f>VLOOKUP(J64,Sheet16!$A$1:$B$16,2,0)</f>
        <v>655</v>
      </c>
      <c r="Q64" s="8">
        <f t="shared" si="1"/>
        <v>3275</v>
      </c>
    </row>
    <row r="65" spans="1:17" x14ac:dyDescent="0.25">
      <c r="A65" s="8" t="str">
        <f t="shared" si="0"/>
        <v>NgomaCyerwa A</v>
      </c>
      <c r="B65" s="8" t="s">
        <v>55</v>
      </c>
      <c r="C65" s="8" t="s">
        <v>156</v>
      </c>
      <c r="D65" s="8" t="s">
        <v>156</v>
      </c>
      <c r="E65" s="10">
        <v>43328</v>
      </c>
      <c r="F65" s="8" t="s">
        <v>204</v>
      </c>
      <c r="G65" s="8">
        <v>2466</v>
      </c>
      <c r="H65" s="11">
        <v>43522</v>
      </c>
      <c r="I65" s="8" t="s">
        <v>80</v>
      </c>
      <c r="J65" s="8" t="s">
        <v>22</v>
      </c>
      <c r="K65" s="13">
        <v>1476</v>
      </c>
      <c r="L65" s="13">
        <v>-364</v>
      </c>
      <c r="M65" s="13">
        <v>1112</v>
      </c>
      <c r="N65" s="13">
        <v>-1110</v>
      </c>
      <c r="O65" s="8">
        <f t="shared" si="2"/>
        <v>2</v>
      </c>
      <c r="P65" s="8">
        <f>VLOOKUP(J65,Sheet16!$A$1:$B$16,2,0)</f>
        <v>2288</v>
      </c>
      <c r="Q65" s="8">
        <f t="shared" si="1"/>
        <v>4576</v>
      </c>
    </row>
    <row r="66" spans="1:17" x14ac:dyDescent="0.25">
      <c r="A66" s="8" t="str">
        <f t="shared" si="0"/>
        <v>KibogoraCyimpindu A</v>
      </c>
      <c r="B66" s="8" t="s">
        <v>159</v>
      </c>
      <c r="C66" s="8" t="s">
        <v>160</v>
      </c>
      <c r="D66" s="8" t="s">
        <v>160</v>
      </c>
      <c r="E66" s="10">
        <v>43336</v>
      </c>
      <c r="F66" s="8" t="s">
        <v>210</v>
      </c>
      <c r="G66" s="8">
        <v>168</v>
      </c>
      <c r="H66" s="11">
        <v>43483</v>
      </c>
      <c r="I66" s="8" t="s">
        <v>106</v>
      </c>
      <c r="J66" s="8" t="s">
        <v>21</v>
      </c>
      <c r="K66" s="13">
        <v>925</v>
      </c>
      <c r="L66" s="13">
        <v>-155</v>
      </c>
      <c r="M66" s="13">
        <v>770</v>
      </c>
      <c r="N66" s="13">
        <v>-760</v>
      </c>
      <c r="O66" s="8">
        <f t="shared" si="2"/>
        <v>10</v>
      </c>
      <c r="P66" s="8">
        <f>VLOOKUP(J66,Sheet16!$A$1:$B$16,2,0)</f>
        <v>655</v>
      </c>
      <c r="Q66" s="8">
        <f t="shared" si="1"/>
        <v>6550</v>
      </c>
    </row>
    <row r="67" spans="1:17" x14ac:dyDescent="0.25">
      <c r="A67" s="8" t="str">
        <f t="shared" si="0"/>
        <v>KibogoraCyimpindu A</v>
      </c>
      <c r="B67" s="8" t="s">
        <v>159</v>
      </c>
      <c r="C67" s="8" t="s">
        <v>160</v>
      </c>
      <c r="D67" s="8" t="s">
        <v>160</v>
      </c>
      <c r="E67" s="10">
        <v>43336</v>
      </c>
      <c r="F67" s="8" t="s">
        <v>210</v>
      </c>
      <c r="G67" s="8">
        <v>168</v>
      </c>
      <c r="H67" s="11">
        <v>43483</v>
      </c>
      <c r="I67" s="8" t="s">
        <v>106</v>
      </c>
      <c r="J67" s="8" t="s">
        <v>38</v>
      </c>
      <c r="K67" s="13">
        <v>624</v>
      </c>
      <c r="L67" s="13">
        <v>-154</v>
      </c>
      <c r="M67" s="13">
        <v>470</v>
      </c>
      <c r="N67" s="13">
        <v>-464</v>
      </c>
      <c r="O67" s="8">
        <f t="shared" si="2"/>
        <v>6</v>
      </c>
      <c r="P67" s="8">
        <f>VLOOKUP(J67,Sheet16!$A$1:$B$16,2,0)</f>
        <v>2180</v>
      </c>
      <c r="Q67" s="8">
        <f t="shared" si="1"/>
        <v>13080</v>
      </c>
    </row>
    <row r="68" spans="1:17" x14ac:dyDescent="0.25">
      <c r="A68" s="8" t="str">
        <f t="shared" si="0"/>
        <v>KibogoraCyimpindu A</v>
      </c>
      <c r="B68" s="8" t="s">
        <v>159</v>
      </c>
      <c r="C68" s="8" t="s">
        <v>160</v>
      </c>
      <c r="D68" s="8" t="s">
        <v>160</v>
      </c>
      <c r="E68" s="10">
        <v>43336</v>
      </c>
      <c r="F68" s="8" t="s">
        <v>210</v>
      </c>
      <c r="G68" s="8">
        <v>168</v>
      </c>
      <c r="H68" s="11">
        <v>43483</v>
      </c>
      <c r="I68" s="8" t="s">
        <v>106</v>
      </c>
      <c r="J68" s="8" t="s">
        <v>32</v>
      </c>
      <c r="K68" s="13">
        <v>5</v>
      </c>
      <c r="L68" s="13">
        <v>-3</v>
      </c>
      <c r="M68" s="13">
        <v>2</v>
      </c>
      <c r="N68" s="13">
        <v>-1</v>
      </c>
      <c r="O68" s="8">
        <f t="shared" si="2"/>
        <v>1</v>
      </c>
      <c r="P68" s="15">
        <f>VLOOKUP(J68,Sheet16!$A$1:$B$16,2,0)</f>
        <v>19500</v>
      </c>
      <c r="Q68" s="8">
        <f t="shared" si="1"/>
        <v>19500</v>
      </c>
    </row>
    <row r="69" spans="1:17" x14ac:dyDescent="0.25">
      <c r="A69" s="8" t="str">
        <f t="shared" si="0"/>
        <v>KibogoraCyimpindu A</v>
      </c>
      <c r="B69" s="8" t="s">
        <v>159</v>
      </c>
      <c r="C69" s="8" t="s">
        <v>160</v>
      </c>
      <c r="D69" s="8" t="s">
        <v>160</v>
      </c>
      <c r="E69" s="10">
        <v>43336</v>
      </c>
      <c r="F69" s="8" t="s">
        <v>210</v>
      </c>
      <c r="G69" s="8">
        <v>168</v>
      </c>
      <c r="H69" s="11">
        <v>43483</v>
      </c>
      <c r="I69" s="8" t="s">
        <v>106</v>
      </c>
      <c r="J69" s="8" t="s">
        <v>25</v>
      </c>
      <c r="K69" s="13">
        <v>1600</v>
      </c>
      <c r="L69" s="13">
        <v>-200</v>
      </c>
      <c r="M69" s="13">
        <v>1400</v>
      </c>
      <c r="N69" s="13">
        <v>-1375</v>
      </c>
      <c r="O69" s="8">
        <f t="shared" si="2"/>
        <v>25</v>
      </c>
      <c r="P69" s="8">
        <f>VLOOKUP(J69,Sheet16!$A$1:$B$16,2,0)</f>
        <v>100</v>
      </c>
      <c r="Q69" s="8">
        <f t="shared" si="1"/>
        <v>2500</v>
      </c>
    </row>
    <row r="70" spans="1:17" x14ac:dyDescent="0.25">
      <c r="A70" s="8" t="str">
        <f t="shared" si="0"/>
        <v>BugaramaCyingwa B2</v>
      </c>
      <c r="B70" s="8" t="s">
        <v>34</v>
      </c>
      <c r="C70" s="8" t="s">
        <v>45</v>
      </c>
      <c r="D70" s="8" t="s">
        <v>46</v>
      </c>
      <c r="E70" s="10">
        <v>43348</v>
      </c>
      <c r="F70" s="8" t="s">
        <v>47</v>
      </c>
      <c r="G70" s="8">
        <v>785</v>
      </c>
      <c r="H70" s="11">
        <v>43481</v>
      </c>
      <c r="I70" s="8" t="s">
        <v>48</v>
      </c>
      <c r="J70" s="8" t="s">
        <v>25</v>
      </c>
      <c r="K70" s="13">
        <v>1025</v>
      </c>
      <c r="L70" s="13">
        <v>-575</v>
      </c>
      <c r="M70" s="13">
        <v>450</v>
      </c>
      <c r="N70" s="16">
        <v>-400</v>
      </c>
      <c r="O70" s="8">
        <f t="shared" si="2"/>
        <v>50</v>
      </c>
      <c r="P70" s="8">
        <f>VLOOKUP(J70,Sheet16!$A$1:$B$16,2,0)</f>
        <v>100</v>
      </c>
      <c r="Q70" s="8">
        <f t="shared" si="1"/>
        <v>5000</v>
      </c>
    </row>
    <row r="71" spans="1:17" x14ac:dyDescent="0.25">
      <c r="A71" s="8" t="str">
        <f t="shared" si="0"/>
        <v>BugaramaCyingwa B2</v>
      </c>
      <c r="B71" s="8" t="s">
        <v>34</v>
      </c>
      <c r="C71" s="8" t="s">
        <v>45</v>
      </c>
      <c r="D71" s="8" t="s">
        <v>46</v>
      </c>
      <c r="E71" s="10">
        <v>43348</v>
      </c>
      <c r="F71" s="8" t="s">
        <v>47</v>
      </c>
      <c r="G71" s="8">
        <v>785</v>
      </c>
      <c r="H71" s="11">
        <v>43481</v>
      </c>
      <c r="I71" s="8" t="s">
        <v>48</v>
      </c>
      <c r="J71" s="8" t="s">
        <v>38</v>
      </c>
      <c r="K71" s="13">
        <v>564</v>
      </c>
      <c r="L71" s="13">
        <v>-352</v>
      </c>
      <c r="M71" s="13">
        <v>212</v>
      </c>
      <c r="N71" s="16">
        <v>-210</v>
      </c>
      <c r="O71" s="8">
        <f t="shared" si="2"/>
        <v>2</v>
      </c>
      <c r="P71" s="8">
        <f>VLOOKUP(J71,Sheet16!$A$1:$B$16,2,0)</f>
        <v>2180</v>
      </c>
      <c r="Q71" s="8">
        <f t="shared" si="1"/>
        <v>4360</v>
      </c>
    </row>
    <row r="72" spans="1:17" x14ac:dyDescent="0.25">
      <c r="A72" s="8" t="str">
        <f t="shared" si="0"/>
        <v>BugaramaCyingwa B2</v>
      </c>
      <c r="B72" s="8" t="s">
        <v>34</v>
      </c>
      <c r="C72" s="8" t="s">
        <v>45</v>
      </c>
      <c r="D72" s="8" t="s">
        <v>46</v>
      </c>
      <c r="E72" s="10">
        <v>43348</v>
      </c>
      <c r="F72" s="8" t="s">
        <v>47</v>
      </c>
      <c r="G72" s="8">
        <v>785</v>
      </c>
      <c r="H72" s="11">
        <v>43481</v>
      </c>
      <c r="I72" s="8" t="s">
        <v>48</v>
      </c>
      <c r="J72" s="8" t="s">
        <v>21</v>
      </c>
      <c r="K72" s="13">
        <v>1140</v>
      </c>
      <c r="L72" s="13">
        <v>-460</v>
      </c>
      <c r="M72" s="13">
        <v>680</v>
      </c>
      <c r="N72" s="16">
        <v>-580</v>
      </c>
      <c r="O72" s="8">
        <f t="shared" si="2"/>
        <v>100</v>
      </c>
      <c r="P72" s="8">
        <f>VLOOKUP(J72,Sheet16!$A$1:$B$16,2,0)</f>
        <v>655</v>
      </c>
      <c r="Q72" s="8">
        <f t="shared" si="1"/>
        <v>65500</v>
      </c>
    </row>
    <row r="73" spans="1:17" x14ac:dyDescent="0.25">
      <c r="A73" s="8" t="str">
        <f t="shared" si="0"/>
        <v>BugaramaCyingwa B2</v>
      </c>
      <c r="B73" s="8" t="s">
        <v>34</v>
      </c>
      <c r="C73" s="8" t="s">
        <v>45</v>
      </c>
      <c r="D73" s="8" t="s">
        <v>46</v>
      </c>
      <c r="E73" s="10">
        <v>43348</v>
      </c>
      <c r="F73" s="8" t="s">
        <v>47</v>
      </c>
      <c r="G73" s="8">
        <v>785</v>
      </c>
      <c r="H73" s="11">
        <v>43481</v>
      </c>
      <c r="I73" s="8" t="s">
        <v>48</v>
      </c>
      <c r="J73" s="8" t="s">
        <v>19</v>
      </c>
      <c r="K73" s="13">
        <v>3485</v>
      </c>
      <c r="L73" s="13">
        <v>-775</v>
      </c>
      <c r="M73" s="13">
        <v>2710</v>
      </c>
      <c r="N73" s="13">
        <v>-2700</v>
      </c>
      <c r="O73" s="8">
        <f t="shared" si="2"/>
        <v>10</v>
      </c>
      <c r="P73" s="8">
        <f>VLOOKUP(J73,Sheet16!$A$1:$B$16,2,0)</f>
        <v>737</v>
      </c>
      <c r="Q73" s="8">
        <f t="shared" si="1"/>
        <v>7370</v>
      </c>
    </row>
    <row r="74" spans="1:17" x14ac:dyDescent="0.25">
      <c r="A74" s="8" t="str">
        <f t="shared" si="0"/>
        <v>NgomaGafunzo</v>
      </c>
      <c r="B74" s="8" t="s">
        <v>55</v>
      </c>
      <c r="C74" s="8" t="s">
        <v>171</v>
      </c>
      <c r="D74" s="8" t="s">
        <v>171</v>
      </c>
      <c r="E74" s="10">
        <v>43339</v>
      </c>
      <c r="F74" s="8" t="s">
        <v>204</v>
      </c>
      <c r="G74" s="8">
        <v>2466</v>
      </c>
      <c r="H74" s="11">
        <v>43495</v>
      </c>
      <c r="I74" s="8" t="s">
        <v>72</v>
      </c>
      <c r="J74" s="8" t="s">
        <v>19</v>
      </c>
      <c r="K74" s="13">
        <v>7345</v>
      </c>
      <c r="L74" s="13">
        <v>-1510</v>
      </c>
      <c r="M74" s="13">
        <v>5835</v>
      </c>
      <c r="N74" s="13">
        <v>-5775</v>
      </c>
      <c r="O74" s="8">
        <f t="shared" si="2"/>
        <v>60</v>
      </c>
      <c r="P74" s="8">
        <f>VLOOKUP(J74,Sheet16!$A$1:$B$16,2,0)</f>
        <v>737</v>
      </c>
      <c r="Q74" s="8">
        <f t="shared" si="1"/>
        <v>44220</v>
      </c>
    </row>
    <row r="75" spans="1:17" x14ac:dyDescent="0.25">
      <c r="A75" s="8" t="str">
        <f t="shared" si="0"/>
        <v>NgomaGafunzo</v>
      </c>
      <c r="B75" s="8" t="s">
        <v>55</v>
      </c>
      <c r="C75" s="8" t="s">
        <v>171</v>
      </c>
      <c r="D75" s="8" t="s">
        <v>171</v>
      </c>
      <c r="E75" s="10">
        <v>43339</v>
      </c>
      <c r="F75" s="8" t="s">
        <v>204</v>
      </c>
      <c r="G75" s="8">
        <v>2466</v>
      </c>
      <c r="H75" s="11">
        <v>43495</v>
      </c>
      <c r="I75" s="8" t="s">
        <v>72</v>
      </c>
      <c r="J75" s="8" t="s">
        <v>25</v>
      </c>
      <c r="K75" s="13">
        <v>1425</v>
      </c>
      <c r="L75" s="13">
        <v>-125</v>
      </c>
      <c r="M75" s="13">
        <v>1300</v>
      </c>
      <c r="N75" s="13">
        <v>-1250</v>
      </c>
      <c r="O75" s="8">
        <f t="shared" si="2"/>
        <v>50</v>
      </c>
      <c r="P75" s="8">
        <f>VLOOKUP(J75,Sheet16!$A$1:$B$16,2,0)</f>
        <v>100</v>
      </c>
      <c r="Q75" s="8">
        <f t="shared" si="1"/>
        <v>5000</v>
      </c>
    </row>
    <row r="76" spans="1:17" x14ac:dyDescent="0.25">
      <c r="A76" s="8" t="str">
        <f t="shared" si="0"/>
        <v>NgomaGafunzo</v>
      </c>
      <c r="B76" s="8" t="s">
        <v>55</v>
      </c>
      <c r="C76" s="8" t="s">
        <v>171</v>
      </c>
      <c r="D76" s="8" t="s">
        <v>171</v>
      </c>
      <c r="E76" s="10">
        <v>43339</v>
      </c>
      <c r="F76" s="8" t="s">
        <v>204</v>
      </c>
      <c r="G76" s="8">
        <v>2466</v>
      </c>
      <c r="H76" s="11">
        <v>43495</v>
      </c>
      <c r="I76" s="8" t="s">
        <v>72</v>
      </c>
      <c r="J76" s="8" t="s">
        <v>26</v>
      </c>
      <c r="K76" s="13">
        <v>3635</v>
      </c>
      <c r="L76" s="13">
        <v>-830</v>
      </c>
      <c r="M76" s="13">
        <v>2805</v>
      </c>
      <c r="N76" s="13">
        <v>-2795</v>
      </c>
      <c r="O76" s="8">
        <f t="shared" si="2"/>
        <v>10</v>
      </c>
      <c r="P76" s="8">
        <f>VLOOKUP(J76,Sheet16!$A$1:$B$16,2,0)</f>
        <v>606</v>
      </c>
      <c r="Q76" s="8">
        <f t="shared" si="1"/>
        <v>6060</v>
      </c>
    </row>
    <row r="77" spans="1:17" x14ac:dyDescent="0.25">
      <c r="A77" s="8" t="str">
        <f t="shared" si="0"/>
        <v>NyamagabeGahira A</v>
      </c>
      <c r="B77" s="8" t="s">
        <v>27</v>
      </c>
      <c r="C77" s="8" t="s">
        <v>173</v>
      </c>
      <c r="D77" s="8" t="s">
        <v>173</v>
      </c>
      <c r="E77" s="10">
        <v>43339</v>
      </c>
      <c r="F77" s="8" t="s">
        <v>228</v>
      </c>
      <c r="G77" s="8">
        <v>874</v>
      </c>
      <c r="H77" s="11">
        <v>43565</v>
      </c>
      <c r="I77" s="8" t="s">
        <v>80</v>
      </c>
      <c r="J77" s="8" t="s">
        <v>19</v>
      </c>
      <c r="K77" s="13">
        <v>4575</v>
      </c>
      <c r="L77" s="13">
        <v>-310</v>
      </c>
      <c r="M77" s="13">
        <v>4265</v>
      </c>
      <c r="N77" s="16">
        <v>-4230</v>
      </c>
      <c r="O77" s="8">
        <f t="shared" si="2"/>
        <v>35</v>
      </c>
      <c r="P77" s="8">
        <f>VLOOKUP(J77,Sheet16!$A$1:$B$16,2,0)</f>
        <v>737</v>
      </c>
      <c r="Q77" s="8">
        <f t="shared" si="1"/>
        <v>25795</v>
      </c>
    </row>
    <row r="78" spans="1:17" x14ac:dyDescent="0.25">
      <c r="A78" s="8" t="str">
        <f t="shared" si="0"/>
        <v>NyamagabeGahira A</v>
      </c>
      <c r="B78" s="8" t="s">
        <v>27</v>
      </c>
      <c r="C78" s="8" t="s">
        <v>173</v>
      </c>
      <c r="D78" s="8" t="s">
        <v>173</v>
      </c>
      <c r="E78" s="10">
        <v>43339</v>
      </c>
      <c r="F78" s="8" t="s">
        <v>228</v>
      </c>
      <c r="G78" s="8">
        <v>874</v>
      </c>
      <c r="H78" s="11">
        <v>43565</v>
      </c>
      <c r="I78" s="8" t="s">
        <v>80</v>
      </c>
      <c r="J78" s="8" t="s">
        <v>30</v>
      </c>
      <c r="K78" s="13">
        <v>846</v>
      </c>
      <c r="L78" s="13">
        <v>-64</v>
      </c>
      <c r="M78" s="13">
        <v>782</v>
      </c>
      <c r="N78" s="13">
        <v>-766</v>
      </c>
      <c r="O78" s="8">
        <f t="shared" si="2"/>
        <v>16</v>
      </c>
      <c r="P78" s="8">
        <f>VLOOKUP(J78,Sheet16!$A$1:$B$16,2,0)</f>
        <v>2141</v>
      </c>
      <c r="Q78" s="8">
        <f t="shared" si="1"/>
        <v>34256</v>
      </c>
    </row>
    <row r="79" spans="1:17" x14ac:dyDescent="0.25">
      <c r="A79" s="8" t="str">
        <f t="shared" si="0"/>
        <v>NyamagabeGahira A</v>
      </c>
      <c r="B79" s="8" t="s">
        <v>27</v>
      </c>
      <c r="C79" s="8" t="s">
        <v>173</v>
      </c>
      <c r="D79" s="8" t="s">
        <v>173</v>
      </c>
      <c r="E79" s="10">
        <v>43339</v>
      </c>
      <c r="F79" s="8" t="s">
        <v>228</v>
      </c>
      <c r="G79" s="8">
        <v>874</v>
      </c>
      <c r="H79" s="11">
        <v>43565</v>
      </c>
      <c r="I79" s="8" t="s">
        <v>80</v>
      </c>
      <c r="J79" s="8" t="s">
        <v>26</v>
      </c>
      <c r="K79" s="13">
        <v>2300</v>
      </c>
      <c r="L79" s="13">
        <v>-25</v>
      </c>
      <c r="M79" s="13">
        <v>2275</v>
      </c>
      <c r="N79" s="13">
        <v>-2085</v>
      </c>
      <c r="O79" s="8">
        <f t="shared" si="2"/>
        <v>190</v>
      </c>
      <c r="P79" s="8">
        <f>VLOOKUP(J79,Sheet16!$A$1:$B$16,2,0)</f>
        <v>606</v>
      </c>
      <c r="Q79" s="8">
        <f t="shared" si="1"/>
        <v>115140</v>
      </c>
    </row>
    <row r="80" spans="1:17" x14ac:dyDescent="0.25">
      <c r="A80" s="8" t="str">
        <f t="shared" si="0"/>
        <v>NyanzaGahunga 2</v>
      </c>
      <c r="B80" s="8" t="s">
        <v>111</v>
      </c>
      <c r="C80" s="8" t="s">
        <v>175</v>
      </c>
      <c r="D80" s="8" t="s">
        <v>231</v>
      </c>
      <c r="E80" s="10">
        <v>43348</v>
      </c>
      <c r="F80" s="8" t="s">
        <v>232</v>
      </c>
      <c r="G80" s="8">
        <v>1507</v>
      </c>
      <c r="H80" s="11">
        <v>43535</v>
      </c>
      <c r="I80" s="8" t="s">
        <v>101</v>
      </c>
      <c r="J80" s="8" t="s">
        <v>19</v>
      </c>
      <c r="K80" s="13">
        <v>1060</v>
      </c>
      <c r="L80" s="13">
        <v>-565</v>
      </c>
      <c r="M80" s="13">
        <v>495</v>
      </c>
      <c r="N80" s="13">
        <v>-490</v>
      </c>
      <c r="O80" s="8">
        <f t="shared" si="2"/>
        <v>5</v>
      </c>
      <c r="P80" s="8">
        <f>VLOOKUP(J80,Sheet16!$A$1:$B$16,2,0)</f>
        <v>737</v>
      </c>
      <c r="Q80" s="8">
        <f t="shared" si="1"/>
        <v>3685</v>
      </c>
    </row>
    <row r="81" spans="1:17" x14ac:dyDescent="0.25">
      <c r="A81" s="8" t="str">
        <f t="shared" si="0"/>
        <v>NyanzaGahunga 2</v>
      </c>
      <c r="B81" s="8" t="s">
        <v>111</v>
      </c>
      <c r="C81" s="8" t="s">
        <v>175</v>
      </c>
      <c r="D81" s="8" t="s">
        <v>231</v>
      </c>
      <c r="E81" s="10">
        <v>43348</v>
      </c>
      <c r="F81" s="8" t="s">
        <v>232</v>
      </c>
      <c r="G81" s="8">
        <v>1507</v>
      </c>
      <c r="H81" s="11">
        <v>43535</v>
      </c>
      <c r="I81" s="8" t="s">
        <v>101</v>
      </c>
      <c r="J81" s="8" t="s">
        <v>59</v>
      </c>
      <c r="K81" s="13">
        <v>310</v>
      </c>
      <c r="L81" s="13">
        <v>-188</v>
      </c>
      <c r="M81" s="13">
        <v>122</v>
      </c>
      <c r="N81" s="13">
        <v>-120</v>
      </c>
      <c r="O81" s="8">
        <f t="shared" si="2"/>
        <v>2</v>
      </c>
      <c r="P81" s="8">
        <f>VLOOKUP(J81,Sheet16!$A$1:$B$16,2,0)</f>
        <v>2168</v>
      </c>
      <c r="Q81" s="8">
        <f t="shared" si="1"/>
        <v>4336</v>
      </c>
    </row>
    <row r="82" spans="1:17" x14ac:dyDescent="0.25">
      <c r="A82" s="8" t="str">
        <f t="shared" si="0"/>
        <v>NyanzaGahunga 2</v>
      </c>
      <c r="B82" s="8" t="s">
        <v>111</v>
      </c>
      <c r="C82" s="8" t="s">
        <v>175</v>
      </c>
      <c r="D82" s="8" t="s">
        <v>231</v>
      </c>
      <c r="E82" s="10">
        <v>43348</v>
      </c>
      <c r="F82" s="8" t="s">
        <v>232</v>
      </c>
      <c r="G82" s="8">
        <v>1507</v>
      </c>
      <c r="H82" s="11">
        <v>43535</v>
      </c>
      <c r="I82" s="8" t="s">
        <v>101</v>
      </c>
      <c r="J82" s="8" t="s">
        <v>33</v>
      </c>
      <c r="K82" s="13">
        <v>42</v>
      </c>
      <c r="L82" s="13">
        <v>-13</v>
      </c>
      <c r="M82" s="13">
        <v>29</v>
      </c>
      <c r="N82" s="13">
        <v>-27</v>
      </c>
      <c r="O82" s="8">
        <f t="shared" si="2"/>
        <v>2</v>
      </c>
      <c r="P82" s="15">
        <f>VLOOKUP(J82,Sheet16!$A$1:$B$16,2,0)</f>
        <v>29500</v>
      </c>
      <c r="Q82" s="8">
        <f t="shared" si="1"/>
        <v>59000</v>
      </c>
    </row>
    <row r="83" spans="1:17" x14ac:dyDescent="0.25">
      <c r="A83" s="8" t="str">
        <f t="shared" si="0"/>
        <v>BugaramaGahungeri A</v>
      </c>
      <c r="B83" s="8" t="s">
        <v>34</v>
      </c>
      <c r="C83" s="8" t="s">
        <v>50</v>
      </c>
      <c r="D83" s="8" t="s">
        <v>50</v>
      </c>
      <c r="E83" s="10">
        <v>43341</v>
      </c>
      <c r="F83" s="8" t="s">
        <v>51</v>
      </c>
      <c r="G83" s="8">
        <v>505</v>
      </c>
      <c r="H83" s="11">
        <v>43483</v>
      </c>
      <c r="I83" s="8" t="s">
        <v>48</v>
      </c>
      <c r="J83" s="8" t="s">
        <v>21</v>
      </c>
      <c r="K83" s="13">
        <v>1400</v>
      </c>
      <c r="L83" s="13">
        <v>-365</v>
      </c>
      <c r="M83" s="13">
        <v>1035</v>
      </c>
      <c r="N83" s="16">
        <v>-1005</v>
      </c>
      <c r="O83" s="8">
        <f t="shared" si="2"/>
        <v>30</v>
      </c>
      <c r="P83" s="8">
        <f>VLOOKUP(J83,Sheet16!$A$1:$B$16,2,0)</f>
        <v>655</v>
      </c>
      <c r="Q83" s="8">
        <f t="shared" si="1"/>
        <v>19650</v>
      </c>
    </row>
    <row r="84" spans="1:17" x14ac:dyDescent="0.25">
      <c r="A84" s="8" t="str">
        <f t="shared" si="0"/>
        <v>BugaramaGahungeri A</v>
      </c>
      <c r="B84" s="8" t="s">
        <v>34</v>
      </c>
      <c r="C84" s="8" t="s">
        <v>50</v>
      </c>
      <c r="D84" s="8" t="s">
        <v>50</v>
      </c>
      <c r="E84" s="10">
        <v>43341</v>
      </c>
      <c r="F84" s="8" t="s">
        <v>51</v>
      </c>
      <c r="G84" s="8">
        <v>505</v>
      </c>
      <c r="H84" s="11">
        <v>43483</v>
      </c>
      <c r="I84" s="8" t="s">
        <v>48</v>
      </c>
      <c r="J84" s="8" t="s">
        <v>22</v>
      </c>
      <c r="K84" s="13">
        <v>600</v>
      </c>
      <c r="L84" s="13">
        <v>-256</v>
      </c>
      <c r="M84" s="13">
        <v>344</v>
      </c>
      <c r="N84" s="13">
        <v>-342</v>
      </c>
      <c r="O84" s="8">
        <f t="shared" si="2"/>
        <v>2</v>
      </c>
      <c r="P84" s="8">
        <f>VLOOKUP(J84,Sheet16!$A$1:$B$16,2,0)</f>
        <v>2288</v>
      </c>
      <c r="Q84" s="8">
        <f t="shared" si="1"/>
        <v>4576</v>
      </c>
    </row>
    <row r="85" spans="1:17" x14ac:dyDescent="0.25">
      <c r="A85" s="8" t="str">
        <f t="shared" si="0"/>
        <v>BugaramaGahungeri A</v>
      </c>
      <c r="B85" s="8" t="s">
        <v>34</v>
      </c>
      <c r="C85" s="8" t="s">
        <v>50</v>
      </c>
      <c r="D85" s="8" t="s">
        <v>50</v>
      </c>
      <c r="E85" s="10">
        <v>43341</v>
      </c>
      <c r="F85" s="8" t="s">
        <v>51</v>
      </c>
      <c r="G85" s="8">
        <v>505</v>
      </c>
      <c r="H85" s="11">
        <v>43483</v>
      </c>
      <c r="I85" s="8" t="s">
        <v>48</v>
      </c>
      <c r="J85" s="8" t="s">
        <v>25</v>
      </c>
      <c r="K85" s="13">
        <v>250</v>
      </c>
      <c r="L85" s="13">
        <v>-75</v>
      </c>
      <c r="M85" s="13">
        <v>175</v>
      </c>
      <c r="N85" s="13">
        <v>-125</v>
      </c>
      <c r="O85" s="8">
        <f t="shared" si="2"/>
        <v>50</v>
      </c>
      <c r="P85" s="8">
        <f>VLOOKUP(J85,Sheet16!$A$1:$B$16,2,0)</f>
        <v>100</v>
      </c>
      <c r="Q85" s="8">
        <f t="shared" si="1"/>
        <v>5000</v>
      </c>
    </row>
    <row r="86" spans="1:17" x14ac:dyDescent="0.25">
      <c r="A86" s="8" t="str">
        <f t="shared" si="0"/>
        <v>BugaramaGahungeri B</v>
      </c>
      <c r="B86" s="8" t="s">
        <v>34</v>
      </c>
      <c r="C86" s="8" t="s">
        <v>53</v>
      </c>
      <c r="D86" s="8" t="s">
        <v>53</v>
      </c>
      <c r="E86" s="10">
        <v>43341</v>
      </c>
      <c r="F86" s="8" t="s">
        <v>54</v>
      </c>
      <c r="G86" s="8">
        <v>1163</v>
      </c>
      <c r="H86" s="11">
        <v>43482</v>
      </c>
      <c r="I86" s="8" t="s">
        <v>48</v>
      </c>
      <c r="J86" s="8" t="s">
        <v>26</v>
      </c>
      <c r="K86" s="13">
        <v>2725</v>
      </c>
      <c r="L86" s="13">
        <v>-595</v>
      </c>
      <c r="M86" s="13">
        <v>2130</v>
      </c>
      <c r="N86" s="13">
        <f>-2112.5-10</f>
        <v>-2122.5</v>
      </c>
      <c r="O86" s="8">
        <f t="shared" si="2"/>
        <v>7.5</v>
      </c>
      <c r="P86" s="8">
        <f>VLOOKUP(J86,Sheet16!$A$1:$B$16,2,0)</f>
        <v>606</v>
      </c>
      <c r="Q86" s="8">
        <f t="shared" si="1"/>
        <v>4545</v>
      </c>
    </row>
    <row r="87" spans="1:17" x14ac:dyDescent="0.25">
      <c r="A87" s="8" t="str">
        <f t="shared" si="0"/>
        <v>BugaramaGahungeri B</v>
      </c>
      <c r="B87" s="8" t="s">
        <v>34</v>
      </c>
      <c r="C87" s="8" t="s">
        <v>53</v>
      </c>
      <c r="D87" s="8" t="s">
        <v>53</v>
      </c>
      <c r="E87" s="10">
        <v>43341</v>
      </c>
      <c r="F87" s="8" t="s">
        <v>54</v>
      </c>
      <c r="G87" s="8">
        <v>1163</v>
      </c>
      <c r="H87" s="11">
        <v>43482</v>
      </c>
      <c r="I87" s="8" t="s">
        <v>48</v>
      </c>
      <c r="J87" s="8" t="s">
        <v>19</v>
      </c>
      <c r="K87" s="13">
        <v>4310</v>
      </c>
      <c r="L87" s="13">
        <v>-765</v>
      </c>
      <c r="M87" s="13">
        <v>3545</v>
      </c>
      <c r="N87" s="13">
        <f>-3520-20</f>
        <v>-3540</v>
      </c>
      <c r="O87" s="8">
        <f t="shared" si="2"/>
        <v>5</v>
      </c>
      <c r="P87" s="8">
        <f>VLOOKUP(J87,Sheet16!$A$1:$B$16,2,0)</f>
        <v>737</v>
      </c>
      <c r="Q87" s="8">
        <f t="shared" si="1"/>
        <v>3685</v>
      </c>
    </row>
    <row r="88" spans="1:17" x14ac:dyDescent="0.25">
      <c r="A88" s="8" t="str">
        <f t="shared" si="0"/>
        <v>BugaramaGahungeri B</v>
      </c>
      <c r="B88" s="8" t="s">
        <v>34</v>
      </c>
      <c r="C88" s="8" t="s">
        <v>53</v>
      </c>
      <c r="D88" s="8" t="s">
        <v>53</v>
      </c>
      <c r="E88" s="10">
        <v>43341</v>
      </c>
      <c r="F88" s="8" t="s">
        <v>54</v>
      </c>
      <c r="G88" s="8">
        <v>1163</v>
      </c>
      <c r="H88" s="11">
        <v>43482</v>
      </c>
      <c r="I88" s="8" t="s">
        <v>48</v>
      </c>
      <c r="J88" s="8" t="s">
        <v>21</v>
      </c>
      <c r="K88" s="13">
        <v>1365</v>
      </c>
      <c r="L88" s="13">
        <v>-380</v>
      </c>
      <c r="M88" s="13">
        <v>985</v>
      </c>
      <c r="N88" s="13">
        <v>-960</v>
      </c>
      <c r="O88" s="8">
        <f t="shared" si="2"/>
        <v>25</v>
      </c>
      <c r="P88" s="8">
        <f>VLOOKUP(J88,Sheet16!$A$1:$B$16,2,0)</f>
        <v>655</v>
      </c>
      <c r="Q88" s="8">
        <f t="shared" si="1"/>
        <v>16375</v>
      </c>
    </row>
    <row r="89" spans="1:17" x14ac:dyDescent="0.25">
      <c r="A89" s="8" t="str">
        <f t="shared" si="0"/>
        <v>BugaramaGahungeri B</v>
      </c>
      <c r="B89" s="8" t="s">
        <v>34</v>
      </c>
      <c r="C89" s="8" t="s">
        <v>53</v>
      </c>
      <c r="D89" s="8" t="s">
        <v>53</v>
      </c>
      <c r="E89" s="10">
        <v>43341</v>
      </c>
      <c r="F89" s="8" t="s">
        <v>54</v>
      </c>
      <c r="G89" s="8">
        <v>1163</v>
      </c>
      <c r="H89" s="11">
        <v>43482</v>
      </c>
      <c r="I89" s="8" t="s">
        <v>48</v>
      </c>
      <c r="J89" s="8" t="s">
        <v>25</v>
      </c>
      <c r="K89" s="13">
        <v>375</v>
      </c>
      <c r="L89" s="13">
        <v>-225</v>
      </c>
      <c r="M89" s="13">
        <v>150</v>
      </c>
      <c r="N89" s="13">
        <v>-125</v>
      </c>
      <c r="O89" s="8">
        <f t="shared" si="2"/>
        <v>25</v>
      </c>
      <c r="P89" s="8">
        <f>VLOOKUP(J89,Sheet16!$A$1:$B$16,2,0)</f>
        <v>100</v>
      </c>
      <c r="Q89" s="8">
        <f t="shared" si="1"/>
        <v>2500</v>
      </c>
    </row>
    <row r="90" spans="1:17" x14ac:dyDescent="0.25">
      <c r="A90" s="8" t="str">
        <f t="shared" si="0"/>
        <v>NyagatareGakirage</v>
      </c>
      <c r="B90" s="8" t="s">
        <v>139</v>
      </c>
      <c r="C90" s="8" t="s">
        <v>189</v>
      </c>
      <c r="D90" s="8" t="s">
        <v>189</v>
      </c>
      <c r="E90" s="10">
        <v>43334</v>
      </c>
      <c r="F90" s="8" t="s">
        <v>191</v>
      </c>
      <c r="G90" s="8">
        <v>1448</v>
      </c>
      <c r="H90" s="11">
        <v>43535</v>
      </c>
      <c r="I90" s="8" t="s">
        <v>80</v>
      </c>
      <c r="J90" s="8" t="s">
        <v>19</v>
      </c>
      <c r="K90" s="13">
        <v>6360</v>
      </c>
      <c r="L90" s="13">
        <v>-1365</v>
      </c>
      <c r="M90" s="13">
        <v>4995</v>
      </c>
      <c r="N90" s="16">
        <v>-4970</v>
      </c>
      <c r="O90" s="8">
        <f t="shared" si="2"/>
        <v>25</v>
      </c>
      <c r="P90" s="8">
        <f>VLOOKUP(J90,Sheet16!$A$1:$B$16,2,0)</f>
        <v>737</v>
      </c>
      <c r="Q90" s="8">
        <f t="shared" si="1"/>
        <v>18425</v>
      </c>
    </row>
    <row r="91" spans="1:17" x14ac:dyDescent="0.25">
      <c r="A91" s="8" t="str">
        <f t="shared" si="0"/>
        <v>NyagatareGakirage</v>
      </c>
      <c r="B91" s="8" t="s">
        <v>139</v>
      </c>
      <c r="C91" s="8" t="s">
        <v>189</v>
      </c>
      <c r="D91" s="8" t="s">
        <v>189</v>
      </c>
      <c r="E91" s="10">
        <v>43334</v>
      </c>
      <c r="F91" s="8" t="s">
        <v>191</v>
      </c>
      <c r="G91" s="8">
        <v>1448</v>
      </c>
      <c r="H91" s="11">
        <v>43535</v>
      </c>
      <c r="I91" s="8" t="s">
        <v>80</v>
      </c>
      <c r="J91" s="8" t="s">
        <v>21</v>
      </c>
      <c r="K91" s="13">
        <v>340</v>
      </c>
      <c r="L91" s="13">
        <v>-60</v>
      </c>
      <c r="M91" s="13">
        <v>280</v>
      </c>
      <c r="N91" s="13">
        <v>-275</v>
      </c>
      <c r="O91" s="8">
        <f t="shared" si="2"/>
        <v>5</v>
      </c>
      <c r="P91" s="8">
        <f>VLOOKUP(J91,Sheet16!$A$1:$B$16,2,0)</f>
        <v>655</v>
      </c>
      <c r="Q91" s="8">
        <f t="shared" si="1"/>
        <v>3275</v>
      </c>
    </row>
    <row r="92" spans="1:17" x14ac:dyDescent="0.25">
      <c r="A92" s="8" t="str">
        <f t="shared" si="0"/>
        <v>NyagatareGakirage</v>
      </c>
      <c r="B92" s="8" t="s">
        <v>139</v>
      </c>
      <c r="C92" s="8" t="s">
        <v>189</v>
      </c>
      <c r="D92" s="8" t="s">
        <v>189</v>
      </c>
      <c r="E92" s="10">
        <v>43334</v>
      </c>
      <c r="F92" s="8" t="s">
        <v>191</v>
      </c>
      <c r="G92" s="8">
        <v>1448</v>
      </c>
      <c r="H92" s="11">
        <v>43535</v>
      </c>
      <c r="I92" s="8" t="s">
        <v>80</v>
      </c>
      <c r="J92" s="8" t="s">
        <v>22</v>
      </c>
      <c r="K92" s="13">
        <v>846</v>
      </c>
      <c r="L92" s="13">
        <v>-288</v>
      </c>
      <c r="M92" s="13">
        <v>558</v>
      </c>
      <c r="N92" s="13">
        <v>-556</v>
      </c>
      <c r="O92" s="8">
        <f t="shared" si="2"/>
        <v>2</v>
      </c>
      <c r="P92" s="8">
        <f>VLOOKUP(J92,Sheet16!$A$1:$B$16,2,0)</f>
        <v>2288</v>
      </c>
      <c r="Q92" s="8">
        <f t="shared" si="1"/>
        <v>4576</v>
      </c>
    </row>
    <row r="93" spans="1:17" x14ac:dyDescent="0.25">
      <c r="A93" s="8" t="str">
        <f t="shared" si="0"/>
        <v>NyaruguruGakoma</v>
      </c>
      <c r="B93" s="8" t="s">
        <v>193</v>
      </c>
      <c r="C93" s="8" t="s">
        <v>194</v>
      </c>
      <c r="D93" s="8" t="s">
        <v>194</v>
      </c>
      <c r="E93" s="10">
        <v>43353</v>
      </c>
      <c r="F93" s="8" t="s">
        <v>253</v>
      </c>
      <c r="G93" s="8">
        <v>1123</v>
      </c>
      <c r="H93" s="11">
        <v>43501</v>
      </c>
      <c r="I93" s="8" t="s">
        <v>201</v>
      </c>
      <c r="J93" s="8" t="s">
        <v>21</v>
      </c>
      <c r="K93" s="13">
        <v>510</v>
      </c>
      <c r="L93" s="13">
        <v>-95</v>
      </c>
      <c r="M93" s="13">
        <v>415</v>
      </c>
      <c r="N93" s="13">
        <v>-405</v>
      </c>
      <c r="O93" s="8">
        <f t="shared" si="2"/>
        <v>10</v>
      </c>
      <c r="P93" s="8">
        <f>VLOOKUP(J93,Sheet16!$A$1:$B$16,2,0)</f>
        <v>655</v>
      </c>
      <c r="Q93" s="8">
        <f t="shared" si="1"/>
        <v>6550</v>
      </c>
    </row>
    <row r="94" spans="1:17" x14ac:dyDescent="0.25">
      <c r="A94" s="8" t="str">
        <f t="shared" si="0"/>
        <v>NyaruguruGakoma</v>
      </c>
      <c r="B94" s="8" t="s">
        <v>193</v>
      </c>
      <c r="C94" s="8" t="s">
        <v>194</v>
      </c>
      <c r="D94" s="8" t="s">
        <v>194</v>
      </c>
      <c r="E94" s="10">
        <v>43353</v>
      </c>
      <c r="F94" s="8" t="s">
        <v>253</v>
      </c>
      <c r="G94" s="8">
        <v>1123</v>
      </c>
      <c r="H94" s="11">
        <v>43501</v>
      </c>
      <c r="I94" s="8" t="s">
        <v>201</v>
      </c>
      <c r="J94" s="8" t="s">
        <v>26</v>
      </c>
      <c r="K94" s="13">
        <v>1255</v>
      </c>
      <c r="L94" s="13">
        <v>-140</v>
      </c>
      <c r="M94" s="13">
        <v>1115</v>
      </c>
      <c r="N94" s="13">
        <v>-1107.5</v>
      </c>
      <c r="O94" s="8">
        <f t="shared" si="2"/>
        <v>7.5</v>
      </c>
      <c r="P94" s="8">
        <f>VLOOKUP(J94,Sheet16!$A$1:$B$16,2,0)</f>
        <v>606</v>
      </c>
      <c r="Q94" s="8">
        <f t="shared" si="1"/>
        <v>4545</v>
      </c>
    </row>
    <row r="95" spans="1:17" x14ac:dyDescent="0.25">
      <c r="A95" s="8" t="str">
        <f t="shared" si="0"/>
        <v>NyamagabeGasarenda</v>
      </c>
      <c r="B95" s="8" t="s">
        <v>27</v>
      </c>
      <c r="C95" s="8" t="s">
        <v>198</v>
      </c>
      <c r="D95" s="8" t="s">
        <v>198</v>
      </c>
      <c r="E95" s="10">
        <v>43342</v>
      </c>
      <c r="F95" s="8" t="s">
        <v>71</v>
      </c>
      <c r="G95" s="8">
        <v>1320</v>
      </c>
      <c r="H95" s="11">
        <v>43566</v>
      </c>
      <c r="I95" s="8" t="s">
        <v>72</v>
      </c>
      <c r="J95" s="8" t="s">
        <v>19</v>
      </c>
      <c r="K95" s="13">
        <v>2720</v>
      </c>
      <c r="L95" s="13">
        <v>-575</v>
      </c>
      <c r="M95" s="13">
        <v>2145</v>
      </c>
      <c r="N95" s="13">
        <v>-2140</v>
      </c>
      <c r="O95" s="8">
        <f t="shared" si="2"/>
        <v>5</v>
      </c>
      <c r="P95" s="8">
        <f>VLOOKUP(J95,Sheet16!$A$1:$B$16,2,0)</f>
        <v>737</v>
      </c>
      <c r="Q95" s="8">
        <f t="shared" si="1"/>
        <v>3685</v>
      </c>
    </row>
    <row r="96" spans="1:17" x14ac:dyDescent="0.25">
      <c r="A96" s="8" t="str">
        <f t="shared" si="0"/>
        <v>NyamagabeGasarenda</v>
      </c>
      <c r="B96" s="8" t="s">
        <v>27</v>
      </c>
      <c r="C96" s="8" t="s">
        <v>198</v>
      </c>
      <c r="D96" s="8" t="s">
        <v>198</v>
      </c>
      <c r="E96" s="10">
        <v>43342</v>
      </c>
      <c r="F96" s="8" t="s">
        <v>71</v>
      </c>
      <c r="G96" s="8">
        <v>1320</v>
      </c>
      <c r="H96" s="11">
        <v>43566</v>
      </c>
      <c r="I96" s="8" t="s">
        <v>72</v>
      </c>
      <c r="J96" s="8" t="s">
        <v>30</v>
      </c>
      <c r="K96" s="13">
        <v>578</v>
      </c>
      <c r="L96" s="13">
        <v>-180</v>
      </c>
      <c r="M96" s="13">
        <v>398</v>
      </c>
      <c r="N96" s="13">
        <v>-391</v>
      </c>
      <c r="O96" s="8">
        <f t="shared" si="2"/>
        <v>7</v>
      </c>
      <c r="P96" s="8">
        <f>VLOOKUP(J96,Sheet16!$A$1:$B$16,2,0)</f>
        <v>2141</v>
      </c>
      <c r="Q96" s="8">
        <f t="shared" si="1"/>
        <v>14987</v>
      </c>
    </row>
    <row r="97" spans="1:17" x14ac:dyDescent="0.25">
      <c r="A97" s="8" t="str">
        <f t="shared" si="0"/>
        <v>NyamagabeGasarenda</v>
      </c>
      <c r="B97" s="8" t="s">
        <v>27</v>
      </c>
      <c r="C97" s="8" t="s">
        <v>198</v>
      </c>
      <c r="D97" s="8" t="s">
        <v>198</v>
      </c>
      <c r="E97" s="10">
        <v>43342</v>
      </c>
      <c r="F97" s="8" t="s">
        <v>71</v>
      </c>
      <c r="G97" s="8">
        <v>1320</v>
      </c>
      <c r="H97" s="11">
        <v>43566</v>
      </c>
      <c r="I97" s="8" t="s">
        <v>72</v>
      </c>
      <c r="J97" s="8" t="s">
        <v>26</v>
      </c>
      <c r="K97" s="13">
        <v>1325</v>
      </c>
      <c r="L97" s="13">
        <v>-245</v>
      </c>
      <c r="M97" s="13">
        <v>1080</v>
      </c>
      <c r="N97" s="13">
        <v>-1040</v>
      </c>
      <c r="O97" s="8">
        <f t="shared" si="2"/>
        <v>40</v>
      </c>
      <c r="P97" s="8">
        <f>VLOOKUP(J97,Sheet16!$A$1:$B$16,2,0)</f>
        <v>606</v>
      </c>
      <c r="Q97" s="8">
        <f t="shared" si="1"/>
        <v>24240</v>
      </c>
    </row>
    <row r="98" spans="1:17" x14ac:dyDescent="0.25">
      <c r="A98" s="8" t="str">
        <f t="shared" si="0"/>
        <v>NyaruguruGasasa</v>
      </c>
      <c r="B98" s="8" t="s">
        <v>193</v>
      </c>
      <c r="C98" s="8" t="s">
        <v>202</v>
      </c>
      <c r="D98" s="8" t="s">
        <v>202</v>
      </c>
      <c r="E98" s="10">
        <v>43343</v>
      </c>
      <c r="F98" s="8" t="s">
        <v>253</v>
      </c>
      <c r="G98" s="8">
        <v>1123</v>
      </c>
      <c r="H98" s="11">
        <v>43501</v>
      </c>
      <c r="I98" s="8" t="s">
        <v>201</v>
      </c>
      <c r="J98" s="8" t="s">
        <v>19</v>
      </c>
      <c r="K98" s="13">
        <v>5610</v>
      </c>
      <c r="L98" s="13">
        <v>-1005</v>
      </c>
      <c r="M98" s="13">
        <v>4605</v>
      </c>
      <c r="N98" s="13">
        <v>-4550</v>
      </c>
      <c r="O98" s="8">
        <f t="shared" si="2"/>
        <v>55</v>
      </c>
      <c r="P98" s="8">
        <f>VLOOKUP(J98,Sheet16!$A$1:$B$16,2,0)</f>
        <v>737</v>
      </c>
      <c r="Q98" s="8">
        <f t="shared" si="1"/>
        <v>40535</v>
      </c>
    </row>
    <row r="99" spans="1:17" x14ac:dyDescent="0.25">
      <c r="A99" s="8" t="str">
        <f t="shared" si="0"/>
        <v>NyaruguruGasasa</v>
      </c>
      <c r="B99" s="8" t="s">
        <v>193</v>
      </c>
      <c r="C99" s="8" t="s">
        <v>202</v>
      </c>
      <c r="D99" s="8" t="s">
        <v>202</v>
      </c>
      <c r="E99" s="10">
        <v>43343</v>
      </c>
      <c r="F99" s="8" t="s">
        <v>253</v>
      </c>
      <c r="G99" s="8">
        <v>1123</v>
      </c>
      <c r="H99" s="11">
        <v>43501</v>
      </c>
      <c r="I99" s="8" t="s">
        <v>201</v>
      </c>
      <c r="J99" s="8" t="s">
        <v>21</v>
      </c>
      <c r="K99" s="13">
        <v>235</v>
      </c>
      <c r="L99" s="13">
        <v>-80</v>
      </c>
      <c r="M99" s="13">
        <v>155</v>
      </c>
      <c r="N99" s="13">
        <v>-150</v>
      </c>
      <c r="O99" s="8">
        <f t="shared" si="2"/>
        <v>5</v>
      </c>
      <c r="P99" s="8">
        <f>VLOOKUP(J99,Sheet16!$A$1:$B$16,2,0)</f>
        <v>655</v>
      </c>
      <c r="Q99" s="8">
        <f t="shared" si="1"/>
        <v>3275</v>
      </c>
    </row>
    <row r="100" spans="1:17" x14ac:dyDescent="0.25">
      <c r="A100" s="8" t="str">
        <f t="shared" si="0"/>
        <v>RusiziGasayo C</v>
      </c>
      <c r="B100" s="8" t="s">
        <v>205</v>
      </c>
      <c r="C100" s="8" t="s">
        <v>206</v>
      </c>
      <c r="D100" s="8" t="s">
        <v>206</v>
      </c>
      <c r="E100" s="10">
        <v>43334</v>
      </c>
      <c r="F100" s="8" t="s">
        <v>261</v>
      </c>
      <c r="G100" s="8">
        <v>344</v>
      </c>
      <c r="H100" s="11">
        <v>43490</v>
      </c>
      <c r="I100" s="8" t="s">
        <v>163</v>
      </c>
      <c r="J100" s="8" t="s">
        <v>38</v>
      </c>
      <c r="K100" s="13">
        <v>84</v>
      </c>
      <c r="L100" s="13">
        <v>-6</v>
      </c>
      <c r="M100" s="13">
        <v>78</v>
      </c>
      <c r="N100" s="13">
        <v>-76</v>
      </c>
      <c r="O100" s="8">
        <f t="shared" si="2"/>
        <v>2</v>
      </c>
      <c r="P100" s="8">
        <f>VLOOKUP(J100,Sheet16!$A$1:$B$16,2,0)</f>
        <v>2180</v>
      </c>
      <c r="Q100" s="8">
        <f t="shared" si="1"/>
        <v>4360</v>
      </c>
    </row>
    <row r="101" spans="1:17" x14ac:dyDescent="0.25">
      <c r="A101" s="8" t="str">
        <f t="shared" si="0"/>
        <v>NyanzaGasoro</v>
      </c>
      <c r="B101" s="8" t="s">
        <v>111</v>
      </c>
      <c r="C101" s="8" t="s">
        <v>209</v>
      </c>
      <c r="D101" s="8" t="s">
        <v>209</v>
      </c>
      <c r="E101" s="10">
        <v>43349</v>
      </c>
      <c r="F101" s="8" t="s">
        <v>263</v>
      </c>
      <c r="G101" s="8">
        <v>2198</v>
      </c>
      <c r="H101" s="11">
        <v>43514</v>
      </c>
      <c r="I101" s="8" t="s">
        <v>201</v>
      </c>
      <c r="J101" s="8" t="s">
        <v>21</v>
      </c>
      <c r="K101" s="13">
        <v>285</v>
      </c>
      <c r="L101" s="13">
        <v>-5</v>
      </c>
      <c r="M101" s="13">
        <v>280</v>
      </c>
      <c r="N101" s="13">
        <v>-275</v>
      </c>
      <c r="O101" s="8">
        <f t="shared" si="2"/>
        <v>5</v>
      </c>
      <c r="P101" s="8">
        <f>VLOOKUP(J101,Sheet16!$A$1:$B$16,2,0)</f>
        <v>655</v>
      </c>
      <c r="Q101" s="8">
        <f t="shared" si="1"/>
        <v>3275</v>
      </c>
    </row>
    <row r="102" spans="1:17" x14ac:dyDescent="0.25">
      <c r="A102" s="8" t="str">
        <f t="shared" si="0"/>
        <v>NyanzaGasoro</v>
      </c>
      <c r="B102" s="8" t="s">
        <v>111</v>
      </c>
      <c r="C102" s="8" t="s">
        <v>209</v>
      </c>
      <c r="D102" s="8" t="s">
        <v>209</v>
      </c>
      <c r="E102" s="10">
        <v>43349</v>
      </c>
      <c r="F102" s="8" t="s">
        <v>263</v>
      </c>
      <c r="G102" s="8">
        <v>2198</v>
      </c>
      <c r="H102" s="11">
        <v>43514</v>
      </c>
      <c r="I102" s="8" t="s">
        <v>201</v>
      </c>
      <c r="J102" s="8" t="s">
        <v>59</v>
      </c>
      <c r="K102" s="13">
        <v>788</v>
      </c>
      <c r="L102" s="13">
        <v>-208</v>
      </c>
      <c r="M102" s="13">
        <v>580</v>
      </c>
      <c r="N102" s="13">
        <v>-576</v>
      </c>
      <c r="O102" s="8">
        <f t="shared" si="2"/>
        <v>4</v>
      </c>
      <c r="P102" s="8">
        <f>VLOOKUP(J102,Sheet16!$A$1:$B$16,2,0)</f>
        <v>2168</v>
      </c>
      <c r="Q102" s="8">
        <f t="shared" si="1"/>
        <v>8672</v>
      </c>
    </row>
    <row r="103" spans="1:17" x14ac:dyDescent="0.25">
      <c r="A103" s="8" t="str">
        <f t="shared" si="0"/>
        <v>NyanzaGasoro</v>
      </c>
      <c r="B103" s="8" t="s">
        <v>111</v>
      </c>
      <c r="C103" s="8" t="s">
        <v>209</v>
      </c>
      <c r="D103" s="8" t="s">
        <v>209</v>
      </c>
      <c r="E103" s="10">
        <v>43349</v>
      </c>
      <c r="F103" s="8" t="s">
        <v>263</v>
      </c>
      <c r="G103" s="8">
        <v>2198</v>
      </c>
      <c r="H103" s="11">
        <v>43514</v>
      </c>
      <c r="I103" s="8" t="s">
        <v>201</v>
      </c>
      <c r="J103" s="8" t="s">
        <v>26</v>
      </c>
      <c r="K103" s="13">
        <v>1230</v>
      </c>
      <c r="L103" s="13">
        <v>-295</v>
      </c>
      <c r="M103" s="13">
        <v>935</v>
      </c>
      <c r="N103" s="13">
        <v>-895</v>
      </c>
      <c r="O103" s="8">
        <f t="shared" si="2"/>
        <v>40</v>
      </c>
      <c r="P103" s="8">
        <f>VLOOKUP(J103,Sheet16!$A$1:$B$16,2,0)</f>
        <v>606</v>
      </c>
      <c r="Q103" s="8">
        <f t="shared" si="1"/>
        <v>24240</v>
      </c>
    </row>
    <row r="104" spans="1:17" x14ac:dyDescent="0.25">
      <c r="A104" s="8" t="str">
        <f t="shared" si="0"/>
        <v>RutsiroGatare</v>
      </c>
      <c r="B104" s="8" t="s">
        <v>62</v>
      </c>
      <c r="C104" s="8" t="s">
        <v>214</v>
      </c>
      <c r="D104" s="8" t="s">
        <v>214</v>
      </c>
      <c r="E104" s="10">
        <v>43334</v>
      </c>
      <c r="F104" s="8" t="s">
        <v>270</v>
      </c>
      <c r="G104" s="8">
        <v>428</v>
      </c>
      <c r="H104" s="11">
        <v>43487</v>
      </c>
      <c r="I104" s="8" t="s">
        <v>201</v>
      </c>
      <c r="J104" s="8" t="s">
        <v>23</v>
      </c>
      <c r="K104" s="13">
        <v>2</v>
      </c>
      <c r="L104" s="13">
        <v>0</v>
      </c>
      <c r="M104" s="13">
        <v>2</v>
      </c>
      <c r="N104" s="13">
        <v>0</v>
      </c>
      <c r="O104" s="8">
        <f t="shared" si="2"/>
        <v>2</v>
      </c>
      <c r="P104" s="15">
        <f>VLOOKUP(J104,Sheet16!$A$1:$B$16,2,0)</f>
        <v>74500</v>
      </c>
      <c r="Q104" s="8">
        <f t="shared" si="1"/>
        <v>149000</v>
      </c>
    </row>
    <row r="105" spans="1:17" x14ac:dyDescent="0.25">
      <c r="A105" s="8" t="str">
        <f t="shared" si="0"/>
        <v>NyamagabeGatovu</v>
      </c>
      <c r="B105" s="8" t="s">
        <v>27</v>
      </c>
      <c r="C105" s="8" t="s">
        <v>215</v>
      </c>
      <c r="D105" s="8" t="s">
        <v>215</v>
      </c>
      <c r="E105" s="10">
        <v>43342</v>
      </c>
      <c r="F105" s="8" t="s">
        <v>272</v>
      </c>
      <c r="G105" s="8">
        <v>1532</v>
      </c>
      <c r="H105" s="11">
        <v>43566</v>
      </c>
      <c r="I105" s="8" t="s">
        <v>80</v>
      </c>
      <c r="J105" s="8" t="s">
        <v>19</v>
      </c>
      <c r="K105" s="13">
        <v>2875</v>
      </c>
      <c r="L105" s="13">
        <v>-455</v>
      </c>
      <c r="M105" s="13">
        <v>2420</v>
      </c>
      <c r="N105" s="13">
        <v>-2390</v>
      </c>
      <c r="O105" s="8">
        <f t="shared" si="2"/>
        <v>30</v>
      </c>
      <c r="P105" s="8">
        <f>VLOOKUP(J105,Sheet16!$A$1:$B$16,2,0)</f>
        <v>737</v>
      </c>
      <c r="Q105" s="8">
        <f t="shared" si="1"/>
        <v>22110</v>
      </c>
    </row>
    <row r="106" spans="1:17" x14ac:dyDescent="0.25">
      <c r="A106" s="8" t="str">
        <f t="shared" si="0"/>
        <v>NyamagabeGatovu</v>
      </c>
      <c r="B106" s="8" t="s">
        <v>27</v>
      </c>
      <c r="C106" s="8" t="s">
        <v>215</v>
      </c>
      <c r="D106" s="8" t="s">
        <v>215</v>
      </c>
      <c r="E106" s="10">
        <v>43342</v>
      </c>
      <c r="F106" s="8" t="s">
        <v>272</v>
      </c>
      <c r="G106" s="8">
        <v>1532</v>
      </c>
      <c r="H106" s="11">
        <v>43566</v>
      </c>
      <c r="I106" s="8" t="s">
        <v>80</v>
      </c>
      <c r="J106" s="8" t="s">
        <v>26</v>
      </c>
      <c r="K106" s="13">
        <v>1455</v>
      </c>
      <c r="L106" s="13">
        <v>-220</v>
      </c>
      <c r="M106" s="13">
        <v>1235</v>
      </c>
      <c r="N106" s="13">
        <v>-1192.5</v>
      </c>
      <c r="O106" s="8">
        <f t="shared" si="2"/>
        <v>42.5</v>
      </c>
      <c r="P106" s="8">
        <f>VLOOKUP(J106,Sheet16!$A$1:$B$16,2,0)</f>
        <v>606</v>
      </c>
      <c r="Q106" s="8">
        <f t="shared" si="1"/>
        <v>25755</v>
      </c>
    </row>
    <row r="107" spans="1:17" x14ac:dyDescent="0.25">
      <c r="A107" s="8" t="str">
        <f t="shared" si="0"/>
        <v>GisagaraGatovu Kigembe</v>
      </c>
      <c r="B107" s="8" t="s">
        <v>16</v>
      </c>
      <c r="C107" s="8" t="s">
        <v>141</v>
      </c>
      <c r="D107" s="8" t="s">
        <v>141</v>
      </c>
      <c r="E107" s="10">
        <v>43342</v>
      </c>
      <c r="F107" s="8" t="s">
        <v>142</v>
      </c>
      <c r="G107" s="8">
        <v>2190</v>
      </c>
      <c r="H107" s="11">
        <v>43566</v>
      </c>
      <c r="I107" s="8" t="s">
        <v>48</v>
      </c>
      <c r="J107" s="8" t="s">
        <v>26</v>
      </c>
      <c r="K107" s="13">
        <v>2815</v>
      </c>
      <c r="L107" s="13">
        <v>-390</v>
      </c>
      <c r="M107" s="13">
        <v>2425</v>
      </c>
      <c r="N107" s="13">
        <v>-2420</v>
      </c>
      <c r="O107" s="8">
        <f t="shared" si="2"/>
        <v>5</v>
      </c>
      <c r="P107" s="8">
        <f>VLOOKUP(J107,Sheet16!$A$1:$B$16,2,0)</f>
        <v>606</v>
      </c>
      <c r="Q107" s="8">
        <f t="shared" si="1"/>
        <v>3030</v>
      </c>
    </row>
    <row r="108" spans="1:17" x14ac:dyDescent="0.25">
      <c r="A108" s="8" t="str">
        <f t="shared" si="0"/>
        <v>GisagaraGatovu Kigembe</v>
      </c>
      <c r="B108" s="17" t="s">
        <v>16</v>
      </c>
      <c r="C108" s="17" t="s">
        <v>141</v>
      </c>
      <c r="D108" s="8" t="s">
        <v>141</v>
      </c>
      <c r="E108" s="10">
        <v>43342</v>
      </c>
      <c r="F108" s="8" t="s">
        <v>142</v>
      </c>
      <c r="G108" s="8">
        <v>2190</v>
      </c>
      <c r="H108" s="11">
        <v>43566</v>
      </c>
      <c r="I108" s="8" t="s">
        <v>48</v>
      </c>
      <c r="J108" s="17" t="s">
        <v>19</v>
      </c>
      <c r="K108" s="19">
        <v>5585</v>
      </c>
      <c r="L108" s="19">
        <v>-700</v>
      </c>
      <c r="M108" s="19">
        <v>4885</v>
      </c>
      <c r="N108" s="19">
        <v>-4815</v>
      </c>
      <c r="O108" s="21">
        <f t="shared" si="2"/>
        <v>70</v>
      </c>
      <c r="P108" s="8">
        <f>VLOOKUP(J108,Sheet16!$A$1:$B$16,2,0)</f>
        <v>737</v>
      </c>
      <c r="Q108" s="8">
        <f t="shared" si="1"/>
        <v>51590</v>
      </c>
    </row>
    <row r="109" spans="1:17" x14ac:dyDescent="0.25">
      <c r="A109" s="8" t="str">
        <f t="shared" si="0"/>
        <v>NyamagabeGatovu M</v>
      </c>
      <c r="B109" s="8" t="s">
        <v>27</v>
      </c>
      <c r="C109" s="8" t="s">
        <v>222</v>
      </c>
      <c r="D109" s="8" t="s">
        <v>222</v>
      </c>
      <c r="E109" s="10">
        <v>43342</v>
      </c>
      <c r="F109" s="8" t="s">
        <v>277</v>
      </c>
      <c r="G109" s="8">
        <v>746</v>
      </c>
      <c r="H109" s="11">
        <v>43565</v>
      </c>
      <c r="I109" s="8" t="s">
        <v>138</v>
      </c>
      <c r="J109" s="8" t="s">
        <v>21</v>
      </c>
      <c r="K109" s="13">
        <v>1730</v>
      </c>
      <c r="L109" s="13">
        <v>-320</v>
      </c>
      <c r="M109" s="13">
        <v>1410</v>
      </c>
      <c r="N109" s="13">
        <v>-1400</v>
      </c>
      <c r="O109" s="8">
        <f t="shared" si="2"/>
        <v>10</v>
      </c>
      <c r="P109" s="8">
        <f>VLOOKUP(J109,Sheet16!$A$1:$B$16,2,0)</f>
        <v>655</v>
      </c>
      <c r="Q109" s="8">
        <f t="shared" si="1"/>
        <v>6550</v>
      </c>
    </row>
    <row r="110" spans="1:17" x14ac:dyDescent="0.25">
      <c r="A110" s="8" t="str">
        <f t="shared" si="0"/>
        <v>NyamagabeGatovu M</v>
      </c>
      <c r="B110" s="8" t="s">
        <v>27</v>
      </c>
      <c r="C110" s="8" t="s">
        <v>222</v>
      </c>
      <c r="D110" s="8" t="s">
        <v>222</v>
      </c>
      <c r="E110" s="10">
        <v>43342</v>
      </c>
      <c r="F110" s="8" t="s">
        <v>277</v>
      </c>
      <c r="G110" s="8">
        <v>746</v>
      </c>
      <c r="H110" s="11">
        <v>43565</v>
      </c>
      <c r="I110" s="8" t="s">
        <v>138</v>
      </c>
      <c r="J110" s="8" t="s">
        <v>33</v>
      </c>
      <c r="K110" s="13">
        <v>7</v>
      </c>
      <c r="L110" s="13">
        <v>-2</v>
      </c>
      <c r="M110" s="13">
        <v>5</v>
      </c>
      <c r="N110" s="13">
        <v>-4</v>
      </c>
      <c r="O110" s="8">
        <f t="shared" si="2"/>
        <v>1</v>
      </c>
      <c r="P110" s="15">
        <f>VLOOKUP(J110,Sheet16!$A$1:$B$16,2,0)</f>
        <v>29500</v>
      </c>
      <c r="Q110" s="8">
        <f t="shared" si="1"/>
        <v>29500</v>
      </c>
    </row>
    <row r="111" spans="1:17" x14ac:dyDescent="0.25">
      <c r="A111" s="8" t="str">
        <f t="shared" si="0"/>
        <v>NyamagabeGatovu M</v>
      </c>
      <c r="B111" s="8" t="s">
        <v>27</v>
      </c>
      <c r="C111" s="8" t="s">
        <v>222</v>
      </c>
      <c r="D111" s="8" t="s">
        <v>222</v>
      </c>
      <c r="E111" s="10">
        <v>43342</v>
      </c>
      <c r="F111" s="8" t="s">
        <v>277</v>
      </c>
      <c r="G111" s="8">
        <v>746</v>
      </c>
      <c r="H111" s="11">
        <v>43565</v>
      </c>
      <c r="I111" s="8" t="s">
        <v>138</v>
      </c>
      <c r="J111" s="8" t="s">
        <v>26</v>
      </c>
      <c r="K111" s="13">
        <v>2095</v>
      </c>
      <c r="L111" s="13">
        <v>-475</v>
      </c>
      <c r="M111" s="13">
        <v>1620</v>
      </c>
      <c r="N111" s="13">
        <v>-1605</v>
      </c>
      <c r="O111" s="8">
        <f t="shared" si="2"/>
        <v>15</v>
      </c>
      <c r="P111" s="8">
        <f>VLOOKUP(J111,Sheet16!$A$1:$B$16,2,0)</f>
        <v>606</v>
      </c>
      <c r="Q111" s="8">
        <f t="shared" si="1"/>
        <v>9090</v>
      </c>
    </row>
    <row r="112" spans="1:17" x14ac:dyDescent="0.25">
      <c r="A112" s="8" t="str">
        <f t="shared" si="0"/>
        <v>GatsiboGatsibo B</v>
      </c>
      <c r="B112" s="8" t="s">
        <v>87</v>
      </c>
      <c r="C112" s="8" t="s">
        <v>98</v>
      </c>
      <c r="D112" s="8" t="s">
        <v>98</v>
      </c>
      <c r="E112" s="10">
        <v>43356</v>
      </c>
      <c r="F112" s="8" t="s">
        <v>100</v>
      </c>
      <c r="G112" s="8">
        <v>1813</v>
      </c>
      <c r="H112" s="11">
        <v>43591</v>
      </c>
      <c r="I112" s="8" t="s">
        <v>101</v>
      </c>
      <c r="J112" s="8" t="s">
        <v>21</v>
      </c>
      <c r="K112" s="13">
        <v>5250</v>
      </c>
      <c r="L112" s="13">
        <v>-1290</v>
      </c>
      <c r="M112" s="13">
        <v>3960</v>
      </c>
      <c r="N112" s="13">
        <v>-3910</v>
      </c>
      <c r="O112" s="8">
        <f t="shared" si="2"/>
        <v>50</v>
      </c>
      <c r="P112" s="8">
        <f>VLOOKUP(J112,Sheet16!$A$1:$B$16,2,0)</f>
        <v>655</v>
      </c>
      <c r="Q112" s="8">
        <f t="shared" si="1"/>
        <v>32750</v>
      </c>
    </row>
    <row r="113" spans="1:17" x14ac:dyDescent="0.25">
      <c r="A113" s="8" t="str">
        <f t="shared" si="0"/>
        <v>GatsiboGatsibo B</v>
      </c>
      <c r="B113" s="8" t="s">
        <v>87</v>
      </c>
      <c r="C113" s="8" t="s">
        <v>98</v>
      </c>
      <c r="D113" s="8" t="s">
        <v>98</v>
      </c>
      <c r="E113" s="10">
        <v>43356</v>
      </c>
      <c r="F113" s="8" t="s">
        <v>100</v>
      </c>
      <c r="G113" s="8">
        <v>1813</v>
      </c>
      <c r="H113" s="11">
        <v>43591</v>
      </c>
      <c r="I113" s="8" t="s">
        <v>101</v>
      </c>
      <c r="J113" s="8" t="s">
        <v>23</v>
      </c>
      <c r="K113" s="13">
        <v>67</v>
      </c>
      <c r="L113" s="13">
        <v>-16</v>
      </c>
      <c r="M113" s="13">
        <v>51</v>
      </c>
      <c r="N113" s="13">
        <v>-50</v>
      </c>
      <c r="O113" s="8">
        <f t="shared" si="2"/>
        <v>1</v>
      </c>
      <c r="P113" s="15">
        <f>VLOOKUP(J113,Sheet16!$A$1:$B$16,2,0)</f>
        <v>74500</v>
      </c>
      <c r="Q113" s="8">
        <f t="shared" si="1"/>
        <v>74500</v>
      </c>
    </row>
    <row r="114" spans="1:17" x14ac:dyDescent="0.25">
      <c r="A114" s="8" t="str">
        <f t="shared" si="0"/>
        <v>GatsiboGatsibo B</v>
      </c>
      <c r="B114" s="8" t="s">
        <v>87</v>
      </c>
      <c r="C114" s="8" t="s">
        <v>98</v>
      </c>
      <c r="D114" s="8" t="s">
        <v>98</v>
      </c>
      <c r="E114" s="10">
        <v>43356</v>
      </c>
      <c r="F114" s="8" t="s">
        <v>100</v>
      </c>
      <c r="G114" s="8">
        <v>1813</v>
      </c>
      <c r="H114" s="11">
        <v>43591</v>
      </c>
      <c r="I114" s="8" t="s">
        <v>101</v>
      </c>
      <c r="J114" s="8" t="s">
        <v>33</v>
      </c>
      <c r="K114" s="13">
        <v>62</v>
      </c>
      <c r="L114" s="13">
        <v>-8</v>
      </c>
      <c r="M114" s="13">
        <v>54</v>
      </c>
      <c r="N114" s="13">
        <v>-53</v>
      </c>
      <c r="O114" s="8">
        <f t="shared" si="2"/>
        <v>1</v>
      </c>
      <c r="P114" s="15">
        <f>VLOOKUP(J114,Sheet16!$A$1:$B$16,2,0)</f>
        <v>29500</v>
      </c>
      <c r="Q114" s="8">
        <f t="shared" si="1"/>
        <v>29500</v>
      </c>
    </row>
    <row r="115" spans="1:17" x14ac:dyDescent="0.25">
      <c r="A115" s="8" t="str">
        <f t="shared" si="0"/>
        <v>NyaruguruGiheta 2</v>
      </c>
      <c r="B115" s="8" t="s">
        <v>193</v>
      </c>
      <c r="C115" s="8" t="s">
        <v>230</v>
      </c>
      <c r="D115" s="8" t="s">
        <v>287</v>
      </c>
      <c r="E115" s="10">
        <v>43348</v>
      </c>
      <c r="F115" s="8" t="s">
        <v>288</v>
      </c>
      <c r="G115" s="8">
        <v>2186</v>
      </c>
      <c r="H115" s="11">
        <v>43551</v>
      </c>
      <c r="I115" s="8" t="s">
        <v>201</v>
      </c>
      <c r="J115" s="8" t="s">
        <v>19</v>
      </c>
      <c r="K115" s="13">
        <v>6455</v>
      </c>
      <c r="L115" s="13">
        <v>-1590</v>
      </c>
      <c r="M115" s="13">
        <v>4865</v>
      </c>
      <c r="N115" s="13">
        <v>-4860</v>
      </c>
      <c r="O115" s="8">
        <f t="shared" si="2"/>
        <v>5</v>
      </c>
      <c r="P115" s="8">
        <f>VLOOKUP(J115,Sheet16!$A$1:$B$16,2,0)</f>
        <v>737</v>
      </c>
      <c r="Q115" s="8">
        <f t="shared" si="1"/>
        <v>3685</v>
      </c>
    </row>
    <row r="116" spans="1:17" x14ac:dyDescent="0.25">
      <c r="A116" s="8" t="str">
        <f t="shared" si="0"/>
        <v>NyaruguruGiheta 2</v>
      </c>
      <c r="B116" s="8" t="s">
        <v>193</v>
      </c>
      <c r="C116" s="8" t="s">
        <v>230</v>
      </c>
      <c r="D116" s="8" t="s">
        <v>287</v>
      </c>
      <c r="E116" s="10">
        <v>43348</v>
      </c>
      <c r="F116" s="8" t="s">
        <v>288</v>
      </c>
      <c r="G116" s="8">
        <v>2186</v>
      </c>
      <c r="H116" s="11">
        <v>43551</v>
      </c>
      <c r="I116" s="8" t="s">
        <v>201</v>
      </c>
      <c r="J116" s="8" t="s">
        <v>26</v>
      </c>
      <c r="K116" s="13">
        <v>1370</v>
      </c>
      <c r="L116" s="13">
        <v>-335</v>
      </c>
      <c r="M116" s="13">
        <v>1035</v>
      </c>
      <c r="N116" s="13">
        <v>-997.5</v>
      </c>
      <c r="O116" s="8">
        <f t="shared" si="2"/>
        <v>37.5</v>
      </c>
      <c r="P116" s="8">
        <f>VLOOKUP(J116,Sheet16!$A$1:$B$16,2,0)</f>
        <v>606</v>
      </c>
      <c r="Q116" s="8">
        <f t="shared" si="1"/>
        <v>22725</v>
      </c>
    </row>
    <row r="117" spans="1:17" x14ac:dyDescent="0.25">
      <c r="A117" s="8" t="str">
        <f t="shared" si="0"/>
        <v>RwamaganaGihumuza 2</v>
      </c>
      <c r="B117" s="8" t="s">
        <v>236</v>
      </c>
      <c r="C117" s="8" t="s">
        <v>237</v>
      </c>
      <c r="D117" s="8" t="s">
        <v>289</v>
      </c>
      <c r="E117" s="10">
        <v>43334</v>
      </c>
      <c r="F117" s="8" t="s">
        <v>290</v>
      </c>
      <c r="G117" s="8">
        <v>1208</v>
      </c>
      <c r="H117" s="11">
        <v>43496</v>
      </c>
      <c r="I117" s="8" t="s">
        <v>101</v>
      </c>
      <c r="J117" s="8" t="s">
        <v>26</v>
      </c>
      <c r="K117" s="13">
        <v>820</v>
      </c>
      <c r="L117" s="13">
        <v>-120</v>
      </c>
      <c r="M117" s="13">
        <v>700</v>
      </c>
      <c r="N117" s="13">
        <v>-605</v>
      </c>
      <c r="O117" s="8">
        <f t="shared" si="2"/>
        <v>95</v>
      </c>
      <c r="P117" s="8">
        <f>VLOOKUP(J117,Sheet16!$A$1:$B$16,2,0)</f>
        <v>606</v>
      </c>
      <c r="Q117" s="8">
        <f t="shared" si="1"/>
        <v>57570</v>
      </c>
    </row>
    <row r="118" spans="1:17" x14ac:dyDescent="0.25">
      <c r="A118" s="8" t="str">
        <f t="shared" si="0"/>
        <v>RubengeraGisanze</v>
      </c>
      <c r="B118" s="8" t="s">
        <v>85</v>
      </c>
      <c r="C118" s="8" t="s">
        <v>242</v>
      </c>
      <c r="D118" s="8" t="s">
        <v>242</v>
      </c>
      <c r="E118" s="10">
        <v>43350</v>
      </c>
      <c r="F118" s="8" t="s">
        <v>292</v>
      </c>
      <c r="G118" s="8">
        <v>1003</v>
      </c>
      <c r="H118" s="11">
        <v>43494</v>
      </c>
      <c r="I118" s="8" t="s">
        <v>101</v>
      </c>
      <c r="J118" s="8" t="s">
        <v>18</v>
      </c>
      <c r="K118" s="13">
        <v>300</v>
      </c>
      <c r="L118" s="13">
        <v>-151</v>
      </c>
      <c r="M118" s="13">
        <v>149</v>
      </c>
      <c r="N118" s="13">
        <v>-146</v>
      </c>
      <c r="O118" s="8">
        <f t="shared" si="2"/>
        <v>3</v>
      </c>
      <c r="P118" s="8">
        <f>VLOOKUP(J118,Sheet16!$A$1:$B$16,2,0)</f>
        <v>800</v>
      </c>
      <c r="Q118" s="8">
        <f t="shared" si="1"/>
        <v>2400</v>
      </c>
    </row>
    <row r="119" spans="1:17" x14ac:dyDescent="0.25">
      <c r="A119" s="8" t="str">
        <f t="shared" si="0"/>
        <v>RubengeraGisanze</v>
      </c>
      <c r="B119" s="8" t="s">
        <v>85</v>
      </c>
      <c r="C119" s="8" t="s">
        <v>242</v>
      </c>
      <c r="D119" s="8" t="s">
        <v>242</v>
      </c>
      <c r="E119" s="10">
        <v>43350</v>
      </c>
      <c r="F119" s="8" t="s">
        <v>292</v>
      </c>
      <c r="G119" s="8">
        <v>1003</v>
      </c>
      <c r="H119" s="11">
        <v>43494</v>
      </c>
      <c r="I119" s="8" t="s">
        <v>101</v>
      </c>
      <c r="J119" s="8" t="s">
        <v>19</v>
      </c>
      <c r="K119" s="13">
        <v>1175</v>
      </c>
      <c r="L119" s="13">
        <v>-360</v>
      </c>
      <c r="M119" s="13">
        <v>815</v>
      </c>
      <c r="N119" s="13">
        <v>-810</v>
      </c>
      <c r="O119" s="8">
        <f t="shared" si="2"/>
        <v>5</v>
      </c>
      <c r="P119" s="8">
        <f>VLOOKUP(J119,Sheet16!$A$1:$B$16,2,0)</f>
        <v>737</v>
      </c>
      <c r="Q119" s="8">
        <f t="shared" si="1"/>
        <v>3685</v>
      </c>
    </row>
    <row r="120" spans="1:17" x14ac:dyDescent="0.25">
      <c r="A120" s="8" t="str">
        <f t="shared" si="0"/>
        <v>RubengeraGisanze</v>
      </c>
      <c r="B120" s="8" t="s">
        <v>85</v>
      </c>
      <c r="C120" s="8" t="s">
        <v>242</v>
      </c>
      <c r="D120" s="8" t="s">
        <v>242</v>
      </c>
      <c r="E120" s="10">
        <v>43350</v>
      </c>
      <c r="F120" s="8" t="s">
        <v>292</v>
      </c>
      <c r="G120" s="8">
        <v>1003</v>
      </c>
      <c r="H120" s="11">
        <v>43494</v>
      </c>
      <c r="I120" s="8" t="s">
        <v>101</v>
      </c>
      <c r="J120" s="8" t="s">
        <v>38</v>
      </c>
      <c r="K120" s="13">
        <v>428</v>
      </c>
      <c r="L120" s="13">
        <v>-190</v>
      </c>
      <c r="M120" s="13">
        <v>238</v>
      </c>
      <c r="N120" s="13">
        <v>-231</v>
      </c>
      <c r="O120" s="8">
        <f t="shared" si="2"/>
        <v>7</v>
      </c>
      <c r="P120" s="8">
        <f>VLOOKUP(J120,Sheet16!$A$1:$B$16,2,0)</f>
        <v>2180</v>
      </c>
      <c r="Q120" s="8">
        <f t="shared" si="1"/>
        <v>15260</v>
      </c>
    </row>
    <row r="121" spans="1:17" x14ac:dyDescent="0.25">
      <c r="A121" s="8" t="str">
        <f t="shared" si="0"/>
        <v>RubengeraGisanze</v>
      </c>
      <c r="B121" s="8" t="s">
        <v>85</v>
      </c>
      <c r="C121" s="8" t="s">
        <v>242</v>
      </c>
      <c r="D121" s="8" t="s">
        <v>242</v>
      </c>
      <c r="E121" s="10">
        <v>43350</v>
      </c>
      <c r="F121" s="8" t="s">
        <v>292</v>
      </c>
      <c r="G121" s="8">
        <v>1003</v>
      </c>
      <c r="H121" s="11">
        <v>43494</v>
      </c>
      <c r="I121" s="8" t="s">
        <v>101</v>
      </c>
      <c r="J121" s="8" t="s">
        <v>25</v>
      </c>
      <c r="K121" s="13">
        <v>200</v>
      </c>
      <c r="L121" s="13">
        <v>-125</v>
      </c>
      <c r="M121" s="13">
        <v>75</v>
      </c>
      <c r="N121" s="13">
        <v>-50</v>
      </c>
      <c r="O121" s="8">
        <f t="shared" si="2"/>
        <v>25</v>
      </c>
      <c r="P121" s="8">
        <f>VLOOKUP(J121,Sheet16!$A$1:$B$16,2,0)</f>
        <v>100</v>
      </c>
      <c r="Q121" s="8">
        <f t="shared" si="1"/>
        <v>2500</v>
      </c>
    </row>
    <row r="122" spans="1:17" x14ac:dyDescent="0.25">
      <c r="A122" s="8" t="str">
        <f t="shared" si="0"/>
        <v>KarongiGisiza 2</v>
      </c>
      <c r="B122" s="8" t="s">
        <v>73</v>
      </c>
      <c r="C122" s="8" t="s">
        <v>211</v>
      </c>
      <c r="D122" s="8" t="s">
        <v>212</v>
      </c>
      <c r="E122" s="10">
        <v>43332</v>
      </c>
      <c r="F122" s="8" t="s">
        <v>213</v>
      </c>
      <c r="G122" s="8">
        <v>801</v>
      </c>
      <c r="H122" s="11">
        <v>43550</v>
      </c>
      <c r="I122" s="8" t="s">
        <v>43</v>
      </c>
      <c r="J122" s="8" t="s">
        <v>22</v>
      </c>
      <c r="K122" s="13">
        <v>392</v>
      </c>
      <c r="L122" s="13">
        <v>-148</v>
      </c>
      <c r="M122" s="13">
        <v>244</v>
      </c>
      <c r="N122" s="13">
        <v>-228</v>
      </c>
      <c r="O122" s="8">
        <f t="shared" si="2"/>
        <v>16</v>
      </c>
      <c r="P122" s="8">
        <f>VLOOKUP(J122,Sheet16!$A$1:$B$16,2,0)</f>
        <v>2288</v>
      </c>
      <c r="Q122" s="8">
        <f t="shared" si="1"/>
        <v>36608</v>
      </c>
    </row>
    <row r="123" spans="1:17" x14ac:dyDescent="0.25">
      <c r="A123" s="8" t="str">
        <f t="shared" si="0"/>
        <v>KarongiGisiza 2</v>
      </c>
      <c r="B123" s="8" t="s">
        <v>73</v>
      </c>
      <c r="C123" s="8" t="s">
        <v>211</v>
      </c>
      <c r="D123" s="8" t="s">
        <v>212</v>
      </c>
      <c r="E123" s="10">
        <v>43332</v>
      </c>
      <c r="F123" s="8" t="s">
        <v>213</v>
      </c>
      <c r="G123" s="8">
        <v>801</v>
      </c>
      <c r="H123" s="11">
        <v>43550</v>
      </c>
      <c r="I123" s="8" t="s">
        <v>43</v>
      </c>
      <c r="J123" s="8" t="s">
        <v>23</v>
      </c>
      <c r="K123" s="13">
        <v>7</v>
      </c>
      <c r="L123" s="13">
        <v>-1</v>
      </c>
      <c r="M123" s="13">
        <v>6</v>
      </c>
      <c r="N123" s="13">
        <v>-4</v>
      </c>
      <c r="O123" s="8">
        <f t="shared" si="2"/>
        <v>2</v>
      </c>
      <c r="P123" s="15">
        <f>VLOOKUP(J123,Sheet16!$A$1:$B$16,2,0)</f>
        <v>74500</v>
      </c>
      <c r="Q123" s="8">
        <f t="shared" si="1"/>
        <v>149000</v>
      </c>
    </row>
    <row r="124" spans="1:17" x14ac:dyDescent="0.25">
      <c r="A124" s="8" t="str">
        <f t="shared" si="0"/>
        <v>KarongiGisiza 2</v>
      </c>
      <c r="B124" s="8" t="s">
        <v>73</v>
      </c>
      <c r="C124" s="8" t="s">
        <v>211</v>
      </c>
      <c r="D124" s="8" t="s">
        <v>212</v>
      </c>
      <c r="E124" s="10">
        <v>43332</v>
      </c>
      <c r="F124" s="8" t="s">
        <v>213</v>
      </c>
      <c r="G124" s="8">
        <v>801</v>
      </c>
      <c r="H124" s="11">
        <v>43550</v>
      </c>
      <c r="I124" s="8" t="s">
        <v>43</v>
      </c>
      <c r="J124" s="8" t="s">
        <v>32</v>
      </c>
      <c r="K124" s="13">
        <v>8</v>
      </c>
      <c r="L124" s="13">
        <v>-4</v>
      </c>
      <c r="M124" s="13">
        <v>4</v>
      </c>
      <c r="N124" s="13">
        <v>-2</v>
      </c>
      <c r="O124" s="8">
        <f t="shared" si="2"/>
        <v>2</v>
      </c>
      <c r="P124" s="15">
        <f>VLOOKUP(J124,Sheet16!$A$1:$B$16,2,0)</f>
        <v>19500</v>
      </c>
      <c r="Q124" s="8">
        <f t="shared" si="1"/>
        <v>39000</v>
      </c>
    </row>
    <row r="125" spans="1:17" x14ac:dyDescent="0.25">
      <c r="A125" s="8" t="str">
        <f t="shared" si="0"/>
        <v>KarongiGisiza 2</v>
      </c>
      <c r="B125" s="8" t="s">
        <v>73</v>
      </c>
      <c r="C125" s="8" t="s">
        <v>211</v>
      </c>
      <c r="D125" s="8" t="s">
        <v>212</v>
      </c>
      <c r="E125" s="10">
        <v>43332</v>
      </c>
      <c r="F125" s="8" t="s">
        <v>213</v>
      </c>
      <c r="G125" s="8">
        <v>801</v>
      </c>
      <c r="H125" s="11">
        <v>43550</v>
      </c>
      <c r="I125" s="8" t="s">
        <v>43</v>
      </c>
      <c r="J125" s="8" t="s">
        <v>33</v>
      </c>
      <c r="K125" s="13">
        <v>30</v>
      </c>
      <c r="L125" s="13">
        <v>0</v>
      </c>
      <c r="M125" s="13">
        <v>30</v>
      </c>
      <c r="N125" s="13">
        <v>-13</v>
      </c>
      <c r="O125" s="8">
        <f t="shared" si="2"/>
        <v>17</v>
      </c>
      <c r="P125" s="15">
        <f>VLOOKUP(J125,Sheet16!$A$1:$B$16,2,0)</f>
        <v>29500</v>
      </c>
      <c r="Q125" s="8">
        <f t="shared" si="1"/>
        <v>501500</v>
      </c>
    </row>
    <row r="126" spans="1:17" x14ac:dyDescent="0.25">
      <c r="A126" s="8" t="str">
        <f t="shared" si="0"/>
        <v>KarongiGisiza 2</v>
      </c>
      <c r="B126" s="17" t="s">
        <v>73</v>
      </c>
      <c r="C126" s="17" t="s">
        <v>211</v>
      </c>
      <c r="D126" s="8" t="s">
        <v>212</v>
      </c>
      <c r="E126" s="10">
        <v>43332</v>
      </c>
      <c r="F126" s="8" t="s">
        <v>213</v>
      </c>
      <c r="G126" s="8">
        <v>801</v>
      </c>
      <c r="H126" s="11">
        <v>43550</v>
      </c>
      <c r="I126" s="8" t="s">
        <v>43</v>
      </c>
      <c r="J126" s="17" t="s">
        <v>19</v>
      </c>
      <c r="K126" s="19">
        <v>2115</v>
      </c>
      <c r="L126" s="19">
        <v>-765</v>
      </c>
      <c r="M126" s="19">
        <v>1350</v>
      </c>
      <c r="N126" s="23">
        <v>-1195</v>
      </c>
      <c r="O126" s="21">
        <f t="shared" si="2"/>
        <v>155</v>
      </c>
      <c r="P126" s="8">
        <f>VLOOKUP(J126,Sheet16!$A$1:$B$16,2,0)</f>
        <v>737</v>
      </c>
      <c r="Q126" s="8">
        <f t="shared" si="1"/>
        <v>114235</v>
      </c>
    </row>
    <row r="127" spans="1:17" x14ac:dyDescent="0.25">
      <c r="A127" s="8" t="str">
        <f t="shared" si="0"/>
        <v>RutsiroGisiza B</v>
      </c>
      <c r="B127" s="8" t="s">
        <v>62</v>
      </c>
      <c r="C127" s="8" t="s">
        <v>250</v>
      </c>
      <c r="D127" s="8" t="s">
        <v>250</v>
      </c>
      <c r="E127" s="10">
        <v>43344</v>
      </c>
      <c r="F127" s="8" t="s">
        <v>270</v>
      </c>
      <c r="G127" s="8">
        <v>428</v>
      </c>
      <c r="H127" s="11">
        <v>43486</v>
      </c>
      <c r="I127" s="8" t="s">
        <v>101</v>
      </c>
      <c r="J127" s="8" t="s">
        <v>19</v>
      </c>
      <c r="K127" s="13">
        <v>3440</v>
      </c>
      <c r="L127" s="13">
        <v>-365</v>
      </c>
      <c r="M127" s="13">
        <v>3075</v>
      </c>
      <c r="N127" s="13">
        <v>-3015</v>
      </c>
      <c r="O127" s="8">
        <f t="shared" si="2"/>
        <v>60</v>
      </c>
      <c r="P127" s="8">
        <f>VLOOKUP(J127,Sheet16!$A$1:$B$16,2,0)</f>
        <v>737</v>
      </c>
      <c r="Q127" s="8">
        <f t="shared" si="1"/>
        <v>44220</v>
      </c>
    </row>
    <row r="128" spans="1:17" x14ac:dyDescent="0.25">
      <c r="A128" s="8" t="str">
        <f t="shared" si="0"/>
        <v>RutsiroGisiza B</v>
      </c>
      <c r="B128" s="8" t="s">
        <v>62</v>
      </c>
      <c r="C128" s="8" t="s">
        <v>250</v>
      </c>
      <c r="D128" s="8" t="s">
        <v>250</v>
      </c>
      <c r="E128" s="10">
        <v>43344</v>
      </c>
      <c r="F128" s="8" t="s">
        <v>270</v>
      </c>
      <c r="G128" s="8">
        <v>428</v>
      </c>
      <c r="H128" s="11">
        <v>43486</v>
      </c>
      <c r="I128" s="8" t="s">
        <v>101</v>
      </c>
      <c r="J128" s="8" t="s">
        <v>30</v>
      </c>
      <c r="K128" s="13">
        <v>842</v>
      </c>
      <c r="L128" s="13">
        <v>-384</v>
      </c>
      <c r="M128" s="13">
        <v>458</v>
      </c>
      <c r="N128" s="13">
        <v>-454</v>
      </c>
      <c r="O128" s="8">
        <f t="shared" si="2"/>
        <v>4</v>
      </c>
      <c r="P128" s="8">
        <f>VLOOKUP(J128,Sheet16!$A$1:$B$16,2,0)</f>
        <v>2141</v>
      </c>
      <c r="Q128" s="8">
        <f t="shared" si="1"/>
        <v>8564</v>
      </c>
    </row>
    <row r="129" spans="1:17" x14ac:dyDescent="0.25">
      <c r="A129" s="8" t="str">
        <f t="shared" si="0"/>
        <v>RutsiroGisiza B</v>
      </c>
      <c r="B129" s="8" t="s">
        <v>62</v>
      </c>
      <c r="C129" s="8" t="s">
        <v>250</v>
      </c>
      <c r="D129" s="8" t="s">
        <v>250</v>
      </c>
      <c r="E129" s="10">
        <v>43344</v>
      </c>
      <c r="F129" s="8" t="s">
        <v>270</v>
      </c>
      <c r="G129" s="8">
        <v>428</v>
      </c>
      <c r="H129" s="11">
        <v>43486</v>
      </c>
      <c r="I129" s="8" t="s">
        <v>101</v>
      </c>
      <c r="J129" s="8" t="s">
        <v>25</v>
      </c>
      <c r="K129" s="13">
        <v>1225</v>
      </c>
      <c r="L129" s="13">
        <v>-100</v>
      </c>
      <c r="M129" s="13">
        <v>1125</v>
      </c>
      <c r="N129" s="13">
        <v>-1075</v>
      </c>
      <c r="O129" s="8">
        <f t="shared" si="2"/>
        <v>50</v>
      </c>
      <c r="P129" s="8">
        <f>VLOOKUP(J129,Sheet16!$A$1:$B$16,2,0)</f>
        <v>100</v>
      </c>
      <c r="Q129" s="8">
        <f t="shared" si="1"/>
        <v>5000</v>
      </c>
    </row>
    <row r="130" spans="1:17" x14ac:dyDescent="0.25">
      <c r="A130" s="8" t="str">
        <f t="shared" si="0"/>
        <v>RutsiroGisiza B</v>
      </c>
      <c r="B130" s="8" t="s">
        <v>62</v>
      </c>
      <c r="C130" s="8" t="s">
        <v>250</v>
      </c>
      <c r="D130" s="8" t="s">
        <v>250</v>
      </c>
      <c r="E130" s="10">
        <v>43344</v>
      </c>
      <c r="F130" s="8" t="s">
        <v>270</v>
      </c>
      <c r="G130" s="8">
        <v>428</v>
      </c>
      <c r="H130" s="11">
        <v>43486</v>
      </c>
      <c r="I130" s="8" t="s">
        <v>101</v>
      </c>
      <c r="J130" s="8" t="s">
        <v>26</v>
      </c>
      <c r="K130" s="13">
        <v>1660</v>
      </c>
      <c r="L130" s="13">
        <v>-200</v>
      </c>
      <c r="M130" s="13">
        <v>1460</v>
      </c>
      <c r="N130" s="13">
        <v>-1452.5</v>
      </c>
      <c r="O130" s="8">
        <f t="shared" si="2"/>
        <v>7.5</v>
      </c>
      <c r="P130" s="8">
        <f>VLOOKUP(J130,Sheet16!$A$1:$B$16,2,0)</f>
        <v>606</v>
      </c>
      <c r="Q130" s="8">
        <f t="shared" si="1"/>
        <v>4545</v>
      </c>
    </row>
    <row r="131" spans="1:17" x14ac:dyDescent="0.25">
      <c r="A131" s="8" t="str">
        <f t="shared" si="0"/>
        <v>NgomaGitaraga</v>
      </c>
      <c r="B131" s="17" t="s">
        <v>55</v>
      </c>
      <c r="C131" s="24" t="s">
        <v>251</v>
      </c>
      <c r="D131" s="8" t="s">
        <v>251</v>
      </c>
      <c r="E131" s="10">
        <v>43344</v>
      </c>
      <c r="F131" s="8" t="s">
        <v>252</v>
      </c>
      <c r="G131" s="8">
        <v>2166</v>
      </c>
      <c r="H131" s="11">
        <v>43488</v>
      </c>
      <c r="I131" s="8" t="s">
        <v>106</v>
      </c>
      <c r="J131" s="17" t="s">
        <v>19</v>
      </c>
      <c r="K131" s="19">
        <v>5825</v>
      </c>
      <c r="L131" s="19">
        <v>-470</v>
      </c>
      <c r="M131" s="19">
        <v>5355</v>
      </c>
      <c r="N131" s="19">
        <v>-5350</v>
      </c>
      <c r="O131" s="21">
        <f t="shared" si="2"/>
        <v>5</v>
      </c>
      <c r="P131" s="8">
        <f>VLOOKUP(J131,Sheet16!$A$1:$B$16,2,0)</f>
        <v>737</v>
      </c>
      <c r="Q131" s="8">
        <f t="shared" si="1"/>
        <v>3685</v>
      </c>
    </row>
    <row r="132" spans="1:17" x14ac:dyDescent="0.25">
      <c r="A132" s="8" t="str">
        <f t="shared" si="0"/>
        <v>KarongiGitarama</v>
      </c>
      <c r="B132" s="8" t="s">
        <v>73</v>
      </c>
      <c r="C132" s="8" t="s">
        <v>216</v>
      </c>
      <c r="D132" s="8" t="s">
        <v>216</v>
      </c>
      <c r="E132" s="10">
        <v>43348</v>
      </c>
      <c r="F132" s="8" t="s">
        <v>217</v>
      </c>
      <c r="G132" s="8">
        <v>802</v>
      </c>
      <c r="H132" s="11">
        <v>43553</v>
      </c>
      <c r="I132" s="8" t="s">
        <v>79</v>
      </c>
      <c r="J132" s="8" t="s">
        <v>25</v>
      </c>
      <c r="K132" s="13">
        <v>325</v>
      </c>
      <c r="L132" s="13">
        <v>-50</v>
      </c>
      <c r="M132" s="13">
        <v>275</v>
      </c>
      <c r="N132" s="13">
        <v>-250</v>
      </c>
      <c r="O132" s="8">
        <f t="shared" si="2"/>
        <v>25</v>
      </c>
      <c r="P132" s="8">
        <f>VLOOKUP(J132,Sheet16!$A$1:$B$16,2,0)</f>
        <v>100</v>
      </c>
      <c r="Q132" s="8">
        <f t="shared" si="1"/>
        <v>2500</v>
      </c>
    </row>
    <row r="133" spans="1:17" x14ac:dyDescent="0.25">
      <c r="A133" s="8" t="str">
        <f t="shared" si="0"/>
        <v>KarongiGitarama</v>
      </c>
      <c r="B133" s="8" t="s">
        <v>73</v>
      </c>
      <c r="C133" s="8" t="s">
        <v>216</v>
      </c>
      <c r="D133" s="8" t="s">
        <v>216</v>
      </c>
      <c r="E133" s="10">
        <v>43348</v>
      </c>
      <c r="F133" s="8" t="s">
        <v>217</v>
      </c>
      <c r="G133" s="8">
        <v>802</v>
      </c>
      <c r="H133" s="11">
        <v>43553</v>
      </c>
      <c r="I133" s="8" t="s">
        <v>79</v>
      </c>
      <c r="J133" s="8" t="s">
        <v>26</v>
      </c>
      <c r="K133" s="13">
        <v>2380</v>
      </c>
      <c r="L133" s="13">
        <v>-455</v>
      </c>
      <c r="M133" s="13">
        <v>1925</v>
      </c>
      <c r="N133" s="13">
        <v>-1920</v>
      </c>
      <c r="O133" s="8">
        <f t="shared" si="2"/>
        <v>5</v>
      </c>
      <c r="P133" s="8">
        <f>VLOOKUP(J133,Sheet16!$A$1:$B$16,2,0)</f>
        <v>606</v>
      </c>
      <c r="Q133" s="8">
        <f t="shared" si="1"/>
        <v>3030</v>
      </c>
    </row>
    <row r="134" spans="1:17" x14ac:dyDescent="0.25">
      <c r="A134" s="8" t="str">
        <f t="shared" si="0"/>
        <v>NyanzaGitovu A</v>
      </c>
      <c r="B134" s="8" t="s">
        <v>111</v>
      </c>
      <c r="C134" s="8" t="s">
        <v>256</v>
      </c>
      <c r="D134" s="8" t="s">
        <v>256</v>
      </c>
      <c r="E134" s="10">
        <v>43335</v>
      </c>
      <c r="F134" s="8" t="s">
        <v>232</v>
      </c>
      <c r="G134" s="8">
        <v>1507</v>
      </c>
      <c r="H134" s="11">
        <v>43560</v>
      </c>
      <c r="I134" s="8" t="s">
        <v>163</v>
      </c>
      <c r="J134" s="8" t="s">
        <v>19</v>
      </c>
      <c r="K134" s="13">
        <v>1025</v>
      </c>
      <c r="L134" s="13">
        <v>-305</v>
      </c>
      <c r="M134" s="13">
        <v>720</v>
      </c>
      <c r="N134" s="13">
        <v>-575</v>
      </c>
      <c r="O134" s="8">
        <f t="shared" si="2"/>
        <v>145</v>
      </c>
      <c r="P134" s="8">
        <f>VLOOKUP(J134,Sheet16!$A$1:$B$16,2,0)</f>
        <v>737</v>
      </c>
      <c r="Q134" s="8">
        <f t="shared" si="1"/>
        <v>106865</v>
      </c>
    </row>
    <row r="135" spans="1:17" x14ac:dyDescent="0.25">
      <c r="A135" s="8" t="str">
        <f t="shared" si="0"/>
        <v>NyanzaGitovu A</v>
      </c>
      <c r="B135" s="8" t="s">
        <v>111</v>
      </c>
      <c r="C135" s="8" t="s">
        <v>256</v>
      </c>
      <c r="D135" s="8" t="s">
        <v>256</v>
      </c>
      <c r="E135" s="10">
        <v>43335</v>
      </c>
      <c r="F135" s="8" t="s">
        <v>232</v>
      </c>
      <c r="G135" s="8">
        <v>1507</v>
      </c>
      <c r="H135" s="11">
        <v>43560</v>
      </c>
      <c r="I135" s="8" t="s">
        <v>163</v>
      </c>
      <c r="J135" s="8" t="s">
        <v>26</v>
      </c>
      <c r="K135" s="13">
        <v>500</v>
      </c>
      <c r="L135" s="13">
        <v>-165</v>
      </c>
      <c r="M135" s="13">
        <v>335</v>
      </c>
      <c r="N135" s="13">
        <v>-285</v>
      </c>
      <c r="O135" s="8">
        <f t="shared" si="2"/>
        <v>50</v>
      </c>
      <c r="P135" s="8">
        <f>VLOOKUP(J135,Sheet16!$A$1:$B$16,2,0)</f>
        <v>606</v>
      </c>
      <c r="Q135" s="8">
        <f t="shared" si="1"/>
        <v>30300</v>
      </c>
    </row>
    <row r="136" spans="1:17" x14ac:dyDescent="0.25">
      <c r="A136" s="8" t="str">
        <f t="shared" si="0"/>
        <v>NgomaGituza2</v>
      </c>
      <c r="B136" s="8" t="s">
        <v>55</v>
      </c>
      <c r="C136" s="8" t="s">
        <v>254</v>
      </c>
      <c r="D136" s="8" t="s">
        <v>255</v>
      </c>
      <c r="E136" s="10">
        <v>43335</v>
      </c>
      <c r="F136" s="8" t="s">
        <v>252</v>
      </c>
      <c r="G136" s="8">
        <v>2166</v>
      </c>
      <c r="H136" s="11">
        <v>43501</v>
      </c>
      <c r="I136" s="8" t="s">
        <v>72</v>
      </c>
      <c r="J136" s="8" t="s">
        <v>19</v>
      </c>
      <c r="K136" s="13">
        <v>2705</v>
      </c>
      <c r="L136" s="13">
        <v>-375</v>
      </c>
      <c r="M136" s="13">
        <v>2330</v>
      </c>
      <c r="N136" s="13">
        <v>-1670</v>
      </c>
      <c r="O136" s="8">
        <f t="shared" si="2"/>
        <v>660</v>
      </c>
      <c r="P136" s="8">
        <f>VLOOKUP(J136,Sheet16!$A$1:$B$16,2,0)</f>
        <v>737</v>
      </c>
      <c r="Q136" s="8">
        <f t="shared" si="1"/>
        <v>486420</v>
      </c>
    </row>
    <row r="137" spans="1:17" x14ac:dyDescent="0.25">
      <c r="A137" s="8" t="str">
        <f t="shared" si="0"/>
        <v>NgomaGituza2</v>
      </c>
      <c r="B137" s="8" t="s">
        <v>55</v>
      </c>
      <c r="C137" s="8" t="s">
        <v>254</v>
      </c>
      <c r="D137" s="8" t="s">
        <v>255</v>
      </c>
      <c r="E137" s="10">
        <v>43335</v>
      </c>
      <c r="F137" s="8" t="s">
        <v>252</v>
      </c>
      <c r="G137" s="8">
        <v>2166</v>
      </c>
      <c r="H137" s="11">
        <v>43501</v>
      </c>
      <c r="I137" s="8" t="s">
        <v>72</v>
      </c>
      <c r="J137" s="8" t="s">
        <v>21</v>
      </c>
      <c r="K137" s="13">
        <v>620</v>
      </c>
      <c r="L137" s="13">
        <v>-90</v>
      </c>
      <c r="M137" s="13">
        <v>530</v>
      </c>
      <c r="N137" s="13">
        <v>-465</v>
      </c>
      <c r="O137" s="8">
        <f t="shared" si="2"/>
        <v>65</v>
      </c>
      <c r="P137" s="8">
        <f>VLOOKUP(J137,Sheet16!$A$1:$B$16,2,0)</f>
        <v>655</v>
      </c>
      <c r="Q137" s="8">
        <f t="shared" si="1"/>
        <v>42575</v>
      </c>
    </row>
    <row r="138" spans="1:17" x14ac:dyDescent="0.25">
      <c r="A138" s="8" t="str">
        <f t="shared" si="0"/>
        <v>NgomaGituza2</v>
      </c>
      <c r="B138" s="8" t="s">
        <v>55</v>
      </c>
      <c r="C138" s="8" t="s">
        <v>254</v>
      </c>
      <c r="D138" s="8" t="s">
        <v>255</v>
      </c>
      <c r="E138" s="10">
        <v>43335</v>
      </c>
      <c r="F138" s="8" t="s">
        <v>252</v>
      </c>
      <c r="G138" s="8">
        <v>2166</v>
      </c>
      <c r="H138" s="11">
        <v>43501</v>
      </c>
      <c r="I138" s="8" t="s">
        <v>72</v>
      </c>
      <c r="J138" s="8" t="s">
        <v>153</v>
      </c>
      <c r="K138" s="13">
        <v>718</v>
      </c>
      <c r="L138" s="13">
        <v>-96</v>
      </c>
      <c r="M138" s="13">
        <v>622</v>
      </c>
      <c r="N138" s="13">
        <v>-288</v>
      </c>
      <c r="O138" s="8">
        <f t="shared" si="2"/>
        <v>334</v>
      </c>
      <c r="P138" s="8">
        <f>VLOOKUP(J138,Sheet16!$A$1:$B$16,2,0)</f>
        <v>2064</v>
      </c>
      <c r="Q138" s="8">
        <f t="shared" si="1"/>
        <v>689376</v>
      </c>
    </row>
    <row r="139" spans="1:17" x14ac:dyDescent="0.25">
      <c r="A139" s="8" t="str">
        <f t="shared" si="0"/>
        <v>NgomaGituza2</v>
      </c>
      <c r="B139" s="8" t="s">
        <v>55</v>
      </c>
      <c r="C139" s="8" t="s">
        <v>254</v>
      </c>
      <c r="D139" s="8" t="s">
        <v>255</v>
      </c>
      <c r="E139" s="10">
        <v>43335</v>
      </c>
      <c r="F139" s="8" t="s">
        <v>252</v>
      </c>
      <c r="G139" s="8">
        <v>2166</v>
      </c>
      <c r="H139" s="11">
        <v>43501</v>
      </c>
      <c r="I139" s="8" t="s">
        <v>72</v>
      </c>
      <c r="J139" s="8" t="s">
        <v>23</v>
      </c>
      <c r="K139" s="13">
        <v>75</v>
      </c>
      <c r="L139" s="13">
        <v>-10</v>
      </c>
      <c r="M139" s="13">
        <v>65</v>
      </c>
      <c r="N139" s="13">
        <v>-52</v>
      </c>
      <c r="O139" s="8">
        <f t="shared" si="2"/>
        <v>13</v>
      </c>
      <c r="P139" s="15">
        <f>VLOOKUP(J139,Sheet16!$A$1:$B$16,2,0)</f>
        <v>74500</v>
      </c>
      <c r="Q139" s="8">
        <f t="shared" si="1"/>
        <v>968500</v>
      </c>
    </row>
    <row r="140" spans="1:17" x14ac:dyDescent="0.25">
      <c r="A140" s="8" t="str">
        <f t="shared" si="0"/>
        <v>NgomaGituza2</v>
      </c>
      <c r="B140" s="8" t="s">
        <v>55</v>
      </c>
      <c r="C140" s="8" t="s">
        <v>254</v>
      </c>
      <c r="D140" s="8" t="s">
        <v>255</v>
      </c>
      <c r="E140" s="10">
        <v>43335</v>
      </c>
      <c r="F140" s="8" t="s">
        <v>252</v>
      </c>
      <c r="G140" s="8">
        <v>2166</v>
      </c>
      <c r="H140" s="11">
        <v>43501</v>
      </c>
      <c r="I140" s="8" t="s">
        <v>72</v>
      </c>
      <c r="J140" s="8" t="s">
        <v>32</v>
      </c>
      <c r="K140" s="13">
        <v>13</v>
      </c>
      <c r="L140" s="13">
        <v>-1</v>
      </c>
      <c r="M140" s="13">
        <v>12</v>
      </c>
      <c r="N140" s="13">
        <v>-4</v>
      </c>
      <c r="O140" s="8">
        <f t="shared" si="2"/>
        <v>8</v>
      </c>
      <c r="P140" s="15">
        <f>VLOOKUP(J140,Sheet16!$A$1:$B$16,2,0)</f>
        <v>19500</v>
      </c>
      <c r="Q140" s="8">
        <f t="shared" si="1"/>
        <v>156000</v>
      </c>
    </row>
    <row r="141" spans="1:17" x14ac:dyDescent="0.25">
      <c r="A141" s="8" t="str">
        <f t="shared" si="0"/>
        <v>NgomaGituza2</v>
      </c>
      <c r="B141" s="8" t="s">
        <v>55</v>
      </c>
      <c r="C141" s="8" t="s">
        <v>254</v>
      </c>
      <c r="D141" s="8" t="s">
        <v>255</v>
      </c>
      <c r="E141" s="10">
        <v>43335</v>
      </c>
      <c r="F141" s="8" t="s">
        <v>252</v>
      </c>
      <c r="G141" s="8">
        <v>2166</v>
      </c>
      <c r="H141" s="11">
        <v>43501</v>
      </c>
      <c r="I141" s="8" t="s">
        <v>72</v>
      </c>
      <c r="J141" s="8" t="s">
        <v>25</v>
      </c>
      <c r="K141" s="13">
        <v>1350</v>
      </c>
      <c r="L141" s="13">
        <v>0</v>
      </c>
      <c r="M141" s="13">
        <v>1350</v>
      </c>
      <c r="N141" s="13">
        <v>-800</v>
      </c>
      <c r="O141" s="8">
        <f t="shared" si="2"/>
        <v>550</v>
      </c>
      <c r="P141" s="8">
        <f>VLOOKUP(J141,Sheet16!$A$1:$B$16,2,0)</f>
        <v>100</v>
      </c>
      <c r="Q141" s="8">
        <f t="shared" si="1"/>
        <v>55000</v>
      </c>
    </row>
    <row r="142" spans="1:17" x14ac:dyDescent="0.25">
      <c r="A142" s="8" t="str">
        <f t="shared" si="0"/>
        <v>NgomaGituza2</v>
      </c>
      <c r="B142" s="8" t="s">
        <v>55</v>
      </c>
      <c r="C142" s="8" t="s">
        <v>254</v>
      </c>
      <c r="D142" s="8" t="s">
        <v>255</v>
      </c>
      <c r="E142" s="10">
        <v>43335</v>
      </c>
      <c r="F142" s="8" t="s">
        <v>252</v>
      </c>
      <c r="G142" s="8">
        <v>2166</v>
      </c>
      <c r="H142" s="11">
        <v>43501</v>
      </c>
      <c r="I142" s="8" t="s">
        <v>72</v>
      </c>
      <c r="J142" s="8" t="s">
        <v>26</v>
      </c>
      <c r="K142" s="13">
        <v>1390</v>
      </c>
      <c r="L142" s="13">
        <v>-115</v>
      </c>
      <c r="M142" s="13">
        <v>1275</v>
      </c>
      <c r="N142" s="13">
        <v>-897.5</v>
      </c>
      <c r="O142" s="8">
        <f t="shared" si="2"/>
        <v>377.5</v>
      </c>
      <c r="P142" s="8">
        <f>VLOOKUP(J142,Sheet16!$A$1:$B$16,2,0)</f>
        <v>606</v>
      </c>
      <c r="Q142" s="8">
        <f t="shared" si="1"/>
        <v>228765</v>
      </c>
    </row>
    <row r="143" spans="1:17" x14ac:dyDescent="0.25">
      <c r="A143" s="8" t="str">
        <f t="shared" si="0"/>
        <v>NyaruguruGorwe</v>
      </c>
      <c r="B143" s="8" t="s">
        <v>193</v>
      </c>
      <c r="C143" s="8" t="s">
        <v>269</v>
      </c>
      <c r="D143" s="8" t="s">
        <v>269</v>
      </c>
      <c r="E143" s="10">
        <v>43336</v>
      </c>
      <c r="F143" s="8" t="s">
        <v>311</v>
      </c>
      <c r="G143" s="8">
        <v>819</v>
      </c>
      <c r="H143" s="11">
        <v>43500</v>
      </c>
      <c r="I143" s="8" t="s">
        <v>201</v>
      </c>
      <c r="J143" s="8" t="s">
        <v>26</v>
      </c>
      <c r="K143" s="13">
        <v>1430</v>
      </c>
      <c r="L143" s="13">
        <v>-220</v>
      </c>
      <c r="M143" s="13">
        <v>1210</v>
      </c>
      <c r="N143" s="13">
        <v>-1207.5</v>
      </c>
      <c r="O143" s="8">
        <f t="shared" si="2"/>
        <v>2.5</v>
      </c>
      <c r="P143" s="8">
        <f>VLOOKUP(J143,Sheet16!$A$1:$B$16,2,0)</f>
        <v>606</v>
      </c>
      <c r="Q143" s="8">
        <f t="shared" si="1"/>
        <v>1515</v>
      </c>
    </row>
    <row r="144" spans="1:17" x14ac:dyDescent="0.25">
      <c r="A144" s="8" t="str">
        <f t="shared" si="0"/>
        <v>GihekeKabagina</v>
      </c>
      <c r="B144" s="8" t="s">
        <v>130</v>
      </c>
      <c r="C144" s="8" t="s">
        <v>131</v>
      </c>
      <c r="D144" s="8" t="s">
        <v>131</v>
      </c>
      <c r="E144" s="10">
        <v>43341</v>
      </c>
      <c r="F144" s="8" t="s">
        <v>132</v>
      </c>
      <c r="G144" s="8">
        <v>204</v>
      </c>
      <c r="H144" s="11">
        <v>43542</v>
      </c>
      <c r="I144" s="8" t="s">
        <v>41</v>
      </c>
      <c r="J144" s="8" t="s">
        <v>21</v>
      </c>
      <c r="K144" s="13">
        <v>7725</v>
      </c>
      <c r="L144" s="13">
        <v>-330</v>
      </c>
      <c r="M144" s="13">
        <v>7395</v>
      </c>
      <c r="N144" s="13">
        <v>-7225</v>
      </c>
      <c r="O144" s="8">
        <f t="shared" si="2"/>
        <v>170</v>
      </c>
      <c r="P144" s="8">
        <f>VLOOKUP(J144,Sheet16!$A$1:$B$16,2,0)</f>
        <v>655</v>
      </c>
      <c r="Q144" s="8">
        <f t="shared" si="1"/>
        <v>111350</v>
      </c>
    </row>
    <row r="145" spans="1:17" x14ac:dyDescent="0.25">
      <c r="A145" s="8" t="str">
        <f t="shared" si="0"/>
        <v>HuyeKabona</v>
      </c>
      <c r="B145" s="8" t="s">
        <v>118</v>
      </c>
      <c r="C145" s="8" t="s">
        <v>169</v>
      </c>
      <c r="D145" s="8" t="s">
        <v>169</v>
      </c>
      <c r="E145" s="10">
        <v>43334</v>
      </c>
      <c r="F145" s="8" t="s">
        <v>170</v>
      </c>
      <c r="G145" s="8">
        <v>404</v>
      </c>
      <c r="H145" s="11">
        <v>43536</v>
      </c>
      <c r="I145" s="8" t="s">
        <v>43</v>
      </c>
      <c r="J145" s="8" t="s">
        <v>18</v>
      </c>
      <c r="K145" s="13">
        <v>57</v>
      </c>
      <c r="L145" s="13">
        <v>-7</v>
      </c>
      <c r="M145" s="13">
        <v>50</v>
      </c>
      <c r="N145" s="13">
        <v>-40</v>
      </c>
      <c r="O145" s="8">
        <f t="shared" si="2"/>
        <v>10</v>
      </c>
      <c r="P145" s="8">
        <f>VLOOKUP(J145,Sheet16!$A$1:$B$16,2,0)</f>
        <v>800</v>
      </c>
      <c r="Q145" s="8">
        <f t="shared" si="1"/>
        <v>8000</v>
      </c>
    </row>
    <row r="146" spans="1:17" x14ac:dyDescent="0.25">
      <c r="A146" s="8" t="str">
        <f t="shared" si="0"/>
        <v>HuyeKabona</v>
      </c>
      <c r="B146" s="8" t="s">
        <v>118</v>
      </c>
      <c r="C146" s="8" t="s">
        <v>169</v>
      </c>
      <c r="D146" s="8" t="s">
        <v>169</v>
      </c>
      <c r="E146" s="10">
        <v>43334</v>
      </c>
      <c r="F146" s="8" t="s">
        <v>170</v>
      </c>
      <c r="G146" s="8">
        <v>404</v>
      </c>
      <c r="H146" s="11">
        <v>43536</v>
      </c>
      <c r="I146" s="8" t="s">
        <v>43</v>
      </c>
      <c r="J146" s="8" t="s">
        <v>32</v>
      </c>
      <c r="K146" s="13">
        <v>11</v>
      </c>
      <c r="L146" s="13">
        <v>-7</v>
      </c>
      <c r="M146" s="13">
        <v>4</v>
      </c>
      <c r="N146" s="13">
        <v>-2</v>
      </c>
      <c r="O146" s="8">
        <f t="shared" si="2"/>
        <v>2</v>
      </c>
      <c r="P146" s="15">
        <f>VLOOKUP(J146,Sheet16!$A$1:$B$16,2,0)</f>
        <v>19500</v>
      </c>
      <c r="Q146" s="8">
        <f t="shared" si="1"/>
        <v>39000</v>
      </c>
    </row>
    <row r="147" spans="1:17" x14ac:dyDescent="0.25">
      <c r="A147" s="8" t="str">
        <f t="shared" si="0"/>
        <v>KibogoraKabuga A</v>
      </c>
      <c r="B147" s="8" t="s">
        <v>159</v>
      </c>
      <c r="C147" s="8" t="s">
        <v>233</v>
      </c>
      <c r="D147" s="8" t="s">
        <v>233</v>
      </c>
      <c r="E147" s="10">
        <v>43341</v>
      </c>
      <c r="F147" s="8" t="s">
        <v>210</v>
      </c>
      <c r="G147" s="8">
        <v>168</v>
      </c>
      <c r="H147" s="11">
        <v>43482</v>
      </c>
      <c r="I147" s="8" t="s">
        <v>72</v>
      </c>
      <c r="J147" s="8" t="s">
        <v>30</v>
      </c>
      <c r="K147" s="13">
        <v>752</v>
      </c>
      <c r="L147" s="13">
        <v>-116</v>
      </c>
      <c r="M147" s="13">
        <v>636</v>
      </c>
      <c r="N147" s="13">
        <v>-630</v>
      </c>
      <c r="O147" s="8">
        <f t="shared" si="2"/>
        <v>6</v>
      </c>
      <c r="P147" s="8">
        <f>VLOOKUP(J147,Sheet16!$A$1:$B$16,2,0)</f>
        <v>2141</v>
      </c>
      <c r="Q147" s="8">
        <f t="shared" si="1"/>
        <v>12846</v>
      </c>
    </row>
    <row r="148" spans="1:17" x14ac:dyDescent="0.25">
      <c r="A148" s="8" t="str">
        <f t="shared" si="0"/>
        <v>KibogoraKabuga A</v>
      </c>
      <c r="B148" s="8" t="s">
        <v>159</v>
      </c>
      <c r="C148" s="8" t="s">
        <v>233</v>
      </c>
      <c r="D148" s="8" t="s">
        <v>233</v>
      </c>
      <c r="E148" s="10">
        <v>43341</v>
      </c>
      <c r="F148" s="8" t="s">
        <v>210</v>
      </c>
      <c r="G148" s="8">
        <v>168</v>
      </c>
      <c r="H148" s="11">
        <v>43482</v>
      </c>
      <c r="I148" s="8" t="s">
        <v>72</v>
      </c>
      <c r="J148" s="8" t="s">
        <v>25</v>
      </c>
      <c r="K148" s="13">
        <v>1200</v>
      </c>
      <c r="L148" s="13">
        <v>-275</v>
      </c>
      <c r="M148" s="13">
        <v>925</v>
      </c>
      <c r="N148" s="13">
        <v>-875</v>
      </c>
      <c r="O148" s="8">
        <f t="shared" si="2"/>
        <v>50</v>
      </c>
      <c r="P148" s="8">
        <f>VLOOKUP(J148,Sheet16!$A$1:$B$16,2,0)</f>
        <v>100</v>
      </c>
      <c r="Q148" s="8">
        <f t="shared" si="1"/>
        <v>5000</v>
      </c>
    </row>
    <row r="149" spans="1:17" x14ac:dyDescent="0.25">
      <c r="A149" s="8" t="str">
        <f t="shared" si="0"/>
        <v>HuyeKabuga M</v>
      </c>
      <c r="B149" s="8" t="s">
        <v>118</v>
      </c>
      <c r="C149" s="8" t="s">
        <v>172</v>
      </c>
      <c r="D149" s="8" t="s">
        <v>172</v>
      </c>
      <c r="E149" s="10">
        <v>43341</v>
      </c>
      <c r="F149" s="8" t="s">
        <v>164</v>
      </c>
      <c r="G149" s="8">
        <v>651</v>
      </c>
      <c r="H149" s="11">
        <v>43536</v>
      </c>
      <c r="I149" s="8" t="s">
        <v>43</v>
      </c>
      <c r="J149" s="8" t="s">
        <v>19</v>
      </c>
      <c r="K149" s="13">
        <v>1245</v>
      </c>
      <c r="L149" s="13">
        <v>-395</v>
      </c>
      <c r="M149" s="13">
        <v>850</v>
      </c>
      <c r="N149" s="13">
        <v>-845</v>
      </c>
      <c r="O149" s="8">
        <f t="shared" si="2"/>
        <v>5</v>
      </c>
      <c r="P149" s="8">
        <f>VLOOKUP(J149,Sheet16!$A$1:$B$16,2,0)</f>
        <v>737</v>
      </c>
      <c r="Q149" s="8">
        <f t="shared" si="1"/>
        <v>3685</v>
      </c>
    </row>
    <row r="150" spans="1:17" x14ac:dyDescent="0.25">
      <c r="A150" s="8" t="str">
        <f t="shared" si="0"/>
        <v>HuyeKabuga M</v>
      </c>
      <c r="B150" s="8" t="s">
        <v>118</v>
      </c>
      <c r="C150" s="8" t="s">
        <v>172</v>
      </c>
      <c r="D150" s="8" t="s">
        <v>172</v>
      </c>
      <c r="E150" s="10">
        <v>43341</v>
      </c>
      <c r="F150" s="8" t="s">
        <v>164</v>
      </c>
      <c r="G150" s="8">
        <v>651</v>
      </c>
      <c r="H150" s="11">
        <v>43536</v>
      </c>
      <c r="I150" s="8" t="s">
        <v>43</v>
      </c>
      <c r="J150" s="8" t="s">
        <v>21</v>
      </c>
      <c r="K150" s="13">
        <v>1550</v>
      </c>
      <c r="L150" s="13">
        <v>-210</v>
      </c>
      <c r="M150" s="13">
        <v>1340</v>
      </c>
      <c r="N150" s="13">
        <v>-1320</v>
      </c>
      <c r="O150" s="8">
        <f t="shared" si="2"/>
        <v>20</v>
      </c>
      <c r="P150" s="8">
        <f>VLOOKUP(J150,Sheet16!$A$1:$B$16,2,0)</f>
        <v>655</v>
      </c>
      <c r="Q150" s="8">
        <f t="shared" si="1"/>
        <v>13100</v>
      </c>
    </row>
    <row r="151" spans="1:17" x14ac:dyDescent="0.25">
      <c r="A151" s="8" t="str">
        <f t="shared" si="0"/>
        <v>HuyeKabuga M</v>
      </c>
      <c r="B151" s="8" t="s">
        <v>118</v>
      </c>
      <c r="C151" s="8" t="s">
        <v>172</v>
      </c>
      <c r="D151" s="8" t="s">
        <v>172</v>
      </c>
      <c r="E151" s="10">
        <v>43341</v>
      </c>
      <c r="F151" s="8" t="s">
        <v>164</v>
      </c>
      <c r="G151" s="8">
        <v>651</v>
      </c>
      <c r="H151" s="11">
        <v>43536</v>
      </c>
      <c r="I151" s="8" t="s">
        <v>43</v>
      </c>
      <c r="J151" s="8" t="s">
        <v>26</v>
      </c>
      <c r="K151" s="13">
        <v>1295</v>
      </c>
      <c r="L151" s="13">
        <v>-255</v>
      </c>
      <c r="M151" s="13">
        <v>1040</v>
      </c>
      <c r="N151" s="13">
        <v>-1025</v>
      </c>
      <c r="O151" s="8">
        <f t="shared" si="2"/>
        <v>15</v>
      </c>
      <c r="P151" s="8">
        <f>VLOOKUP(J151,Sheet16!$A$1:$B$16,2,0)</f>
        <v>606</v>
      </c>
      <c r="Q151" s="8">
        <f t="shared" si="1"/>
        <v>9090</v>
      </c>
    </row>
    <row r="152" spans="1:17" x14ac:dyDescent="0.25">
      <c r="A152" s="8" t="str">
        <f t="shared" si="0"/>
        <v>RutsiroKabujenje B</v>
      </c>
      <c r="B152" s="8" t="s">
        <v>62</v>
      </c>
      <c r="C152" s="8" t="s">
        <v>291</v>
      </c>
      <c r="D152" s="8" t="s">
        <v>291</v>
      </c>
      <c r="E152" s="10">
        <v>43334</v>
      </c>
      <c r="F152" s="8" t="s">
        <v>322</v>
      </c>
      <c r="G152" s="8">
        <v>303</v>
      </c>
      <c r="H152" s="11">
        <v>43487</v>
      </c>
      <c r="I152" s="8" t="s">
        <v>163</v>
      </c>
      <c r="J152" s="8" t="s">
        <v>19</v>
      </c>
      <c r="K152" s="13">
        <v>4835</v>
      </c>
      <c r="L152" s="13">
        <v>-950</v>
      </c>
      <c r="M152" s="13">
        <v>3885</v>
      </c>
      <c r="N152" s="13">
        <v>-3835</v>
      </c>
      <c r="O152" s="8">
        <f t="shared" si="2"/>
        <v>50</v>
      </c>
      <c r="P152" s="8">
        <f>VLOOKUP(J152,Sheet16!$A$1:$B$16,2,0)</f>
        <v>737</v>
      </c>
      <c r="Q152" s="8">
        <f t="shared" si="1"/>
        <v>36850</v>
      </c>
    </row>
    <row r="153" spans="1:17" x14ac:dyDescent="0.25">
      <c r="A153" s="8" t="str">
        <f t="shared" si="0"/>
        <v>RutsiroKabujenje B</v>
      </c>
      <c r="B153" s="8" t="s">
        <v>62</v>
      </c>
      <c r="C153" s="8" t="s">
        <v>291</v>
      </c>
      <c r="D153" s="8" t="s">
        <v>291</v>
      </c>
      <c r="E153" s="10">
        <v>43334</v>
      </c>
      <c r="F153" s="8" t="s">
        <v>322</v>
      </c>
      <c r="G153" s="8">
        <v>303</v>
      </c>
      <c r="H153" s="11">
        <v>43487</v>
      </c>
      <c r="I153" s="8" t="s">
        <v>163</v>
      </c>
      <c r="J153" s="8" t="s">
        <v>30</v>
      </c>
      <c r="K153" s="13">
        <v>1222</v>
      </c>
      <c r="L153" s="13">
        <v>-682</v>
      </c>
      <c r="M153" s="13">
        <v>540</v>
      </c>
      <c r="N153" s="13">
        <v>-536</v>
      </c>
      <c r="O153" s="8">
        <f t="shared" si="2"/>
        <v>4</v>
      </c>
      <c r="P153" s="8">
        <f>VLOOKUP(J153,Sheet16!$A$1:$B$16,2,0)</f>
        <v>2141</v>
      </c>
      <c r="Q153" s="8">
        <f t="shared" si="1"/>
        <v>8564</v>
      </c>
    </row>
    <row r="154" spans="1:17" x14ac:dyDescent="0.25">
      <c r="A154" s="8" t="str">
        <f t="shared" si="0"/>
        <v>HuyeKaburemera</v>
      </c>
      <c r="B154" s="8" t="s">
        <v>118</v>
      </c>
      <c r="C154" s="8" t="s">
        <v>174</v>
      </c>
      <c r="D154" s="8" t="s">
        <v>174</v>
      </c>
      <c r="E154" s="10">
        <v>43344</v>
      </c>
      <c r="F154" s="8" t="s">
        <v>164</v>
      </c>
      <c r="G154" s="8">
        <v>651</v>
      </c>
      <c r="H154" s="11">
        <v>43536</v>
      </c>
      <c r="I154" s="8" t="s">
        <v>43</v>
      </c>
      <c r="J154" s="8" t="s">
        <v>20</v>
      </c>
      <c r="K154" s="13">
        <v>28</v>
      </c>
      <c r="L154" s="13">
        <v>-22</v>
      </c>
      <c r="M154" s="13">
        <v>6</v>
      </c>
      <c r="N154" s="13">
        <v>-5</v>
      </c>
      <c r="O154" s="8">
        <f t="shared" si="2"/>
        <v>1</v>
      </c>
      <c r="P154" s="8">
        <f>VLOOKUP(J154,Sheet16!$A$1:$B$16,2,0)</f>
        <v>900</v>
      </c>
      <c r="Q154" s="8">
        <f t="shared" si="1"/>
        <v>900</v>
      </c>
    </row>
    <row r="155" spans="1:17" x14ac:dyDescent="0.25">
      <c r="A155" s="8" t="str">
        <f t="shared" si="0"/>
        <v>HuyeKabusanza A</v>
      </c>
      <c r="B155" s="8" t="s">
        <v>118</v>
      </c>
      <c r="C155" s="8" t="s">
        <v>178</v>
      </c>
      <c r="D155" s="8" t="s">
        <v>178</v>
      </c>
      <c r="E155" s="10">
        <v>43348</v>
      </c>
      <c r="F155" s="8" t="s">
        <v>162</v>
      </c>
      <c r="G155" s="8">
        <v>406</v>
      </c>
      <c r="H155" s="11">
        <v>43531</v>
      </c>
      <c r="I155" s="8" t="s">
        <v>43</v>
      </c>
      <c r="J155" s="8" t="s">
        <v>19</v>
      </c>
      <c r="K155" s="13">
        <v>7925</v>
      </c>
      <c r="L155" s="13">
        <v>-1760</v>
      </c>
      <c r="M155" s="13">
        <v>6165</v>
      </c>
      <c r="N155" s="13">
        <v>-6120</v>
      </c>
      <c r="O155" s="8">
        <f t="shared" si="2"/>
        <v>45</v>
      </c>
      <c r="P155" s="8">
        <f>VLOOKUP(J155,Sheet16!$A$1:$B$16,2,0)</f>
        <v>737</v>
      </c>
      <c r="Q155" s="8">
        <f t="shared" si="1"/>
        <v>33165</v>
      </c>
    </row>
    <row r="156" spans="1:17" x14ac:dyDescent="0.25">
      <c r="A156" s="8" t="str">
        <f t="shared" si="0"/>
        <v>NyanzaKadaho</v>
      </c>
      <c r="B156" s="8" t="s">
        <v>111</v>
      </c>
      <c r="C156" s="8" t="s">
        <v>295</v>
      </c>
      <c r="D156" s="8" t="s">
        <v>295</v>
      </c>
      <c r="E156" s="10">
        <v>43349</v>
      </c>
      <c r="F156" s="8" t="s">
        <v>166</v>
      </c>
      <c r="G156" s="8">
        <v>828</v>
      </c>
      <c r="H156" s="11">
        <v>43552</v>
      </c>
      <c r="I156" s="8" t="s">
        <v>163</v>
      </c>
      <c r="J156" s="8" t="s">
        <v>21</v>
      </c>
      <c r="K156" s="13">
        <v>480</v>
      </c>
      <c r="L156" s="13">
        <v>-125</v>
      </c>
      <c r="M156" s="13">
        <v>355</v>
      </c>
      <c r="N156" s="13">
        <v>-350</v>
      </c>
      <c r="O156" s="8">
        <f t="shared" si="2"/>
        <v>5</v>
      </c>
      <c r="P156" s="8">
        <f>VLOOKUP(J156,Sheet16!$A$1:$B$16,2,0)</f>
        <v>655</v>
      </c>
      <c r="Q156" s="8">
        <f t="shared" si="1"/>
        <v>3275</v>
      </c>
    </row>
    <row r="157" spans="1:17" x14ac:dyDescent="0.25">
      <c r="A157" s="8" t="str">
        <f t="shared" si="0"/>
        <v>MugoneroKagabiro C</v>
      </c>
      <c r="B157" s="8" t="s">
        <v>245</v>
      </c>
      <c r="C157" s="8" t="s">
        <v>246</v>
      </c>
      <c r="D157" s="8" t="s">
        <v>246</v>
      </c>
      <c r="E157" s="10">
        <v>43342</v>
      </c>
      <c r="F157" s="8" t="s">
        <v>247</v>
      </c>
      <c r="G157" s="8">
        <v>113</v>
      </c>
      <c r="H157" s="11">
        <v>43489</v>
      </c>
      <c r="I157" s="8" t="s">
        <v>80</v>
      </c>
      <c r="J157" s="8" t="s">
        <v>19</v>
      </c>
      <c r="K157" s="13">
        <v>3930</v>
      </c>
      <c r="L157" s="13">
        <v>-375</v>
      </c>
      <c r="M157" s="13">
        <v>3555</v>
      </c>
      <c r="N157" s="13">
        <v>-3550</v>
      </c>
      <c r="O157" s="8">
        <f t="shared" si="2"/>
        <v>5</v>
      </c>
      <c r="P157" s="8">
        <f>VLOOKUP(J157,Sheet16!$A$1:$B$16,2,0)</f>
        <v>737</v>
      </c>
      <c r="Q157" s="8">
        <f t="shared" si="1"/>
        <v>3685</v>
      </c>
    </row>
    <row r="158" spans="1:17" x14ac:dyDescent="0.25">
      <c r="A158" s="8" t="str">
        <f t="shared" si="0"/>
        <v>MugoneroKagabiro C</v>
      </c>
      <c r="B158" s="8" t="s">
        <v>245</v>
      </c>
      <c r="C158" s="8" t="s">
        <v>246</v>
      </c>
      <c r="D158" s="8" t="s">
        <v>246</v>
      </c>
      <c r="E158" s="10">
        <v>43342</v>
      </c>
      <c r="F158" s="8" t="s">
        <v>247</v>
      </c>
      <c r="G158" s="8">
        <v>113</v>
      </c>
      <c r="H158" s="11">
        <v>43489</v>
      </c>
      <c r="I158" s="8" t="s">
        <v>80</v>
      </c>
      <c r="J158" s="8" t="s">
        <v>25</v>
      </c>
      <c r="K158" s="13">
        <v>1250</v>
      </c>
      <c r="L158" s="13">
        <v>-200</v>
      </c>
      <c r="M158" s="13">
        <v>1050</v>
      </c>
      <c r="N158" s="13">
        <v>-975</v>
      </c>
      <c r="O158" s="8">
        <f t="shared" si="2"/>
        <v>75</v>
      </c>
      <c r="P158" s="8">
        <f>VLOOKUP(J158,Sheet16!$A$1:$B$16,2,0)</f>
        <v>100</v>
      </c>
      <c r="Q158" s="8">
        <f t="shared" si="1"/>
        <v>7500</v>
      </c>
    </row>
    <row r="159" spans="1:17" x14ac:dyDescent="0.25">
      <c r="A159" s="8" t="str">
        <f t="shared" si="0"/>
        <v>KibogoraKagarama A</v>
      </c>
      <c r="B159" s="8" t="s">
        <v>159</v>
      </c>
      <c r="C159" s="8" t="s">
        <v>234</v>
      </c>
      <c r="D159" s="8" t="s">
        <v>234</v>
      </c>
      <c r="E159" s="10">
        <v>43339</v>
      </c>
      <c r="F159" s="8" t="s">
        <v>235</v>
      </c>
      <c r="G159" s="8">
        <v>606</v>
      </c>
      <c r="H159" s="11">
        <v>43482</v>
      </c>
      <c r="I159" s="8" t="s">
        <v>106</v>
      </c>
      <c r="J159" s="8" t="s">
        <v>19</v>
      </c>
      <c r="K159" s="13">
        <v>7330</v>
      </c>
      <c r="L159" s="13">
        <v>-755</v>
      </c>
      <c r="M159" s="13">
        <v>6575</v>
      </c>
      <c r="N159" s="13">
        <v>-6555</v>
      </c>
      <c r="O159" s="8">
        <f t="shared" si="2"/>
        <v>20</v>
      </c>
      <c r="P159" s="8">
        <f>VLOOKUP(J159,Sheet16!$A$1:$B$16,2,0)</f>
        <v>737</v>
      </c>
      <c r="Q159" s="8">
        <f t="shared" si="1"/>
        <v>14740</v>
      </c>
    </row>
    <row r="160" spans="1:17" x14ac:dyDescent="0.25">
      <c r="A160" s="8" t="str">
        <f t="shared" si="0"/>
        <v>KibogoraKagarama A</v>
      </c>
      <c r="B160" s="8" t="s">
        <v>159</v>
      </c>
      <c r="C160" s="8" t="s">
        <v>234</v>
      </c>
      <c r="D160" s="8" t="s">
        <v>234</v>
      </c>
      <c r="E160" s="10">
        <v>43339</v>
      </c>
      <c r="F160" s="8" t="s">
        <v>235</v>
      </c>
      <c r="G160" s="8">
        <v>606</v>
      </c>
      <c r="H160" s="11">
        <v>43482</v>
      </c>
      <c r="I160" s="8" t="s">
        <v>106</v>
      </c>
      <c r="J160" s="8" t="s">
        <v>25</v>
      </c>
      <c r="K160" s="13">
        <v>1025</v>
      </c>
      <c r="L160" s="13">
        <v>-100</v>
      </c>
      <c r="M160" s="13">
        <v>925</v>
      </c>
      <c r="N160" s="13">
        <v>-875</v>
      </c>
      <c r="O160" s="8">
        <f t="shared" si="2"/>
        <v>50</v>
      </c>
      <c r="P160" s="8">
        <f>VLOOKUP(J160,Sheet16!$A$1:$B$16,2,0)</f>
        <v>100</v>
      </c>
      <c r="Q160" s="8">
        <f t="shared" si="1"/>
        <v>5000</v>
      </c>
    </row>
    <row r="161" spans="1:17" x14ac:dyDescent="0.25">
      <c r="A161" s="8" t="str">
        <f t="shared" si="0"/>
        <v>KibogoraKagarama A</v>
      </c>
      <c r="B161" s="8" t="s">
        <v>159</v>
      </c>
      <c r="C161" s="8" t="s">
        <v>234</v>
      </c>
      <c r="D161" s="8" t="s">
        <v>234</v>
      </c>
      <c r="E161" s="10">
        <v>43339</v>
      </c>
      <c r="F161" s="8" t="s">
        <v>235</v>
      </c>
      <c r="G161" s="8">
        <v>606</v>
      </c>
      <c r="H161" s="11">
        <v>43482</v>
      </c>
      <c r="I161" s="8" t="s">
        <v>106</v>
      </c>
      <c r="J161" s="8" t="s">
        <v>26</v>
      </c>
      <c r="K161" s="13">
        <v>3645</v>
      </c>
      <c r="L161" s="13">
        <v>-400</v>
      </c>
      <c r="M161" s="13">
        <v>3245</v>
      </c>
      <c r="N161" s="13">
        <v>-3235</v>
      </c>
      <c r="O161" s="8">
        <f t="shared" si="2"/>
        <v>10</v>
      </c>
      <c r="P161" s="8">
        <f>VLOOKUP(J161,Sheet16!$A$1:$B$16,2,0)</f>
        <v>606</v>
      </c>
      <c r="Q161" s="8">
        <f t="shared" si="1"/>
        <v>6060</v>
      </c>
    </row>
    <row r="162" spans="1:17" x14ac:dyDescent="0.25">
      <c r="A162" s="8" t="str">
        <f t="shared" si="0"/>
        <v>RusiziKagatamu A</v>
      </c>
      <c r="B162" s="8" t="s">
        <v>205</v>
      </c>
      <c r="C162" s="8" t="s">
        <v>302</v>
      </c>
      <c r="D162" s="8" t="s">
        <v>302</v>
      </c>
      <c r="E162" s="10">
        <v>43343</v>
      </c>
      <c r="F162" s="8" t="s">
        <v>261</v>
      </c>
      <c r="G162" s="8">
        <v>344</v>
      </c>
      <c r="H162" s="11">
        <v>43489</v>
      </c>
      <c r="I162" s="8" t="s">
        <v>201</v>
      </c>
      <c r="J162" s="8" t="s">
        <v>19</v>
      </c>
      <c r="K162" s="13">
        <v>3190</v>
      </c>
      <c r="L162" s="13">
        <v>-430</v>
      </c>
      <c r="M162" s="13">
        <v>2760</v>
      </c>
      <c r="N162" s="13">
        <v>-2605</v>
      </c>
      <c r="O162" s="8">
        <f t="shared" si="2"/>
        <v>155</v>
      </c>
      <c r="P162" s="8">
        <f>VLOOKUP(J162,Sheet16!$A$1:$B$16,2,0)</f>
        <v>737</v>
      </c>
      <c r="Q162" s="8">
        <f t="shared" si="1"/>
        <v>114235</v>
      </c>
    </row>
    <row r="163" spans="1:17" x14ac:dyDescent="0.25">
      <c r="A163" s="8" t="str">
        <f t="shared" si="0"/>
        <v>RusiziKagatamu A</v>
      </c>
      <c r="B163" s="8" t="s">
        <v>205</v>
      </c>
      <c r="C163" s="8" t="s">
        <v>302</v>
      </c>
      <c r="D163" s="8" t="s">
        <v>302</v>
      </c>
      <c r="E163" s="10">
        <v>43343</v>
      </c>
      <c r="F163" s="8" t="s">
        <v>261</v>
      </c>
      <c r="G163" s="8">
        <v>344</v>
      </c>
      <c r="H163" s="11">
        <v>43489</v>
      </c>
      <c r="I163" s="8" t="s">
        <v>201</v>
      </c>
      <c r="J163" s="8" t="s">
        <v>38</v>
      </c>
      <c r="K163" s="13">
        <v>190</v>
      </c>
      <c r="L163" s="13">
        <v>-76</v>
      </c>
      <c r="M163" s="13">
        <v>114</v>
      </c>
      <c r="N163" s="13">
        <v>-112</v>
      </c>
      <c r="O163" s="8">
        <f t="shared" si="2"/>
        <v>2</v>
      </c>
      <c r="P163" s="8">
        <f>VLOOKUP(J163,Sheet16!$A$1:$B$16,2,0)</f>
        <v>2180</v>
      </c>
      <c r="Q163" s="8">
        <f t="shared" si="1"/>
        <v>4360</v>
      </c>
    </row>
    <row r="164" spans="1:17" x14ac:dyDescent="0.25">
      <c r="A164" s="8" t="str">
        <f t="shared" si="0"/>
        <v>RusiziKagatamu A</v>
      </c>
      <c r="B164" s="8" t="s">
        <v>205</v>
      </c>
      <c r="C164" s="8" t="s">
        <v>302</v>
      </c>
      <c r="D164" s="8" t="s">
        <v>302</v>
      </c>
      <c r="E164" s="10">
        <v>43343</v>
      </c>
      <c r="F164" s="8" t="s">
        <v>261</v>
      </c>
      <c r="G164" s="8">
        <v>344</v>
      </c>
      <c r="H164" s="11">
        <v>43489</v>
      </c>
      <c r="I164" s="8" t="s">
        <v>201</v>
      </c>
      <c r="J164" s="8" t="s">
        <v>26</v>
      </c>
      <c r="K164" s="13">
        <v>1295</v>
      </c>
      <c r="L164" s="13">
        <v>-345</v>
      </c>
      <c r="M164" s="13">
        <v>950</v>
      </c>
      <c r="N164" s="13">
        <v>-947.5</v>
      </c>
      <c r="O164" s="8">
        <f t="shared" si="2"/>
        <v>2.5</v>
      </c>
      <c r="P164" s="8">
        <f>VLOOKUP(J164,Sheet16!$A$1:$B$16,2,0)</f>
        <v>606</v>
      </c>
      <c r="Q164" s="8">
        <f t="shared" si="1"/>
        <v>1515</v>
      </c>
    </row>
    <row r="165" spans="1:17" x14ac:dyDescent="0.25">
      <c r="A165" s="8" t="str">
        <f t="shared" si="0"/>
        <v>NgororeroKageshi A</v>
      </c>
      <c r="B165" s="8" t="s">
        <v>36</v>
      </c>
      <c r="C165" s="8" t="s">
        <v>293</v>
      </c>
      <c r="D165" s="8" t="s">
        <v>293</v>
      </c>
      <c r="E165" s="10">
        <v>43341</v>
      </c>
      <c r="F165" s="8" t="s">
        <v>78</v>
      </c>
      <c r="G165" s="8">
        <v>1886</v>
      </c>
      <c r="H165" s="11">
        <v>43563</v>
      </c>
      <c r="I165" s="8" t="s">
        <v>106</v>
      </c>
      <c r="J165" s="8" t="s">
        <v>30</v>
      </c>
      <c r="K165" s="13">
        <v>1378</v>
      </c>
      <c r="L165" s="13">
        <v>-644</v>
      </c>
      <c r="M165" s="13">
        <v>734</v>
      </c>
      <c r="N165" s="13">
        <v>-730</v>
      </c>
      <c r="O165" s="8">
        <f t="shared" si="2"/>
        <v>4</v>
      </c>
      <c r="P165" s="8">
        <f>VLOOKUP(J165,Sheet16!$A$1:$B$16,2,0)</f>
        <v>2141</v>
      </c>
      <c r="Q165" s="8">
        <f t="shared" si="1"/>
        <v>8564</v>
      </c>
    </row>
    <row r="166" spans="1:17" x14ac:dyDescent="0.25">
      <c r="A166" s="8" t="str">
        <f t="shared" si="0"/>
        <v>NgororeroKageshi A</v>
      </c>
      <c r="B166" s="8" t="s">
        <v>36</v>
      </c>
      <c r="C166" s="8" t="s">
        <v>293</v>
      </c>
      <c r="D166" s="8" t="s">
        <v>293</v>
      </c>
      <c r="E166" s="10">
        <v>43341</v>
      </c>
      <c r="F166" s="8" t="s">
        <v>78</v>
      </c>
      <c r="G166" s="8">
        <v>1886</v>
      </c>
      <c r="H166" s="11">
        <v>43563</v>
      </c>
      <c r="I166" s="8" t="s">
        <v>106</v>
      </c>
      <c r="J166" s="8" t="s">
        <v>21</v>
      </c>
      <c r="K166" s="13">
        <v>2220</v>
      </c>
      <c r="L166" s="13">
        <v>-825</v>
      </c>
      <c r="M166" s="13">
        <v>1395</v>
      </c>
      <c r="N166" s="13">
        <v>-1355</v>
      </c>
      <c r="O166" s="8">
        <f t="shared" si="2"/>
        <v>40</v>
      </c>
      <c r="P166" s="8">
        <f>VLOOKUP(J166,Sheet16!$A$1:$B$16,2,0)</f>
        <v>655</v>
      </c>
      <c r="Q166" s="8">
        <f t="shared" si="1"/>
        <v>26200</v>
      </c>
    </row>
    <row r="167" spans="1:17" x14ac:dyDescent="0.25">
      <c r="A167" s="8" t="str">
        <f t="shared" si="0"/>
        <v>RubengeraKageyo 2</v>
      </c>
      <c r="B167" s="8" t="s">
        <v>85</v>
      </c>
      <c r="C167" s="8" t="s">
        <v>306</v>
      </c>
      <c r="D167" s="8" t="s">
        <v>342</v>
      </c>
      <c r="E167" s="10">
        <v>43330</v>
      </c>
      <c r="F167" s="8" t="s">
        <v>292</v>
      </c>
      <c r="G167" s="8">
        <v>1003</v>
      </c>
      <c r="H167" s="11">
        <v>43494</v>
      </c>
      <c r="I167" s="8" t="s">
        <v>97</v>
      </c>
      <c r="J167" s="8" t="s">
        <v>32</v>
      </c>
      <c r="K167" s="13">
        <v>2</v>
      </c>
      <c r="L167" s="13">
        <v>0</v>
      </c>
      <c r="M167" s="13">
        <v>2</v>
      </c>
      <c r="N167" s="13">
        <v>-1</v>
      </c>
      <c r="O167" s="8">
        <f t="shared" si="2"/>
        <v>1</v>
      </c>
      <c r="P167" s="15">
        <f>VLOOKUP(J167,Sheet16!$A$1:$B$16,2,0)</f>
        <v>19500</v>
      </c>
      <c r="Q167" s="8">
        <f t="shared" si="1"/>
        <v>19500</v>
      </c>
    </row>
    <row r="168" spans="1:17" x14ac:dyDescent="0.25">
      <c r="A168" s="8" t="str">
        <f t="shared" si="0"/>
        <v>RubengeraKageyo 2</v>
      </c>
      <c r="B168" s="8" t="s">
        <v>85</v>
      </c>
      <c r="C168" s="8" t="s">
        <v>306</v>
      </c>
      <c r="D168" s="8" t="s">
        <v>342</v>
      </c>
      <c r="E168" s="10">
        <v>43330</v>
      </c>
      <c r="F168" s="8" t="s">
        <v>292</v>
      </c>
      <c r="G168" s="8">
        <v>1003</v>
      </c>
      <c r="H168" s="11">
        <v>43494</v>
      </c>
      <c r="I168" s="8" t="s">
        <v>97</v>
      </c>
      <c r="J168" s="8" t="s">
        <v>33</v>
      </c>
      <c r="K168" s="13">
        <v>12</v>
      </c>
      <c r="L168" s="13">
        <v>-6</v>
      </c>
      <c r="M168" s="13">
        <v>6</v>
      </c>
      <c r="N168" s="13">
        <v>-2</v>
      </c>
      <c r="O168" s="8">
        <f t="shared" si="2"/>
        <v>4</v>
      </c>
      <c r="P168" s="15">
        <f>VLOOKUP(J168,Sheet16!$A$1:$B$16,2,0)</f>
        <v>29500</v>
      </c>
      <c r="Q168" s="8">
        <f t="shared" si="1"/>
        <v>118000</v>
      </c>
    </row>
    <row r="169" spans="1:17" x14ac:dyDescent="0.25">
      <c r="A169" s="8" t="str">
        <f t="shared" si="0"/>
        <v>Nyanzakagunga 2</v>
      </c>
      <c r="B169" s="8" t="s">
        <v>111</v>
      </c>
      <c r="C169" s="8" t="s">
        <v>307</v>
      </c>
      <c r="D169" s="8" t="s">
        <v>343</v>
      </c>
      <c r="E169" s="10">
        <v>43342</v>
      </c>
      <c r="F169" s="8" t="s">
        <v>344</v>
      </c>
      <c r="G169" s="8">
        <v>829</v>
      </c>
      <c r="H169" s="11">
        <v>43546</v>
      </c>
      <c r="I169" s="8" t="s">
        <v>97</v>
      </c>
      <c r="J169" s="8" t="s">
        <v>18</v>
      </c>
      <c r="K169" s="13">
        <v>44</v>
      </c>
      <c r="L169" s="13">
        <v>-32</v>
      </c>
      <c r="M169" s="13">
        <v>12</v>
      </c>
      <c r="N169" s="13">
        <v>-10</v>
      </c>
      <c r="O169" s="8">
        <f t="shared" si="2"/>
        <v>2</v>
      </c>
      <c r="P169" s="8">
        <f>VLOOKUP(J169,Sheet16!$A$1:$B$16,2,0)</f>
        <v>800</v>
      </c>
      <c r="Q169" s="8">
        <f t="shared" si="1"/>
        <v>1600</v>
      </c>
    </row>
    <row r="170" spans="1:17" x14ac:dyDescent="0.25">
      <c r="A170" s="8" t="str">
        <f t="shared" si="0"/>
        <v>Nyanzakagunga 2</v>
      </c>
      <c r="B170" s="8" t="s">
        <v>111</v>
      </c>
      <c r="C170" s="8" t="s">
        <v>307</v>
      </c>
      <c r="D170" s="8" t="s">
        <v>343</v>
      </c>
      <c r="E170" s="10">
        <v>43342</v>
      </c>
      <c r="F170" s="8" t="s">
        <v>344</v>
      </c>
      <c r="G170" s="8">
        <v>829</v>
      </c>
      <c r="H170" s="11">
        <v>43546</v>
      </c>
      <c r="I170" s="8" t="s">
        <v>97</v>
      </c>
      <c r="J170" s="8" t="s">
        <v>26</v>
      </c>
      <c r="K170" s="13">
        <v>965</v>
      </c>
      <c r="L170" s="13">
        <v>-330</v>
      </c>
      <c r="M170" s="13">
        <v>635</v>
      </c>
      <c r="N170" s="13">
        <v>-622.5</v>
      </c>
      <c r="O170" s="8">
        <f t="shared" si="2"/>
        <v>12.5</v>
      </c>
      <c r="P170" s="8">
        <f>VLOOKUP(J170,Sheet16!$A$1:$B$16,2,0)</f>
        <v>606</v>
      </c>
      <c r="Q170" s="8">
        <f t="shared" si="1"/>
        <v>7575</v>
      </c>
    </row>
    <row r="171" spans="1:17" x14ac:dyDescent="0.25">
      <c r="A171" s="8" t="str">
        <f t="shared" si="0"/>
        <v>HuyeKamwambi</v>
      </c>
      <c r="B171" s="8" t="s">
        <v>118</v>
      </c>
      <c r="C171" s="8" t="s">
        <v>179</v>
      </c>
      <c r="D171" s="8" t="s">
        <v>179</v>
      </c>
      <c r="E171" s="10">
        <v>43339</v>
      </c>
      <c r="F171" s="8" t="s">
        <v>162</v>
      </c>
      <c r="G171" s="8">
        <v>406</v>
      </c>
      <c r="H171" s="11">
        <v>43536</v>
      </c>
      <c r="I171" s="8" t="s">
        <v>43</v>
      </c>
      <c r="J171" s="8" t="s">
        <v>19</v>
      </c>
      <c r="K171" s="13">
        <v>1505</v>
      </c>
      <c r="L171" s="13">
        <v>-390</v>
      </c>
      <c r="M171" s="13">
        <v>1115</v>
      </c>
      <c r="N171" s="13">
        <v>-1105</v>
      </c>
      <c r="O171" s="8">
        <f t="shared" si="2"/>
        <v>10</v>
      </c>
      <c r="P171" s="8">
        <f>VLOOKUP(J171,Sheet16!$A$1:$B$16,2,0)</f>
        <v>737</v>
      </c>
      <c r="Q171" s="8">
        <f t="shared" si="1"/>
        <v>7370</v>
      </c>
    </row>
    <row r="172" spans="1:17" x14ac:dyDescent="0.25">
      <c r="A172" s="8" t="str">
        <f t="shared" si="0"/>
        <v>HuyeKamwambi</v>
      </c>
      <c r="B172" s="8" t="s">
        <v>118</v>
      </c>
      <c r="C172" s="8" t="s">
        <v>179</v>
      </c>
      <c r="D172" s="8" t="s">
        <v>179</v>
      </c>
      <c r="E172" s="10">
        <v>43339</v>
      </c>
      <c r="F172" s="8" t="s">
        <v>162</v>
      </c>
      <c r="G172" s="8">
        <v>406</v>
      </c>
      <c r="H172" s="11">
        <v>43536</v>
      </c>
      <c r="I172" s="8" t="s">
        <v>43</v>
      </c>
      <c r="J172" s="8" t="s">
        <v>21</v>
      </c>
      <c r="K172" s="13">
        <v>30</v>
      </c>
      <c r="L172" s="13">
        <v>0</v>
      </c>
      <c r="M172" s="13">
        <v>30</v>
      </c>
      <c r="N172" s="13">
        <v>-25</v>
      </c>
      <c r="O172" s="8">
        <f t="shared" si="2"/>
        <v>5</v>
      </c>
      <c r="P172" s="8">
        <f>VLOOKUP(J172,Sheet16!$A$1:$B$16,2,0)</f>
        <v>655</v>
      </c>
      <c r="Q172" s="8">
        <f t="shared" si="1"/>
        <v>3275</v>
      </c>
    </row>
    <row r="173" spans="1:17" x14ac:dyDescent="0.25">
      <c r="A173" s="8" t="str">
        <f t="shared" si="0"/>
        <v>HuyeKamwambi</v>
      </c>
      <c r="B173" s="8" t="s">
        <v>118</v>
      </c>
      <c r="C173" s="8" t="s">
        <v>179</v>
      </c>
      <c r="D173" s="8" t="s">
        <v>179</v>
      </c>
      <c r="E173" s="10">
        <v>43339</v>
      </c>
      <c r="F173" s="8" t="s">
        <v>162</v>
      </c>
      <c r="G173" s="8">
        <v>406</v>
      </c>
      <c r="H173" s="11">
        <v>43536</v>
      </c>
      <c r="I173" s="8" t="s">
        <v>43</v>
      </c>
      <c r="J173" s="8" t="s">
        <v>32</v>
      </c>
      <c r="K173" s="13">
        <v>21</v>
      </c>
      <c r="L173" s="13">
        <v>-11</v>
      </c>
      <c r="M173" s="13">
        <v>10</v>
      </c>
      <c r="N173" s="13">
        <v>-9</v>
      </c>
      <c r="O173" s="8">
        <f t="shared" si="2"/>
        <v>1</v>
      </c>
      <c r="P173" s="15">
        <f>VLOOKUP(J173,Sheet16!$A$1:$B$16,2,0)</f>
        <v>19500</v>
      </c>
      <c r="Q173" s="8">
        <f t="shared" si="1"/>
        <v>19500</v>
      </c>
    </row>
    <row r="174" spans="1:17" x14ac:dyDescent="0.25">
      <c r="A174" s="8" t="str">
        <f t="shared" si="0"/>
        <v>HuyeKamwambi</v>
      </c>
      <c r="B174" s="8" t="s">
        <v>118</v>
      </c>
      <c r="C174" s="8" t="s">
        <v>179</v>
      </c>
      <c r="D174" s="8" t="s">
        <v>179</v>
      </c>
      <c r="E174" s="10">
        <v>43339</v>
      </c>
      <c r="F174" s="8" t="s">
        <v>162</v>
      </c>
      <c r="G174" s="8">
        <v>406</v>
      </c>
      <c r="H174" s="11">
        <v>43536</v>
      </c>
      <c r="I174" s="8" t="s">
        <v>43</v>
      </c>
      <c r="J174" s="8" t="s">
        <v>33</v>
      </c>
      <c r="K174" s="13">
        <v>24</v>
      </c>
      <c r="L174" s="13">
        <v>-7</v>
      </c>
      <c r="M174" s="13">
        <v>17</v>
      </c>
      <c r="N174" s="13">
        <v>-16</v>
      </c>
      <c r="O174" s="8">
        <f t="shared" si="2"/>
        <v>1</v>
      </c>
      <c r="P174" s="15">
        <f>VLOOKUP(J174,Sheet16!$A$1:$B$16,2,0)</f>
        <v>29500</v>
      </c>
      <c r="Q174" s="8">
        <f t="shared" si="1"/>
        <v>29500</v>
      </c>
    </row>
    <row r="175" spans="1:17" x14ac:dyDescent="0.25">
      <c r="A175" s="8" t="str">
        <f t="shared" si="0"/>
        <v>HuyeKamwambi</v>
      </c>
      <c r="B175" s="8" t="s">
        <v>118</v>
      </c>
      <c r="C175" s="8" t="s">
        <v>179</v>
      </c>
      <c r="D175" s="8" t="s">
        <v>179</v>
      </c>
      <c r="E175" s="10">
        <v>43339</v>
      </c>
      <c r="F175" s="8" t="s">
        <v>162</v>
      </c>
      <c r="G175" s="8">
        <v>406</v>
      </c>
      <c r="H175" s="11">
        <v>43536</v>
      </c>
      <c r="I175" s="8" t="s">
        <v>43</v>
      </c>
      <c r="J175" s="8" t="s">
        <v>25</v>
      </c>
      <c r="K175" s="13">
        <v>50</v>
      </c>
      <c r="L175" s="13">
        <v>0</v>
      </c>
      <c r="M175" s="13">
        <v>50</v>
      </c>
      <c r="N175" s="13">
        <v>-25</v>
      </c>
      <c r="O175" s="8">
        <f t="shared" si="2"/>
        <v>25</v>
      </c>
      <c r="P175" s="8">
        <f>VLOOKUP(J175,Sheet16!$A$1:$B$16,2,0)</f>
        <v>100</v>
      </c>
      <c r="Q175" s="8">
        <f t="shared" si="1"/>
        <v>2500</v>
      </c>
    </row>
    <row r="176" spans="1:17" x14ac:dyDescent="0.25">
      <c r="A176" s="8" t="str">
        <f t="shared" si="0"/>
        <v>NyamashekeKanazi A2</v>
      </c>
      <c r="B176" s="8" t="s">
        <v>66</v>
      </c>
      <c r="C176" s="8" t="s">
        <v>310</v>
      </c>
      <c r="D176" s="8" t="s">
        <v>328</v>
      </c>
      <c r="E176" s="10">
        <v>43336</v>
      </c>
      <c r="F176" s="8" t="s">
        <v>329</v>
      </c>
      <c r="G176" s="8">
        <v>27</v>
      </c>
      <c r="H176" s="11">
        <v>43550</v>
      </c>
      <c r="I176" s="8" t="s">
        <v>106</v>
      </c>
      <c r="J176" s="8" t="s">
        <v>59</v>
      </c>
      <c r="K176" s="13">
        <v>344</v>
      </c>
      <c r="L176" s="13">
        <v>-46</v>
      </c>
      <c r="M176" s="13">
        <v>298</v>
      </c>
      <c r="N176" s="13">
        <v>-288</v>
      </c>
      <c r="O176" s="8">
        <f t="shared" si="2"/>
        <v>10</v>
      </c>
      <c r="P176" s="8">
        <f>VLOOKUP(J176,Sheet16!$A$1:$B$16,2,0)</f>
        <v>2168</v>
      </c>
      <c r="Q176" s="8">
        <f t="shared" si="1"/>
        <v>21680</v>
      </c>
    </row>
    <row r="177" spans="1:17" x14ac:dyDescent="0.25">
      <c r="A177" s="8" t="str">
        <f t="shared" si="0"/>
        <v>NyamashekeKanazi A2</v>
      </c>
      <c r="B177" s="8" t="s">
        <v>66</v>
      </c>
      <c r="C177" s="8" t="s">
        <v>310</v>
      </c>
      <c r="D177" s="8" t="s">
        <v>328</v>
      </c>
      <c r="E177" s="10">
        <v>43336</v>
      </c>
      <c r="F177" s="8" t="s">
        <v>329</v>
      </c>
      <c r="G177" s="8">
        <v>27</v>
      </c>
      <c r="H177" s="11">
        <v>43550</v>
      </c>
      <c r="I177" s="8" t="s">
        <v>106</v>
      </c>
      <c r="J177" s="8" t="s">
        <v>26</v>
      </c>
      <c r="K177" s="13">
        <v>1915</v>
      </c>
      <c r="L177" s="13">
        <v>-190</v>
      </c>
      <c r="M177" s="13">
        <v>1725</v>
      </c>
      <c r="N177" s="13">
        <v>-1710</v>
      </c>
      <c r="O177" s="8">
        <f t="shared" si="2"/>
        <v>15</v>
      </c>
      <c r="P177" s="8">
        <f>VLOOKUP(J177,Sheet16!$A$1:$B$16,2,0)</f>
        <v>606</v>
      </c>
      <c r="Q177" s="8">
        <f t="shared" si="1"/>
        <v>9090</v>
      </c>
    </row>
    <row r="178" spans="1:17" x14ac:dyDescent="0.25">
      <c r="A178" s="8" t="str">
        <f t="shared" si="0"/>
        <v>KarongiKanunga 2</v>
      </c>
      <c r="B178" s="8" t="s">
        <v>73</v>
      </c>
      <c r="C178" s="8" t="s">
        <v>218</v>
      </c>
      <c r="D178" s="8" t="s">
        <v>219</v>
      </c>
      <c r="E178" s="10">
        <v>43336</v>
      </c>
      <c r="F178" s="8" t="s">
        <v>220</v>
      </c>
      <c r="G178" s="8">
        <v>181</v>
      </c>
      <c r="H178" s="11">
        <v>43550</v>
      </c>
      <c r="I178" s="8" t="s">
        <v>43</v>
      </c>
      <c r="J178" s="8" t="s">
        <v>26</v>
      </c>
      <c r="K178" s="13">
        <v>1540</v>
      </c>
      <c r="L178" s="13">
        <v>-295</v>
      </c>
      <c r="M178" s="13">
        <v>1245</v>
      </c>
      <c r="N178" s="13">
        <v>-1220</v>
      </c>
      <c r="O178" s="8">
        <f t="shared" si="2"/>
        <v>25</v>
      </c>
      <c r="P178" s="8">
        <f>VLOOKUP(J178,Sheet16!$A$1:$B$16,2,0)</f>
        <v>606</v>
      </c>
      <c r="Q178" s="8">
        <f t="shared" si="1"/>
        <v>15150</v>
      </c>
    </row>
    <row r="179" spans="1:17" x14ac:dyDescent="0.25">
      <c r="A179" s="8" t="str">
        <f t="shared" si="0"/>
        <v>NgororeroKarambo</v>
      </c>
      <c r="B179" s="8" t="s">
        <v>36</v>
      </c>
      <c r="C179" s="8" t="s">
        <v>296</v>
      </c>
      <c r="D179" s="8" t="s">
        <v>296</v>
      </c>
      <c r="E179" s="10">
        <v>43351</v>
      </c>
      <c r="F179" s="8" t="s">
        <v>297</v>
      </c>
      <c r="G179" s="8">
        <v>1882</v>
      </c>
      <c r="H179" s="11">
        <v>43489</v>
      </c>
      <c r="I179" s="8" t="s">
        <v>106</v>
      </c>
      <c r="J179" s="8" t="s">
        <v>19</v>
      </c>
      <c r="K179" s="13">
        <v>3785</v>
      </c>
      <c r="L179" s="13">
        <v>-400</v>
      </c>
      <c r="M179" s="13">
        <v>3385</v>
      </c>
      <c r="N179" s="13">
        <v>-3265</v>
      </c>
      <c r="O179" s="8">
        <f t="shared" si="2"/>
        <v>120</v>
      </c>
      <c r="P179" s="8">
        <f>VLOOKUP(J179,Sheet16!$A$1:$B$16,2,0)</f>
        <v>737</v>
      </c>
      <c r="Q179" s="8">
        <f t="shared" si="1"/>
        <v>88440</v>
      </c>
    </row>
    <row r="180" spans="1:17" x14ac:dyDescent="0.25">
      <c r="A180" s="8" t="str">
        <f t="shared" si="0"/>
        <v>NgororeroKarambo</v>
      </c>
      <c r="B180" s="8" t="s">
        <v>36</v>
      </c>
      <c r="C180" s="8" t="s">
        <v>296</v>
      </c>
      <c r="D180" s="8" t="s">
        <v>296</v>
      </c>
      <c r="E180" s="10">
        <v>43351</v>
      </c>
      <c r="F180" s="8" t="s">
        <v>297</v>
      </c>
      <c r="G180" s="8">
        <v>1882</v>
      </c>
      <c r="H180" s="11">
        <v>43489</v>
      </c>
      <c r="I180" s="8" t="s">
        <v>106</v>
      </c>
      <c r="J180" s="8" t="s">
        <v>26</v>
      </c>
      <c r="K180" s="13">
        <v>1790</v>
      </c>
      <c r="L180" s="13">
        <v>-200</v>
      </c>
      <c r="M180" s="13">
        <v>1590</v>
      </c>
      <c r="N180" s="13">
        <v>-1580</v>
      </c>
      <c r="O180" s="8">
        <f t="shared" si="2"/>
        <v>10</v>
      </c>
      <c r="P180" s="8">
        <f>VLOOKUP(J180,Sheet16!$A$1:$B$16,2,0)</f>
        <v>606</v>
      </c>
      <c r="Q180" s="8">
        <f t="shared" si="1"/>
        <v>6060</v>
      </c>
    </row>
    <row r="181" spans="1:17" x14ac:dyDescent="0.25">
      <c r="A181" s="8" t="str">
        <f t="shared" si="0"/>
        <v>RubengeraKareba</v>
      </c>
      <c r="B181" s="8" t="s">
        <v>85</v>
      </c>
      <c r="C181" s="8" t="s">
        <v>326</v>
      </c>
      <c r="D181" s="8" t="s">
        <v>326</v>
      </c>
      <c r="E181" s="10">
        <v>43341</v>
      </c>
      <c r="F181" s="8" t="s">
        <v>355</v>
      </c>
      <c r="G181" s="8">
        <v>2145</v>
      </c>
      <c r="H181" s="11">
        <v>43495</v>
      </c>
      <c r="I181" s="8" t="s">
        <v>163</v>
      </c>
      <c r="J181" s="8" t="s">
        <v>19</v>
      </c>
      <c r="K181" s="13">
        <v>1545</v>
      </c>
      <c r="L181" s="13">
        <v>-660</v>
      </c>
      <c r="M181" s="13">
        <v>885</v>
      </c>
      <c r="N181" s="13">
        <v>-880</v>
      </c>
      <c r="O181" s="8">
        <f t="shared" si="2"/>
        <v>5</v>
      </c>
      <c r="P181" s="8">
        <f>VLOOKUP(J181,Sheet16!$A$1:$B$16,2,0)</f>
        <v>737</v>
      </c>
      <c r="Q181" s="8">
        <f t="shared" si="1"/>
        <v>3685</v>
      </c>
    </row>
    <row r="182" spans="1:17" x14ac:dyDescent="0.25">
      <c r="A182" s="8" t="str">
        <f t="shared" si="0"/>
        <v>RubengeraKareba</v>
      </c>
      <c r="B182" s="8" t="s">
        <v>85</v>
      </c>
      <c r="C182" s="8" t="s">
        <v>326</v>
      </c>
      <c r="D182" s="8" t="s">
        <v>326</v>
      </c>
      <c r="E182" s="10">
        <v>43341</v>
      </c>
      <c r="F182" s="8" t="s">
        <v>355</v>
      </c>
      <c r="G182" s="8">
        <v>2145</v>
      </c>
      <c r="H182" s="11">
        <v>43495</v>
      </c>
      <c r="I182" s="8" t="s">
        <v>163</v>
      </c>
      <c r="J182" s="8" t="s">
        <v>21</v>
      </c>
      <c r="K182" s="13">
        <v>185</v>
      </c>
      <c r="L182" s="13">
        <v>-110</v>
      </c>
      <c r="M182" s="13">
        <v>75</v>
      </c>
      <c r="N182" s="13">
        <v>-70</v>
      </c>
      <c r="O182" s="8">
        <f t="shared" si="2"/>
        <v>5</v>
      </c>
      <c r="P182" s="8">
        <f>VLOOKUP(J182,Sheet16!$A$1:$B$16,2,0)</f>
        <v>655</v>
      </c>
      <c r="Q182" s="8">
        <f t="shared" si="1"/>
        <v>3275</v>
      </c>
    </row>
    <row r="183" spans="1:17" x14ac:dyDescent="0.25">
      <c r="A183" s="8" t="str">
        <f t="shared" si="0"/>
        <v>RubengeraKareba</v>
      </c>
      <c r="B183" s="8" t="s">
        <v>85</v>
      </c>
      <c r="C183" s="8" t="s">
        <v>326</v>
      </c>
      <c r="D183" s="8" t="s">
        <v>326</v>
      </c>
      <c r="E183" s="10">
        <v>43341</v>
      </c>
      <c r="F183" s="8" t="s">
        <v>355</v>
      </c>
      <c r="G183" s="8">
        <v>2145</v>
      </c>
      <c r="H183" s="11">
        <v>43495</v>
      </c>
      <c r="I183" s="8" t="s">
        <v>163</v>
      </c>
      <c r="J183" s="8" t="s">
        <v>38</v>
      </c>
      <c r="K183" s="13">
        <v>468</v>
      </c>
      <c r="L183" s="13">
        <v>-258</v>
      </c>
      <c r="M183" s="13">
        <v>210</v>
      </c>
      <c r="N183" s="13">
        <v>-207</v>
      </c>
      <c r="O183" s="8">
        <f t="shared" si="2"/>
        <v>3</v>
      </c>
      <c r="P183" s="8">
        <f>VLOOKUP(J183,Sheet16!$A$1:$B$16,2,0)</f>
        <v>2180</v>
      </c>
      <c r="Q183" s="8">
        <f t="shared" si="1"/>
        <v>6540</v>
      </c>
    </row>
    <row r="184" spans="1:17" x14ac:dyDescent="0.25">
      <c r="A184" s="8" t="str">
        <f t="shared" si="0"/>
        <v>KibogoraKarengera A2</v>
      </c>
      <c r="B184" s="8" t="s">
        <v>159</v>
      </c>
      <c r="C184" s="8" t="s">
        <v>238</v>
      </c>
      <c r="D184" s="8" t="s">
        <v>239</v>
      </c>
      <c r="E184" s="10">
        <v>43340</v>
      </c>
      <c r="F184" s="8" t="s">
        <v>240</v>
      </c>
      <c r="G184" s="8">
        <v>256</v>
      </c>
      <c r="H184" s="11">
        <v>43482</v>
      </c>
      <c r="I184" s="8" t="s">
        <v>72</v>
      </c>
      <c r="J184" s="8" t="s">
        <v>30</v>
      </c>
      <c r="K184" s="13">
        <v>250</v>
      </c>
      <c r="L184" s="13">
        <v>-90</v>
      </c>
      <c r="M184" s="13">
        <v>160</v>
      </c>
      <c r="N184" s="13">
        <v>-132</v>
      </c>
      <c r="O184" s="8">
        <f t="shared" si="2"/>
        <v>28</v>
      </c>
      <c r="P184" s="8">
        <f>VLOOKUP(J184,Sheet16!$A$1:$B$16,2,0)</f>
        <v>2141</v>
      </c>
      <c r="Q184" s="8">
        <f t="shared" si="1"/>
        <v>59948</v>
      </c>
    </row>
    <row r="185" spans="1:17" x14ac:dyDescent="0.25">
      <c r="A185" s="8" t="str">
        <f t="shared" si="0"/>
        <v>HuyeKibingo</v>
      </c>
      <c r="B185" s="8" t="s">
        <v>118</v>
      </c>
      <c r="C185" s="8" t="s">
        <v>180</v>
      </c>
      <c r="D185" s="8" t="s">
        <v>180</v>
      </c>
      <c r="E185" s="10">
        <v>43344</v>
      </c>
      <c r="F185" s="8" t="s">
        <v>181</v>
      </c>
      <c r="G185" s="8">
        <v>1513</v>
      </c>
      <c r="H185" s="11">
        <v>43596</v>
      </c>
      <c r="I185" s="8" t="s">
        <v>48</v>
      </c>
      <c r="J185" s="8" t="s">
        <v>18</v>
      </c>
      <c r="K185" s="13">
        <v>91</v>
      </c>
      <c r="L185" s="13">
        <v>-27</v>
      </c>
      <c r="M185" s="13">
        <v>64</v>
      </c>
      <c r="N185" s="13">
        <v>-62</v>
      </c>
      <c r="O185" s="8">
        <f t="shared" si="2"/>
        <v>2</v>
      </c>
      <c r="P185" s="8">
        <f>VLOOKUP(J185,Sheet16!$A$1:$B$16,2,0)</f>
        <v>800</v>
      </c>
      <c r="Q185" s="8">
        <f t="shared" si="1"/>
        <v>1600</v>
      </c>
    </row>
    <row r="186" spans="1:17" x14ac:dyDescent="0.25">
      <c r="A186" s="8" t="str">
        <f t="shared" si="0"/>
        <v>HuyeKibingo</v>
      </c>
      <c r="B186" s="8" t="s">
        <v>118</v>
      </c>
      <c r="C186" s="8" t="s">
        <v>180</v>
      </c>
      <c r="D186" s="8" t="s">
        <v>180</v>
      </c>
      <c r="E186" s="10">
        <v>43344</v>
      </c>
      <c r="F186" s="8" t="s">
        <v>181</v>
      </c>
      <c r="G186" s="8">
        <v>1513</v>
      </c>
      <c r="H186" s="11">
        <v>43596</v>
      </c>
      <c r="I186" s="8" t="s">
        <v>48</v>
      </c>
      <c r="J186" s="8" t="s">
        <v>21</v>
      </c>
      <c r="K186" s="13">
        <v>2035</v>
      </c>
      <c r="L186" s="13">
        <v>-720</v>
      </c>
      <c r="M186" s="13">
        <v>1315</v>
      </c>
      <c r="N186" s="13">
        <v>-1300</v>
      </c>
      <c r="O186" s="8">
        <f t="shared" si="2"/>
        <v>15</v>
      </c>
      <c r="P186" s="8">
        <f>VLOOKUP(J186,Sheet16!$A$1:$B$16,2,0)</f>
        <v>655</v>
      </c>
      <c r="Q186" s="8">
        <f t="shared" si="1"/>
        <v>9825</v>
      </c>
    </row>
    <row r="187" spans="1:17" x14ac:dyDescent="0.25">
      <c r="A187" s="8" t="str">
        <f t="shared" si="0"/>
        <v>NyanzaKibinja</v>
      </c>
      <c r="B187" s="8" t="s">
        <v>111</v>
      </c>
      <c r="C187" s="8" t="s">
        <v>335</v>
      </c>
      <c r="D187" s="8" t="s">
        <v>335</v>
      </c>
      <c r="E187" s="10">
        <v>43343</v>
      </c>
      <c r="F187" s="8" t="s">
        <v>344</v>
      </c>
      <c r="G187" s="8">
        <v>829</v>
      </c>
      <c r="H187" s="11">
        <v>43542</v>
      </c>
      <c r="I187" s="8" t="s">
        <v>201</v>
      </c>
      <c r="J187" s="8" t="s">
        <v>19</v>
      </c>
      <c r="K187" s="13">
        <v>3135</v>
      </c>
      <c r="L187" s="13">
        <v>-615</v>
      </c>
      <c r="M187" s="13">
        <v>2520</v>
      </c>
      <c r="N187" s="13">
        <v>-2470</v>
      </c>
      <c r="O187" s="8">
        <f t="shared" si="2"/>
        <v>50</v>
      </c>
      <c r="P187" s="8">
        <f>VLOOKUP(J187,Sheet16!$A$1:$B$16,2,0)</f>
        <v>737</v>
      </c>
      <c r="Q187" s="8">
        <f t="shared" si="1"/>
        <v>36850</v>
      </c>
    </row>
    <row r="188" spans="1:17" x14ac:dyDescent="0.25">
      <c r="A188" s="8" t="str">
        <f t="shared" si="0"/>
        <v>RubengeraKibirizi</v>
      </c>
      <c r="B188" s="8" t="s">
        <v>85</v>
      </c>
      <c r="C188" s="8" t="s">
        <v>341</v>
      </c>
      <c r="D188" s="8" t="s">
        <v>341</v>
      </c>
      <c r="E188" s="10">
        <v>43350</v>
      </c>
      <c r="F188" s="8" t="s">
        <v>362</v>
      </c>
      <c r="G188" s="8">
        <v>65</v>
      </c>
      <c r="H188" s="11">
        <v>43495</v>
      </c>
      <c r="I188" s="8" t="s">
        <v>201</v>
      </c>
      <c r="J188" s="8" t="s">
        <v>19</v>
      </c>
      <c r="K188" s="13">
        <v>2015</v>
      </c>
      <c r="L188" s="13">
        <v>-485</v>
      </c>
      <c r="M188" s="13">
        <v>1530</v>
      </c>
      <c r="N188" s="13">
        <v>-1525</v>
      </c>
      <c r="O188" s="8">
        <f t="shared" si="2"/>
        <v>5</v>
      </c>
      <c r="P188" s="8">
        <f>VLOOKUP(J188,Sheet16!$A$1:$B$16,2,0)</f>
        <v>737</v>
      </c>
      <c r="Q188" s="8">
        <f t="shared" si="1"/>
        <v>3685</v>
      </c>
    </row>
    <row r="189" spans="1:17" x14ac:dyDescent="0.25">
      <c r="A189" s="8" t="str">
        <f t="shared" si="0"/>
        <v>GatsiboKigabiro REM GAT</v>
      </c>
      <c r="B189" s="8" t="s">
        <v>87</v>
      </c>
      <c r="C189" s="8" t="s">
        <v>104</v>
      </c>
      <c r="D189" s="8" t="s">
        <v>104</v>
      </c>
      <c r="E189" s="10">
        <v>43339</v>
      </c>
      <c r="F189" s="8" t="s">
        <v>100</v>
      </c>
      <c r="G189" s="8">
        <v>1813</v>
      </c>
      <c r="H189" s="11">
        <v>43493</v>
      </c>
      <c r="I189" s="8" t="s">
        <v>48</v>
      </c>
      <c r="J189" s="8" t="s">
        <v>21</v>
      </c>
      <c r="K189" s="13">
        <v>1505</v>
      </c>
      <c r="L189" s="13">
        <v>-785</v>
      </c>
      <c r="M189" s="13">
        <v>720</v>
      </c>
      <c r="N189" s="13">
        <v>-685</v>
      </c>
      <c r="O189" s="8">
        <f t="shared" si="2"/>
        <v>35</v>
      </c>
      <c r="P189" s="8">
        <f>VLOOKUP(J189,Sheet16!$A$1:$B$16,2,0)</f>
        <v>655</v>
      </c>
      <c r="Q189" s="8">
        <f t="shared" si="1"/>
        <v>22925</v>
      </c>
    </row>
    <row r="190" spans="1:17" x14ac:dyDescent="0.25">
      <c r="A190" s="8" t="str">
        <f t="shared" si="0"/>
        <v>GatsiboKigabiro REM GAT</v>
      </c>
      <c r="B190" s="8" t="s">
        <v>87</v>
      </c>
      <c r="C190" s="8" t="s">
        <v>104</v>
      </c>
      <c r="D190" s="8" t="s">
        <v>104</v>
      </c>
      <c r="E190" s="10">
        <v>43339</v>
      </c>
      <c r="F190" s="8" t="s">
        <v>100</v>
      </c>
      <c r="G190" s="8">
        <v>1813</v>
      </c>
      <c r="H190" s="11">
        <v>43493</v>
      </c>
      <c r="I190" s="8" t="s">
        <v>48</v>
      </c>
      <c r="J190" s="8" t="s">
        <v>33</v>
      </c>
      <c r="K190" s="13">
        <v>37</v>
      </c>
      <c r="L190" s="13">
        <v>-15</v>
      </c>
      <c r="M190" s="13">
        <v>22</v>
      </c>
      <c r="N190" s="13">
        <v>-21</v>
      </c>
      <c r="O190" s="8">
        <f t="shared" si="2"/>
        <v>1</v>
      </c>
      <c r="P190" s="15">
        <f>VLOOKUP(J190,Sheet16!$A$1:$B$16,2,0)</f>
        <v>29500</v>
      </c>
      <c r="Q190" s="8">
        <f t="shared" si="1"/>
        <v>29500</v>
      </c>
    </row>
    <row r="191" spans="1:17" x14ac:dyDescent="0.25">
      <c r="A191" s="8" t="str">
        <f t="shared" si="0"/>
        <v>GatsiboKigabiro REM GAT</v>
      </c>
      <c r="B191" s="8" t="s">
        <v>87</v>
      </c>
      <c r="C191" s="8" t="s">
        <v>104</v>
      </c>
      <c r="D191" s="8" t="s">
        <v>104</v>
      </c>
      <c r="E191" s="10">
        <v>43339</v>
      </c>
      <c r="F191" s="8" t="s">
        <v>100</v>
      </c>
      <c r="G191" s="8">
        <v>1813</v>
      </c>
      <c r="H191" s="11">
        <v>43493</v>
      </c>
      <c r="I191" s="8" t="s">
        <v>48</v>
      </c>
      <c r="J191" s="8" t="s">
        <v>25</v>
      </c>
      <c r="K191" s="13">
        <v>7350</v>
      </c>
      <c r="L191" s="13">
        <v>-2550</v>
      </c>
      <c r="M191" s="13">
        <v>4800</v>
      </c>
      <c r="N191" s="13">
        <v>-4725</v>
      </c>
      <c r="O191" s="8">
        <f t="shared" si="2"/>
        <v>75</v>
      </c>
      <c r="P191" s="8">
        <f>VLOOKUP(J191,Sheet16!$A$1:$B$16,2,0)</f>
        <v>100</v>
      </c>
      <c r="Q191" s="8">
        <f t="shared" si="1"/>
        <v>7500</v>
      </c>
    </row>
    <row r="192" spans="1:17" x14ac:dyDescent="0.25">
      <c r="A192" s="8" t="str">
        <f t="shared" si="0"/>
        <v>NyamagabeKigeme</v>
      </c>
      <c r="B192" s="8" t="s">
        <v>27</v>
      </c>
      <c r="C192" s="8" t="s">
        <v>309</v>
      </c>
      <c r="D192" s="8" t="s">
        <v>309</v>
      </c>
      <c r="E192" s="10">
        <v>43344</v>
      </c>
      <c r="F192" s="8" t="s">
        <v>228</v>
      </c>
      <c r="G192" s="8">
        <v>874</v>
      </c>
      <c r="H192" s="11">
        <v>43566</v>
      </c>
      <c r="I192" s="8" t="s">
        <v>72</v>
      </c>
      <c r="J192" s="8" t="s">
        <v>18</v>
      </c>
      <c r="K192" s="13">
        <v>16</v>
      </c>
      <c r="L192" s="13">
        <v>-11</v>
      </c>
      <c r="M192" s="13">
        <v>5</v>
      </c>
      <c r="N192" s="13">
        <v>0</v>
      </c>
      <c r="O192" s="8">
        <f t="shared" si="2"/>
        <v>5</v>
      </c>
      <c r="P192" s="8">
        <f>VLOOKUP(J192,Sheet16!$A$1:$B$16,2,0)</f>
        <v>800</v>
      </c>
      <c r="Q192" s="8">
        <f t="shared" si="1"/>
        <v>4000</v>
      </c>
    </row>
    <row r="193" spans="1:17" x14ac:dyDescent="0.25">
      <c r="A193" s="8" t="str">
        <f t="shared" si="0"/>
        <v>NyamagabeKigeme</v>
      </c>
      <c r="B193" s="8" t="s">
        <v>27</v>
      </c>
      <c r="C193" s="8" t="s">
        <v>309</v>
      </c>
      <c r="D193" s="8" t="s">
        <v>309</v>
      </c>
      <c r="E193" s="10">
        <v>43344</v>
      </c>
      <c r="F193" s="8" t="s">
        <v>228</v>
      </c>
      <c r="G193" s="8">
        <v>874</v>
      </c>
      <c r="H193" s="11">
        <v>43566</v>
      </c>
      <c r="I193" s="8" t="s">
        <v>72</v>
      </c>
      <c r="J193" s="8" t="s">
        <v>30</v>
      </c>
      <c r="K193" s="13">
        <v>282</v>
      </c>
      <c r="L193" s="13">
        <v>-124</v>
      </c>
      <c r="M193" s="13">
        <v>158</v>
      </c>
      <c r="N193" s="13">
        <v>-156</v>
      </c>
      <c r="O193" s="8">
        <f t="shared" si="2"/>
        <v>2</v>
      </c>
      <c r="P193" s="8">
        <f>VLOOKUP(J193,Sheet16!$A$1:$B$16,2,0)</f>
        <v>2141</v>
      </c>
      <c r="Q193" s="8">
        <f t="shared" si="1"/>
        <v>4282</v>
      </c>
    </row>
    <row r="194" spans="1:17" x14ac:dyDescent="0.25">
      <c r="A194" s="8" t="str">
        <f t="shared" si="0"/>
        <v>NyanzaKimirama 2</v>
      </c>
      <c r="B194" s="8" t="s">
        <v>111</v>
      </c>
      <c r="C194" s="8" t="s">
        <v>345</v>
      </c>
      <c r="D194" s="8" t="s">
        <v>346</v>
      </c>
      <c r="E194" s="10">
        <v>43334</v>
      </c>
      <c r="F194" s="8" t="s">
        <v>347</v>
      </c>
      <c r="G194" s="8">
        <v>1029</v>
      </c>
      <c r="H194" s="11">
        <v>43564</v>
      </c>
      <c r="I194" s="8" t="s">
        <v>163</v>
      </c>
      <c r="J194" s="8" t="s">
        <v>25</v>
      </c>
      <c r="K194" s="13">
        <v>100</v>
      </c>
      <c r="L194" s="13">
        <v>-50</v>
      </c>
      <c r="M194" s="13">
        <v>50</v>
      </c>
      <c r="N194" s="13">
        <v>-25</v>
      </c>
      <c r="O194" s="8">
        <f t="shared" si="2"/>
        <v>25</v>
      </c>
      <c r="P194" s="8">
        <f>VLOOKUP(J194,Sheet16!$A$1:$B$16,2,0)</f>
        <v>100</v>
      </c>
      <c r="Q194" s="8">
        <f t="shared" si="1"/>
        <v>2500</v>
      </c>
    </row>
    <row r="195" spans="1:17" x14ac:dyDescent="0.25">
      <c r="A195" s="8" t="str">
        <f t="shared" si="0"/>
        <v>NyanzaKimirama 2</v>
      </c>
      <c r="B195" s="8" t="s">
        <v>111</v>
      </c>
      <c r="C195" s="8" t="s">
        <v>345</v>
      </c>
      <c r="D195" s="8" t="s">
        <v>346</v>
      </c>
      <c r="E195" s="10">
        <v>43334</v>
      </c>
      <c r="F195" s="8" t="s">
        <v>347</v>
      </c>
      <c r="G195" s="8">
        <v>1029</v>
      </c>
      <c r="H195" s="11">
        <v>43564</v>
      </c>
      <c r="I195" s="8" t="s">
        <v>163</v>
      </c>
      <c r="J195" s="8" t="s">
        <v>26</v>
      </c>
      <c r="K195" s="13">
        <v>620</v>
      </c>
      <c r="L195" s="13">
        <v>-260</v>
      </c>
      <c r="M195" s="13">
        <v>360</v>
      </c>
      <c r="N195" s="13">
        <v>-307.5</v>
      </c>
      <c r="O195" s="8">
        <f t="shared" si="2"/>
        <v>52.5</v>
      </c>
      <c r="P195" s="8">
        <f>VLOOKUP(J195,Sheet16!$A$1:$B$16,2,0)</f>
        <v>606</v>
      </c>
      <c r="Q195" s="8">
        <f t="shared" si="1"/>
        <v>31815</v>
      </c>
    </row>
    <row r="196" spans="1:17" x14ac:dyDescent="0.25">
      <c r="A196" s="8" t="str">
        <f t="shared" si="0"/>
        <v>GatsiboKintu</v>
      </c>
      <c r="B196" s="8" t="s">
        <v>87</v>
      </c>
      <c r="C196" s="8" t="s">
        <v>107</v>
      </c>
      <c r="D196" s="8" t="s">
        <v>107</v>
      </c>
      <c r="E196" s="10">
        <v>43350</v>
      </c>
      <c r="F196" s="8" t="s">
        <v>108</v>
      </c>
      <c r="G196" s="8">
        <v>453</v>
      </c>
      <c r="H196" s="11">
        <v>43493</v>
      </c>
      <c r="I196" s="8" t="s">
        <v>43</v>
      </c>
      <c r="J196" s="8" t="s">
        <v>21</v>
      </c>
      <c r="K196" s="13">
        <v>1135</v>
      </c>
      <c r="L196" s="13">
        <v>-675</v>
      </c>
      <c r="M196" s="13">
        <v>460</v>
      </c>
      <c r="N196" s="13">
        <v>-435</v>
      </c>
      <c r="O196" s="8">
        <f t="shared" si="2"/>
        <v>25</v>
      </c>
      <c r="P196" s="8">
        <f>VLOOKUP(J196,Sheet16!$A$1:$B$16,2,0)</f>
        <v>655</v>
      </c>
      <c r="Q196" s="8">
        <f t="shared" si="1"/>
        <v>16375</v>
      </c>
    </row>
    <row r="197" spans="1:17" x14ac:dyDescent="0.25">
      <c r="A197" s="8" t="str">
        <f t="shared" si="0"/>
        <v>NgomaKinyonzo B</v>
      </c>
      <c r="B197" s="8" t="s">
        <v>55</v>
      </c>
      <c r="C197" s="8" t="s">
        <v>257</v>
      </c>
      <c r="D197" s="8" t="s">
        <v>257</v>
      </c>
      <c r="E197" s="10">
        <v>43348</v>
      </c>
      <c r="F197" s="8" t="s">
        <v>258</v>
      </c>
      <c r="G197" s="8">
        <v>2453</v>
      </c>
      <c r="H197" s="11">
        <v>43482</v>
      </c>
      <c r="I197" s="8" t="s">
        <v>72</v>
      </c>
      <c r="J197" s="8" t="s">
        <v>19</v>
      </c>
      <c r="K197" s="13">
        <v>4705</v>
      </c>
      <c r="L197" s="13">
        <v>-1120</v>
      </c>
      <c r="M197" s="13">
        <v>3585</v>
      </c>
      <c r="N197" s="13">
        <v>-3550</v>
      </c>
      <c r="O197" s="8">
        <f t="shared" si="2"/>
        <v>35</v>
      </c>
      <c r="P197" s="8">
        <f>VLOOKUP(J197,Sheet16!$A$1:$B$16,2,0)</f>
        <v>737</v>
      </c>
      <c r="Q197" s="8">
        <f t="shared" si="1"/>
        <v>25795</v>
      </c>
    </row>
    <row r="198" spans="1:17" x14ac:dyDescent="0.25">
      <c r="A198" s="8" t="str">
        <f t="shared" si="0"/>
        <v>NgomaKinyonzo B</v>
      </c>
      <c r="B198" s="8" t="s">
        <v>55</v>
      </c>
      <c r="C198" s="8" t="s">
        <v>257</v>
      </c>
      <c r="D198" s="8" t="s">
        <v>257</v>
      </c>
      <c r="E198" s="10">
        <v>43348</v>
      </c>
      <c r="F198" s="8" t="s">
        <v>258</v>
      </c>
      <c r="G198" s="8">
        <v>2453</v>
      </c>
      <c r="H198" s="11">
        <v>43482</v>
      </c>
      <c r="I198" s="8" t="s">
        <v>72</v>
      </c>
      <c r="J198" s="8" t="s">
        <v>21</v>
      </c>
      <c r="K198" s="13">
        <v>270</v>
      </c>
      <c r="L198" s="13">
        <v>-70</v>
      </c>
      <c r="M198" s="13">
        <v>200</v>
      </c>
      <c r="N198" s="13">
        <v>-195</v>
      </c>
      <c r="O198" s="8">
        <f t="shared" si="2"/>
        <v>5</v>
      </c>
      <c r="P198" s="8">
        <f>VLOOKUP(J198,Sheet16!$A$1:$B$16,2,0)</f>
        <v>655</v>
      </c>
      <c r="Q198" s="8">
        <f t="shared" si="1"/>
        <v>3275</v>
      </c>
    </row>
    <row r="199" spans="1:17" x14ac:dyDescent="0.25">
      <c r="A199" s="8" t="str">
        <f t="shared" si="0"/>
        <v>NgomaKinyonzo B</v>
      </c>
      <c r="B199" s="8" t="s">
        <v>55</v>
      </c>
      <c r="C199" s="8" t="s">
        <v>257</v>
      </c>
      <c r="D199" s="8" t="s">
        <v>257</v>
      </c>
      <c r="E199" s="10">
        <v>43348</v>
      </c>
      <c r="F199" s="8" t="s">
        <v>258</v>
      </c>
      <c r="G199" s="8">
        <v>2453</v>
      </c>
      <c r="H199" s="11">
        <v>43482</v>
      </c>
      <c r="I199" s="8" t="s">
        <v>72</v>
      </c>
      <c r="J199" s="8" t="s">
        <v>22</v>
      </c>
      <c r="K199" s="13">
        <v>1160</v>
      </c>
      <c r="L199" s="13">
        <v>-624</v>
      </c>
      <c r="M199" s="13">
        <v>536</v>
      </c>
      <c r="N199" s="13">
        <v>-534</v>
      </c>
      <c r="O199" s="8">
        <f t="shared" si="2"/>
        <v>2</v>
      </c>
      <c r="P199" s="8">
        <f>VLOOKUP(J199,Sheet16!$A$1:$B$16,2,0)</f>
        <v>2288</v>
      </c>
      <c r="Q199" s="8">
        <f t="shared" si="1"/>
        <v>4576</v>
      </c>
    </row>
    <row r="200" spans="1:17" x14ac:dyDescent="0.25">
      <c r="A200" s="8" t="str">
        <f t="shared" si="0"/>
        <v>NgomaKinyonzo B</v>
      </c>
      <c r="B200" s="8" t="s">
        <v>55</v>
      </c>
      <c r="C200" s="8" t="s">
        <v>257</v>
      </c>
      <c r="D200" s="8" t="s">
        <v>257</v>
      </c>
      <c r="E200" s="10">
        <v>43348</v>
      </c>
      <c r="F200" s="8" t="s">
        <v>258</v>
      </c>
      <c r="G200" s="8">
        <v>2453</v>
      </c>
      <c r="H200" s="11">
        <v>43482</v>
      </c>
      <c r="I200" s="8" t="s">
        <v>72</v>
      </c>
      <c r="J200" s="8" t="s">
        <v>26</v>
      </c>
      <c r="K200" s="13">
        <v>2475</v>
      </c>
      <c r="L200" s="13">
        <v>-630</v>
      </c>
      <c r="M200" s="13">
        <v>1845</v>
      </c>
      <c r="N200" s="13">
        <v>-1842.5</v>
      </c>
      <c r="O200" s="8">
        <f t="shared" si="2"/>
        <v>2.5</v>
      </c>
      <c r="P200" s="8">
        <f>VLOOKUP(J200,Sheet16!$A$1:$B$16,2,0)</f>
        <v>606</v>
      </c>
      <c r="Q200" s="8">
        <f t="shared" si="1"/>
        <v>1515</v>
      </c>
    </row>
    <row r="201" spans="1:17" x14ac:dyDescent="0.25">
      <c r="A201" s="8" t="str">
        <f t="shared" si="0"/>
        <v>KarongiKirambo</v>
      </c>
      <c r="B201" s="8" t="s">
        <v>73</v>
      </c>
      <c r="C201" s="8" t="s">
        <v>221</v>
      </c>
      <c r="D201" s="8" t="s">
        <v>221</v>
      </c>
      <c r="E201" s="10">
        <v>43339</v>
      </c>
      <c r="F201" s="8" t="s">
        <v>220</v>
      </c>
      <c r="G201" s="8">
        <v>181</v>
      </c>
      <c r="H201" s="11">
        <v>43548</v>
      </c>
      <c r="I201" s="8" t="s">
        <v>48</v>
      </c>
      <c r="J201" s="8" t="s">
        <v>21</v>
      </c>
      <c r="K201" s="13">
        <v>450</v>
      </c>
      <c r="L201" s="13">
        <v>-225</v>
      </c>
      <c r="M201" s="13">
        <v>225</v>
      </c>
      <c r="N201" s="13">
        <v>-175</v>
      </c>
      <c r="O201" s="8">
        <f t="shared" si="2"/>
        <v>50</v>
      </c>
      <c r="P201" s="8">
        <f>VLOOKUP(J201,Sheet16!$A$1:$B$16,2,0)</f>
        <v>655</v>
      </c>
      <c r="Q201" s="8">
        <f t="shared" si="1"/>
        <v>32750</v>
      </c>
    </row>
    <row r="202" spans="1:17" x14ac:dyDescent="0.25">
      <c r="A202" s="8" t="str">
        <f t="shared" si="0"/>
        <v>NyamagabeKirehe</v>
      </c>
      <c r="B202" s="8" t="s">
        <v>27</v>
      </c>
      <c r="C202" s="8" t="s">
        <v>312</v>
      </c>
      <c r="D202" s="8" t="s">
        <v>312</v>
      </c>
      <c r="E202" s="10">
        <v>43348</v>
      </c>
      <c r="F202" s="8" t="s">
        <v>277</v>
      </c>
      <c r="G202" s="8">
        <v>746</v>
      </c>
      <c r="H202" s="11">
        <v>43565</v>
      </c>
      <c r="I202" s="8" t="s">
        <v>72</v>
      </c>
      <c r="J202" s="8" t="s">
        <v>19</v>
      </c>
      <c r="K202" s="13">
        <v>4075</v>
      </c>
      <c r="L202" s="13">
        <v>-1940</v>
      </c>
      <c r="M202" s="13">
        <v>2135</v>
      </c>
      <c r="N202" s="13">
        <v>-2090</v>
      </c>
      <c r="O202" s="8">
        <f t="shared" si="2"/>
        <v>45</v>
      </c>
      <c r="P202" s="8">
        <f>VLOOKUP(J202,Sheet16!$A$1:$B$16,2,0)</f>
        <v>737</v>
      </c>
      <c r="Q202" s="8">
        <f t="shared" si="1"/>
        <v>33165</v>
      </c>
    </row>
    <row r="203" spans="1:17" x14ac:dyDescent="0.25">
      <c r="A203" s="8" t="str">
        <f t="shared" si="0"/>
        <v>NyamagabeKizimyamuriro B</v>
      </c>
      <c r="B203" s="8" t="s">
        <v>27</v>
      </c>
      <c r="C203" s="8" t="s">
        <v>313</v>
      </c>
      <c r="D203" s="8" t="s">
        <v>313</v>
      </c>
      <c r="E203" s="10">
        <v>43330</v>
      </c>
      <c r="F203" s="8" t="s">
        <v>314</v>
      </c>
      <c r="G203" s="8">
        <v>1533</v>
      </c>
      <c r="H203" s="11">
        <v>43565</v>
      </c>
      <c r="I203" s="8" t="s">
        <v>72</v>
      </c>
      <c r="J203" s="8" t="s">
        <v>21</v>
      </c>
      <c r="K203" s="13">
        <v>8995</v>
      </c>
      <c r="L203" s="13">
        <v>-1660</v>
      </c>
      <c r="M203" s="13">
        <v>7335</v>
      </c>
      <c r="N203" s="13">
        <v>-7285</v>
      </c>
      <c r="O203" s="8">
        <f t="shared" si="2"/>
        <v>50</v>
      </c>
      <c r="P203" s="8">
        <f>VLOOKUP(J203,Sheet16!$A$1:$B$16,2,0)</f>
        <v>655</v>
      </c>
      <c r="Q203" s="8">
        <f t="shared" si="1"/>
        <v>32750</v>
      </c>
    </row>
    <row r="204" spans="1:17" x14ac:dyDescent="0.25">
      <c r="A204" s="8" t="str">
        <f t="shared" si="0"/>
        <v>NyamagabeKizimyamuriro B</v>
      </c>
      <c r="B204" s="8" t="s">
        <v>27</v>
      </c>
      <c r="C204" s="8" t="s">
        <v>313</v>
      </c>
      <c r="D204" s="8" t="s">
        <v>313</v>
      </c>
      <c r="E204" s="10">
        <v>43330</v>
      </c>
      <c r="F204" s="8" t="s">
        <v>314</v>
      </c>
      <c r="G204" s="8">
        <v>1533</v>
      </c>
      <c r="H204" s="11">
        <v>43565</v>
      </c>
      <c r="I204" s="8" t="s">
        <v>72</v>
      </c>
      <c r="J204" s="8" t="s">
        <v>26</v>
      </c>
      <c r="K204" s="13">
        <v>1470</v>
      </c>
      <c r="L204" s="13">
        <v>-295</v>
      </c>
      <c r="M204" s="13">
        <v>1175</v>
      </c>
      <c r="N204" s="13">
        <v>-1170</v>
      </c>
      <c r="O204" s="8">
        <f t="shared" si="2"/>
        <v>5</v>
      </c>
      <c r="P204" s="8">
        <f>VLOOKUP(J204,Sheet16!$A$1:$B$16,2,0)</f>
        <v>606</v>
      </c>
      <c r="Q204" s="8">
        <f t="shared" si="1"/>
        <v>3030</v>
      </c>
    </row>
    <row r="205" spans="1:17" x14ac:dyDescent="0.25">
      <c r="A205" s="8" t="str">
        <f t="shared" si="0"/>
        <v>GatsiboMarimba A</v>
      </c>
      <c r="B205" s="8" t="s">
        <v>87</v>
      </c>
      <c r="C205" s="8" t="s">
        <v>110</v>
      </c>
      <c r="D205" s="8" t="s">
        <v>110</v>
      </c>
      <c r="E205" s="10">
        <v>43334</v>
      </c>
      <c r="F205" s="8" t="s">
        <v>103</v>
      </c>
      <c r="G205" s="8">
        <v>1205</v>
      </c>
      <c r="H205" s="11">
        <v>43500</v>
      </c>
      <c r="I205" s="8" t="s">
        <v>43</v>
      </c>
      <c r="J205" s="8" t="s">
        <v>22</v>
      </c>
      <c r="K205" s="13">
        <v>926</v>
      </c>
      <c r="L205" s="13">
        <v>-532</v>
      </c>
      <c r="M205" s="13">
        <v>394</v>
      </c>
      <c r="N205" s="13">
        <v>-392</v>
      </c>
      <c r="O205" s="8">
        <f t="shared" si="2"/>
        <v>2</v>
      </c>
      <c r="P205" s="8">
        <f>VLOOKUP(J205,Sheet16!$A$1:$B$16,2,0)</f>
        <v>2288</v>
      </c>
      <c r="Q205" s="8">
        <f t="shared" si="1"/>
        <v>4576</v>
      </c>
    </row>
    <row r="206" spans="1:17" x14ac:dyDescent="0.25">
      <c r="A206" s="8" t="str">
        <f t="shared" si="0"/>
        <v>NgororeroMashya</v>
      </c>
      <c r="B206" s="8" t="s">
        <v>36</v>
      </c>
      <c r="C206" s="8" t="s">
        <v>298</v>
      </c>
      <c r="D206" s="8" t="s">
        <v>298</v>
      </c>
      <c r="E206" s="10">
        <v>43335</v>
      </c>
      <c r="F206" s="8" t="s">
        <v>78</v>
      </c>
      <c r="G206" s="8">
        <v>1886</v>
      </c>
      <c r="H206" s="11">
        <v>43490</v>
      </c>
      <c r="I206" s="8" t="s">
        <v>138</v>
      </c>
      <c r="J206" s="8" t="s">
        <v>19</v>
      </c>
      <c r="K206" s="13">
        <v>3855</v>
      </c>
      <c r="L206" s="13">
        <v>-980</v>
      </c>
      <c r="M206" s="13">
        <v>2875</v>
      </c>
      <c r="N206" s="13">
        <v>-2765</v>
      </c>
      <c r="O206" s="8">
        <f t="shared" si="2"/>
        <v>110</v>
      </c>
      <c r="P206" s="8">
        <f>VLOOKUP(J206,Sheet16!$A$1:$B$16,2,0)</f>
        <v>737</v>
      </c>
      <c r="Q206" s="8">
        <f t="shared" si="1"/>
        <v>81070</v>
      </c>
    </row>
    <row r="207" spans="1:17" x14ac:dyDescent="0.25">
      <c r="A207" s="8" t="str">
        <f t="shared" si="0"/>
        <v>NgororeroMashya</v>
      </c>
      <c r="B207" s="8" t="s">
        <v>36</v>
      </c>
      <c r="C207" s="8" t="s">
        <v>298</v>
      </c>
      <c r="D207" s="8" t="s">
        <v>298</v>
      </c>
      <c r="E207" s="10">
        <v>43335</v>
      </c>
      <c r="F207" s="8" t="s">
        <v>78</v>
      </c>
      <c r="G207" s="8">
        <v>1886</v>
      </c>
      <c r="H207" s="11">
        <v>43490</v>
      </c>
      <c r="I207" s="8" t="s">
        <v>138</v>
      </c>
      <c r="J207" s="8" t="s">
        <v>30</v>
      </c>
      <c r="K207" s="13">
        <v>1046</v>
      </c>
      <c r="L207" s="13">
        <v>-602</v>
      </c>
      <c r="M207" s="13">
        <v>444</v>
      </c>
      <c r="N207" s="13">
        <v>-438</v>
      </c>
      <c r="O207" s="8">
        <f t="shared" si="2"/>
        <v>6</v>
      </c>
      <c r="P207" s="8">
        <f>VLOOKUP(J207,Sheet16!$A$1:$B$16,2,0)</f>
        <v>2141</v>
      </c>
      <c r="Q207" s="8">
        <f t="shared" si="1"/>
        <v>12846</v>
      </c>
    </row>
    <row r="208" spans="1:17" x14ac:dyDescent="0.25">
      <c r="A208" s="8" t="str">
        <f t="shared" si="0"/>
        <v>NgororeroMashya</v>
      </c>
      <c r="B208" s="8" t="s">
        <v>36</v>
      </c>
      <c r="C208" s="8" t="s">
        <v>298</v>
      </c>
      <c r="D208" s="8" t="s">
        <v>298</v>
      </c>
      <c r="E208" s="10">
        <v>43335</v>
      </c>
      <c r="F208" s="8" t="s">
        <v>78</v>
      </c>
      <c r="G208" s="8">
        <v>1886</v>
      </c>
      <c r="H208" s="11">
        <v>43490</v>
      </c>
      <c r="I208" s="8" t="s">
        <v>138</v>
      </c>
      <c r="J208" s="8" t="s">
        <v>33</v>
      </c>
      <c r="K208" s="13">
        <v>14</v>
      </c>
      <c r="L208" s="13">
        <v>-10</v>
      </c>
      <c r="M208" s="13">
        <v>4</v>
      </c>
      <c r="N208" s="13">
        <v>-3</v>
      </c>
      <c r="O208" s="8">
        <f t="shared" si="2"/>
        <v>1</v>
      </c>
      <c r="P208" s="15">
        <f>VLOOKUP(J208,Sheet16!$A$1:$B$16,2,0)</f>
        <v>29500</v>
      </c>
      <c r="Q208" s="8">
        <f t="shared" si="1"/>
        <v>29500</v>
      </c>
    </row>
    <row r="209" spans="1:17" x14ac:dyDescent="0.25">
      <c r="A209" s="8" t="str">
        <f t="shared" si="0"/>
        <v>RusiziMiko B</v>
      </c>
      <c r="B209" s="8" t="s">
        <v>205</v>
      </c>
      <c r="C209" s="8" t="s">
        <v>364</v>
      </c>
      <c r="D209" s="8" t="s">
        <v>364</v>
      </c>
      <c r="E209" s="10">
        <v>43335</v>
      </c>
      <c r="F209" s="8" t="s">
        <v>261</v>
      </c>
      <c r="G209" s="8">
        <v>344</v>
      </c>
      <c r="H209" s="11">
        <v>43528</v>
      </c>
      <c r="I209" s="8" t="s">
        <v>163</v>
      </c>
      <c r="J209" s="8" t="s">
        <v>33</v>
      </c>
      <c r="K209" s="13">
        <v>20</v>
      </c>
      <c r="L209" s="13">
        <v>-7</v>
      </c>
      <c r="M209" s="13">
        <v>13</v>
      </c>
      <c r="N209" s="13">
        <v>-12</v>
      </c>
      <c r="O209" s="8">
        <f t="shared" si="2"/>
        <v>1</v>
      </c>
      <c r="P209" s="15">
        <f>VLOOKUP(J209,Sheet16!$A$1:$B$16,2,0)</f>
        <v>29500</v>
      </c>
      <c r="Q209" s="8">
        <f t="shared" si="1"/>
        <v>29500</v>
      </c>
    </row>
    <row r="210" spans="1:17" x14ac:dyDescent="0.25">
      <c r="A210" s="8" t="str">
        <f t="shared" si="0"/>
        <v>NyanzaMpanga 2</v>
      </c>
      <c r="B210" s="8" t="s">
        <v>111</v>
      </c>
      <c r="C210" s="8" t="s">
        <v>348</v>
      </c>
      <c r="D210" s="8" t="s">
        <v>349</v>
      </c>
      <c r="E210" s="10">
        <v>43329</v>
      </c>
      <c r="F210" s="8" t="s">
        <v>263</v>
      </c>
      <c r="G210" s="8">
        <v>2198</v>
      </c>
      <c r="H210" s="11">
        <v>43565</v>
      </c>
      <c r="I210" s="8" t="s">
        <v>163</v>
      </c>
      <c r="J210" s="8" t="s">
        <v>18</v>
      </c>
      <c r="K210" s="13">
        <v>58</v>
      </c>
      <c r="L210" s="13">
        <v>-18</v>
      </c>
      <c r="M210" s="13">
        <v>40</v>
      </c>
      <c r="N210" s="13">
        <v>-38</v>
      </c>
      <c r="O210" s="8">
        <f t="shared" si="2"/>
        <v>2</v>
      </c>
      <c r="P210" s="8">
        <f>VLOOKUP(J210,Sheet16!$A$1:$B$16,2,0)</f>
        <v>800</v>
      </c>
      <c r="Q210" s="8">
        <f t="shared" si="1"/>
        <v>1600</v>
      </c>
    </row>
    <row r="211" spans="1:17" x14ac:dyDescent="0.25">
      <c r="A211" s="8" t="str">
        <f t="shared" si="0"/>
        <v>NyanzaMpanga 2</v>
      </c>
      <c r="B211" s="8" t="s">
        <v>111</v>
      </c>
      <c r="C211" s="8" t="s">
        <v>348</v>
      </c>
      <c r="D211" s="8" t="s">
        <v>349</v>
      </c>
      <c r="E211" s="10">
        <v>43329</v>
      </c>
      <c r="F211" s="8" t="s">
        <v>263</v>
      </c>
      <c r="G211" s="8">
        <v>2198</v>
      </c>
      <c r="H211" s="11">
        <v>43565</v>
      </c>
      <c r="I211" s="8" t="s">
        <v>163</v>
      </c>
      <c r="J211" s="8" t="s">
        <v>20</v>
      </c>
      <c r="K211" s="13">
        <v>54</v>
      </c>
      <c r="L211" s="13">
        <v>-22</v>
      </c>
      <c r="M211" s="13">
        <v>32</v>
      </c>
      <c r="N211" s="13">
        <v>-26</v>
      </c>
      <c r="O211" s="8">
        <f t="shared" si="2"/>
        <v>6</v>
      </c>
      <c r="P211" s="8">
        <f>VLOOKUP(J211,Sheet16!$A$1:$B$16,2,0)</f>
        <v>900</v>
      </c>
      <c r="Q211" s="8">
        <f t="shared" si="1"/>
        <v>5400</v>
      </c>
    </row>
    <row r="212" spans="1:17" x14ac:dyDescent="0.25">
      <c r="A212" s="8" t="str">
        <f t="shared" si="0"/>
        <v>NyanzaMpanga 2</v>
      </c>
      <c r="B212" s="8" t="s">
        <v>111</v>
      </c>
      <c r="C212" s="8" t="s">
        <v>348</v>
      </c>
      <c r="D212" s="8" t="s">
        <v>349</v>
      </c>
      <c r="E212" s="10">
        <v>43329</v>
      </c>
      <c r="F212" s="8" t="s">
        <v>263</v>
      </c>
      <c r="G212" s="8">
        <v>2198</v>
      </c>
      <c r="H212" s="11">
        <v>43565</v>
      </c>
      <c r="I212" s="8" t="s">
        <v>163</v>
      </c>
      <c r="J212" s="8" t="s">
        <v>59</v>
      </c>
      <c r="K212" s="13">
        <v>324</v>
      </c>
      <c r="L212" s="13">
        <v>-60</v>
      </c>
      <c r="M212" s="13">
        <v>264</v>
      </c>
      <c r="N212" s="13">
        <v>-262</v>
      </c>
      <c r="O212" s="8">
        <f t="shared" si="2"/>
        <v>2</v>
      </c>
      <c r="P212" s="8">
        <f>VLOOKUP(J212,Sheet16!$A$1:$B$16,2,0)</f>
        <v>2168</v>
      </c>
      <c r="Q212" s="8">
        <f t="shared" si="1"/>
        <v>4336</v>
      </c>
    </row>
    <row r="213" spans="1:17" x14ac:dyDescent="0.25">
      <c r="A213" s="8" t="str">
        <f t="shared" si="0"/>
        <v>NyanzaMpanga 2</v>
      </c>
      <c r="B213" s="8" t="s">
        <v>111</v>
      </c>
      <c r="C213" s="8" t="s">
        <v>348</v>
      </c>
      <c r="D213" s="8" t="s">
        <v>349</v>
      </c>
      <c r="E213" s="10">
        <v>43329</v>
      </c>
      <c r="F213" s="8" t="s">
        <v>263</v>
      </c>
      <c r="G213" s="8">
        <v>2198</v>
      </c>
      <c r="H213" s="11">
        <v>43565</v>
      </c>
      <c r="I213" s="8" t="s">
        <v>163</v>
      </c>
      <c r="J213" s="8" t="s">
        <v>23</v>
      </c>
      <c r="K213" s="13">
        <v>24</v>
      </c>
      <c r="L213" s="13">
        <v>-9</v>
      </c>
      <c r="M213" s="13">
        <v>15</v>
      </c>
      <c r="N213" s="13">
        <v>-14</v>
      </c>
      <c r="O213" s="8">
        <f t="shared" si="2"/>
        <v>1</v>
      </c>
      <c r="P213" s="15">
        <f>VLOOKUP(J213,Sheet16!$A$1:$B$16,2,0)</f>
        <v>74500</v>
      </c>
      <c r="Q213" s="8">
        <f t="shared" si="1"/>
        <v>74500</v>
      </c>
    </row>
    <row r="214" spans="1:17" x14ac:dyDescent="0.25">
      <c r="A214" s="8" t="str">
        <f t="shared" si="0"/>
        <v>NyanzaMpanga 2</v>
      </c>
      <c r="B214" s="17" t="s">
        <v>111</v>
      </c>
      <c r="C214" s="17" t="s">
        <v>348</v>
      </c>
      <c r="D214" s="8" t="s">
        <v>349</v>
      </c>
      <c r="E214" s="10">
        <v>43329</v>
      </c>
      <c r="F214" s="8" t="s">
        <v>263</v>
      </c>
      <c r="G214" s="8">
        <v>2198</v>
      </c>
      <c r="H214" s="11">
        <v>43565</v>
      </c>
      <c r="I214" s="8" t="s">
        <v>163</v>
      </c>
      <c r="J214" s="17" t="s">
        <v>19</v>
      </c>
      <c r="K214" s="19">
        <v>1160</v>
      </c>
      <c r="L214" s="19">
        <v>-215</v>
      </c>
      <c r="M214" s="19">
        <v>945</v>
      </c>
      <c r="N214" s="19">
        <v>-940</v>
      </c>
      <c r="O214" s="21">
        <f t="shared" si="2"/>
        <v>5</v>
      </c>
      <c r="P214" s="8">
        <f>VLOOKUP(J214,Sheet16!$A$1:$B$16,2,0)</f>
        <v>737</v>
      </c>
      <c r="Q214" s="8">
        <f t="shared" si="1"/>
        <v>3685</v>
      </c>
    </row>
    <row r="215" spans="1:17" x14ac:dyDescent="0.25">
      <c r="A215" s="8" t="str">
        <f t="shared" si="0"/>
        <v>NyanzaMubuga</v>
      </c>
      <c r="B215" s="8" t="s">
        <v>111</v>
      </c>
      <c r="C215" s="8" t="s">
        <v>350</v>
      </c>
      <c r="D215" s="8" t="s">
        <v>350</v>
      </c>
      <c r="E215" s="10">
        <v>43349</v>
      </c>
      <c r="F215" s="8" t="s">
        <v>351</v>
      </c>
      <c r="G215" s="8">
        <v>1078</v>
      </c>
      <c r="H215" s="11">
        <v>43566</v>
      </c>
      <c r="I215" s="8" t="s">
        <v>101</v>
      </c>
      <c r="J215" s="8" t="s">
        <v>21</v>
      </c>
      <c r="K215" s="13">
        <v>165</v>
      </c>
      <c r="L215" s="13">
        <v>-70</v>
      </c>
      <c r="M215" s="13">
        <v>95</v>
      </c>
      <c r="N215" s="13">
        <v>-80</v>
      </c>
      <c r="O215" s="8">
        <f t="shared" si="2"/>
        <v>15</v>
      </c>
      <c r="P215" s="8">
        <f>VLOOKUP(J215,Sheet16!$A$1:$B$16,2,0)</f>
        <v>655</v>
      </c>
      <c r="Q215" s="8">
        <f t="shared" si="1"/>
        <v>9825</v>
      </c>
    </row>
    <row r="216" spans="1:17" x14ac:dyDescent="0.25">
      <c r="A216" s="8" t="str">
        <f t="shared" si="0"/>
        <v>NyanzaMubuga</v>
      </c>
      <c r="B216" s="8" t="s">
        <v>111</v>
      </c>
      <c r="C216" s="8" t="s">
        <v>350</v>
      </c>
      <c r="D216" s="8" t="s">
        <v>350</v>
      </c>
      <c r="E216" s="10">
        <v>43349</v>
      </c>
      <c r="F216" s="8" t="s">
        <v>351</v>
      </c>
      <c r="G216" s="8">
        <v>1078</v>
      </c>
      <c r="H216" s="11">
        <v>43566</v>
      </c>
      <c r="I216" s="8" t="s">
        <v>101</v>
      </c>
      <c r="J216" s="8" t="s">
        <v>33</v>
      </c>
      <c r="K216" s="13">
        <v>92</v>
      </c>
      <c r="L216" s="13">
        <v>-20</v>
      </c>
      <c r="M216" s="13">
        <v>72</v>
      </c>
      <c r="N216" s="13">
        <v>-70</v>
      </c>
      <c r="O216" s="8">
        <f t="shared" si="2"/>
        <v>2</v>
      </c>
      <c r="P216" s="15">
        <f>VLOOKUP(J216,Sheet16!$A$1:$B$16,2,0)</f>
        <v>29500</v>
      </c>
      <c r="Q216" s="8">
        <f t="shared" si="1"/>
        <v>59000</v>
      </c>
    </row>
    <row r="217" spans="1:17" x14ac:dyDescent="0.25">
      <c r="A217" s="8" t="str">
        <f t="shared" si="0"/>
        <v>NyanzaMubuga</v>
      </c>
      <c r="B217" s="8" t="s">
        <v>111</v>
      </c>
      <c r="C217" s="8" t="s">
        <v>350</v>
      </c>
      <c r="D217" s="8" t="s">
        <v>350</v>
      </c>
      <c r="E217" s="10">
        <v>43349</v>
      </c>
      <c r="F217" s="8" t="s">
        <v>351</v>
      </c>
      <c r="G217" s="8">
        <v>1078</v>
      </c>
      <c r="H217" s="11">
        <v>43566</v>
      </c>
      <c r="I217" s="8" t="s">
        <v>101</v>
      </c>
      <c r="J217" s="8" t="s">
        <v>26</v>
      </c>
      <c r="K217" s="13">
        <v>940</v>
      </c>
      <c r="L217" s="13">
        <v>-350</v>
      </c>
      <c r="M217" s="13">
        <v>590</v>
      </c>
      <c r="N217" s="13">
        <v>-580</v>
      </c>
      <c r="O217" s="8">
        <f t="shared" si="2"/>
        <v>10</v>
      </c>
      <c r="P217" s="8">
        <f>VLOOKUP(J217,Sheet16!$A$1:$B$16,2,0)</f>
        <v>606</v>
      </c>
      <c r="Q217" s="8">
        <f t="shared" si="1"/>
        <v>6060</v>
      </c>
    </row>
    <row r="218" spans="1:17" x14ac:dyDescent="0.25">
      <c r="A218" s="8" t="str">
        <f t="shared" si="0"/>
        <v>GisagaraMuganza 2</v>
      </c>
      <c r="B218" s="8" t="s">
        <v>16</v>
      </c>
      <c r="C218" s="8" t="s">
        <v>143</v>
      </c>
      <c r="D218" s="8" t="s">
        <v>144</v>
      </c>
      <c r="E218" s="10">
        <v>43340</v>
      </c>
      <c r="F218" s="8" t="s">
        <v>142</v>
      </c>
      <c r="G218" s="8">
        <v>2190</v>
      </c>
      <c r="H218" s="11">
        <v>43565</v>
      </c>
      <c r="I218" s="8" t="s">
        <v>43</v>
      </c>
      <c r="J218" s="8" t="s">
        <v>19</v>
      </c>
      <c r="K218" s="13">
        <v>2750</v>
      </c>
      <c r="L218" s="13">
        <v>-265</v>
      </c>
      <c r="M218" s="13">
        <v>2485</v>
      </c>
      <c r="N218" s="13">
        <v>-2425</v>
      </c>
      <c r="O218" s="8">
        <f t="shared" si="2"/>
        <v>60</v>
      </c>
      <c r="P218" s="8">
        <f>VLOOKUP(J218,Sheet16!$A$1:$B$16,2,0)</f>
        <v>737</v>
      </c>
      <c r="Q218" s="8">
        <f t="shared" si="1"/>
        <v>44220</v>
      </c>
    </row>
    <row r="219" spans="1:17" x14ac:dyDescent="0.25">
      <c r="A219" s="8" t="str">
        <f t="shared" si="0"/>
        <v>GisagaraMuganza 2</v>
      </c>
      <c r="B219" s="8" t="s">
        <v>16</v>
      </c>
      <c r="C219" s="8" t="s">
        <v>143</v>
      </c>
      <c r="D219" s="8" t="s">
        <v>144</v>
      </c>
      <c r="E219" s="10">
        <v>43340</v>
      </c>
      <c r="F219" s="8" t="s">
        <v>142</v>
      </c>
      <c r="G219" s="8">
        <v>2190</v>
      </c>
      <c r="H219" s="11">
        <v>43565</v>
      </c>
      <c r="I219" s="8" t="s">
        <v>43</v>
      </c>
      <c r="J219" s="8" t="s">
        <v>22</v>
      </c>
      <c r="K219" s="13">
        <v>926</v>
      </c>
      <c r="L219" s="13">
        <v>-404</v>
      </c>
      <c r="M219" s="13">
        <v>522</v>
      </c>
      <c r="N219" s="13">
        <v>-501</v>
      </c>
      <c r="O219" s="8">
        <f t="shared" si="2"/>
        <v>21</v>
      </c>
      <c r="P219" s="8">
        <f>VLOOKUP(J219,Sheet16!$A$1:$B$16,2,0)</f>
        <v>2288</v>
      </c>
      <c r="Q219" s="8">
        <f t="shared" si="1"/>
        <v>48048</v>
      </c>
    </row>
    <row r="220" spans="1:17" x14ac:dyDescent="0.25">
      <c r="A220" s="8" t="str">
        <f t="shared" si="0"/>
        <v>GisagaraMuganza 2</v>
      </c>
      <c r="B220" s="8" t="s">
        <v>16</v>
      </c>
      <c r="C220" s="8" t="s">
        <v>143</v>
      </c>
      <c r="D220" s="8" t="s">
        <v>144</v>
      </c>
      <c r="E220" s="10">
        <v>43340</v>
      </c>
      <c r="F220" s="8" t="s">
        <v>142</v>
      </c>
      <c r="G220" s="8">
        <v>2190</v>
      </c>
      <c r="H220" s="11">
        <v>43565</v>
      </c>
      <c r="I220" s="8" t="s">
        <v>43</v>
      </c>
      <c r="J220" s="8" t="s">
        <v>26</v>
      </c>
      <c r="K220" s="13">
        <v>1380</v>
      </c>
      <c r="L220" s="13">
        <v>-165</v>
      </c>
      <c r="M220" s="13">
        <v>1215</v>
      </c>
      <c r="N220" s="13">
        <v>-1212.5</v>
      </c>
      <c r="O220" s="8">
        <f t="shared" si="2"/>
        <v>2.5</v>
      </c>
      <c r="P220" s="8">
        <f>VLOOKUP(J220,Sheet16!$A$1:$B$16,2,0)</f>
        <v>606</v>
      </c>
      <c r="Q220" s="8">
        <f t="shared" si="1"/>
        <v>1515</v>
      </c>
    </row>
    <row r="221" spans="1:17" x14ac:dyDescent="0.25">
      <c r="A221" s="8" t="str">
        <f t="shared" si="0"/>
        <v>HuyeMugobore</v>
      </c>
      <c r="B221" s="8" t="s">
        <v>118</v>
      </c>
      <c r="C221" s="8" t="s">
        <v>184</v>
      </c>
      <c r="D221" s="8" t="s">
        <v>184</v>
      </c>
      <c r="E221" s="10">
        <v>43334</v>
      </c>
      <c r="F221" s="8" t="s">
        <v>162</v>
      </c>
      <c r="G221" s="8">
        <v>406</v>
      </c>
      <c r="H221" s="11">
        <v>43543</v>
      </c>
      <c r="I221" s="8" t="s">
        <v>48</v>
      </c>
      <c r="J221" s="8" t="s">
        <v>21</v>
      </c>
      <c r="K221" s="13">
        <v>2585</v>
      </c>
      <c r="L221" s="13">
        <v>-1255</v>
      </c>
      <c r="M221" s="13">
        <v>1330</v>
      </c>
      <c r="N221" s="13">
        <v>-1315</v>
      </c>
      <c r="O221" s="8">
        <f t="shared" si="2"/>
        <v>15</v>
      </c>
      <c r="P221" s="8">
        <f>VLOOKUP(J221,Sheet16!$A$1:$B$16,2,0)</f>
        <v>655</v>
      </c>
      <c r="Q221" s="8">
        <f t="shared" si="1"/>
        <v>9825</v>
      </c>
    </row>
    <row r="222" spans="1:17" x14ac:dyDescent="0.25">
      <c r="A222" s="8" t="str">
        <f t="shared" si="0"/>
        <v>HuyeMugobore</v>
      </c>
      <c r="B222" s="8" t="s">
        <v>118</v>
      </c>
      <c r="C222" s="8" t="s">
        <v>184</v>
      </c>
      <c r="D222" s="8" t="s">
        <v>184</v>
      </c>
      <c r="E222" s="10">
        <v>43334</v>
      </c>
      <c r="F222" s="8" t="s">
        <v>162</v>
      </c>
      <c r="G222" s="8">
        <v>406</v>
      </c>
      <c r="H222" s="11">
        <v>43543</v>
      </c>
      <c r="I222" s="8" t="s">
        <v>48</v>
      </c>
      <c r="J222" s="8" t="s">
        <v>26</v>
      </c>
      <c r="K222" s="13">
        <v>2345</v>
      </c>
      <c r="L222" s="13">
        <v>-905</v>
      </c>
      <c r="M222" s="13">
        <v>1440</v>
      </c>
      <c r="N222" s="13">
        <v>-1435</v>
      </c>
      <c r="O222" s="8">
        <f t="shared" si="2"/>
        <v>5</v>
      </c>
      <c r="P222" s="8">
        <f>VLOOKUP(J222,Sheet16!$A$1:$B$16,2,0)</f>
        <v>606</v>
      </c>
      <c r="Q222" s="8">
        <f t="shared" si="1"/>
        <v>3030</v>
      </c>
    </row>
    <row r="223" spans="1:17" x14ac:dyDescent="0.25">
      <c r="A223" s="8" t="str">
        <f t="shared" si="0"/>
        <v>NgororeroMukore B</v>
      </c>
      <c r="B223" s="8" t="s">
        <v>36</v>
      </c>
      <c r="C223" s="8" t="s">
        <v>299</v>
      </c>
      <c r="D223" s="8" t="s">
        <v>299</v>
      </c>
      <c r="E223" s="10">
        <v>43341</v>
      </c>
      <c r="F223" s="8" t="s">
        <v>300</v>
      </c>
      <c r="G223" s="8">
        <v>2350</v>
      </c>
      <c r="H223" s="11">
        <v>43490</v>
      </c>
      <c r="I223" s="8" t="s">
        <v>106</v>
      </c>
      <c r="J223" s="8" t="s">
        <v>19</v>
      </c>
      <c r="K223" s="13">
        <v>4055</v>
      </c>
      <c r="L223" s="13">
        <v>-905</v>
      </c>
      <c r="M223" s="13">
        <v>3150</v>
      </c>
      <c r="N223" s="13">
        <v>-3130</v>
      </c>
      <c r="O223" s="8">
        <f t="shared" si="2"/>
        <v>20</v>
      </c>
      <c r="P223" s="8">
        <f>VLOOKUP(J223,Sheet16!$A$1:$B$16,2,0)</f>
        <v>737</v>
      </c>
      <c r="Q223" s="8">
        <f t="shared" si="1"/>
        <v>14740</v>
      </c>
    </row>
    <row r="224" spans="1:17" x14ac:dyDescent="0.25">
      <c r="A224" s="8" t="str">
        <f t="shared" si="0"/>
        <v>NgororeroMukore B</v>
      </c>
      <c r="B224" s="8" t="s">
        <v>36</v>
      </c>
      <c r="C224" s="8" t="s">
        <v>299</v>
      </c>
      <c r="D224" s="8" t="s">
        <v>299</v>
      </c>
      <c r="E224" s="10">
        <v>43341</v>
      </c>
      <c r="F224" s="8" t="s">
        <v>300</v>
      </c>
      <c r="G224" s="8">
        <v>2350</v>
      </c>
      <c r="H224" s="11">
        <v>43490</v>
      </c>
      <c r="I224" s="8" t="s">
        <v>106</v>
      </c>
      <c r="J224" s="8" t="s">
        <v>38</v>
      </c>
      <c r="K224" s="13">
        <v>552</v>
      </c>
      <c r="L224" s="13">
        <v>-132</v>
      </c>
      <c r="M224" s="13">
        <v>420</v>
      </c>
      <c r="N224" s="13">
        <v>-391</v>
      </c>
      <c r="O224" s="8">
        <f t="shared" si="2"/>
        <v>29</v>
      </c>
      <c r="P224" s="8">
        <f>VLOOKUP(J224,Sheet16!$A$1:$B$16,2,0)</f>
        <v>2180</v>
      </c>
      <c r="Q224" s="8">
        <f t="shared" si="1"/>
        <v>63220</v>
      </c>
    </row>
    <row r="225" spans="1:17" x14ac:dyDescent="0.25">
      <c r="A225" s="8" t="str">
        <f t="shared" si="0"/>
        <v>KarongiMunanira</v>
      </c>
      <c r="B225" s="8" t="s">
        <v>73</v>
      </c>
      <c r="C225" s="8" t="s">
        <v>223</v>
      </c>
      <c r="D225" s="8" t="s">
        <v>223</v>
      </c>
      <c r="E225" s="10">
        <v>43339</v>
      </c>
      <c r="F225" s="8" t="s">
        <v>109</v>
      </c>
      <c r="G225" s="8">
        <v>358</v>
      </c>
      <c r="H225" s="11">
        <v>43567</v>
      </c>
      <c r="I225" s="8" t="s">
        <v>79</v>
      </c>
      <c r="J225" s="8" t="s">
        <v>19</v>
      </c>
      <c r="K225" s="13">
        <v>7000</v>
      </c>
      <c r="L225" s="13">
        <v>-2365</v>
      </c>
      <c r="M225" s="13">
        <v>4635</v>
      </c>
      <c r="N225" s="13">
        <v>-4625</v>
      </c>
      <c r="O225" s="8">
        <f t="shared" si="2"/>
        <v>10</v>
      </c>
      <c r="P225" s="8">
        <f>VLOOKUP(J225,Sheet16!$A$1:$B$16,2,0)</f>
        <v>737</v>
      </c>
      <c r="Q225" s="8">
        <f t="shared" si="1"/>
        <v>7370</v>
      </c>
    </row>
    <row r="226" spans="1:17" x14ac:dyDescent="0.25">
      <c r="A226" s="8" t="str">
        <f t="shared" si="0"/>
        <v>KarongiMunanira</v>
      </c>
      <c r="B226" s="8" t="s">
        <v>73</v>
      </c>
      <c r="C226" s="8" t="s">
        <v>223</v>
      </c>
      <c r="D226" s="8" t="s">
        <v>223</v>
      </c>
      <c r="E226" s="10">
        <v>43339</v>
      </c>
      <c r="F226" s="8" t="s">
        <v>109</v>
      </c>
      <c r="G226" s="8">
        <v>358</v>
      </c>
      <c r="H226" s="11">
        <v>43567</v>
      </c>
      <c r="I226" s="8" t="s">
        <v>79</v>
      </c>
      <c r="J226" s="8" t="s">
        <v>21</v>
      </c>
      <c r="K226" s="13">
        <v>645</v>
      </c>
      <c r="L226" s="13">
        <v>-330</v>
      </c>
      <c r="M226" s="13">
        <v>315</v>
      </c>
      <c r="N226" s="13">
        <v>-260</v>
      </c>
      <c r="O226" s="8">
        <f t="shared" si="2"/>
        <v>55</v>
      </c>
      <c r="P226" s="8">
        <f>VLOOKUP(J226,Sheet16!$A$1:$B$16,2,0)</f>
        <v>655</v>
      </c>
      <c r="Q226" s="8">
        <f t="shared" si="1"/>
        <v>36025</v>
      </c>
    </row>
    <row r="227" spans="1:17" x14ac:dyDescent="0.25">
      <c r="A227" s="8" t="str">
        <f t="shared" si="0"/>
        <v>KarongiMunanira</v>
      </c>
      <c r="B227" s="17" t="s">
        <v>73</v>
      </c>
      <c r="C227" s="17" t="s">
        <v>223</v>
      </c>
      <c r="D227" s="8" t="s">
        <v>223</v>
      </c>
      <c r="E227" s="10">
        <v>43339</v>
      </c>
      <c r="F227" s="8" t="s">
        <v>109</v>
      </c>
      <c r="G227" s="8">
        <v>358</v>
      </c>
      <c r="H227" s="11">
        <v>43567</v>
      </c>
      <c r="I227" s="8" t="s">
        <v>79</v>
      </c>
      <c r="J227" s="17" t="s">
        <v>30</v>
      </c>
      <c r="K227" s="19">
        <v>1168</v>
      </c>
      <c r="L227" s="19">
        <v>-402</v>
      </c>
      <c r="M227" s="19">
        <v>766</v>
      </c>
      <c r="N227" s="23">
        <v>-762</v>
      </c>
      <c r="O227" s="21">
        <f t="shared" si="2"/>
        <v>4</v>
      </c>
      <c r="P227" s="8">
        <f>VLOOKUP(J227,Sheet16!$A$1:$B$16,2,0)</f>
        <v>2141</v>
      </c>
      <c r="Q227" s="8">
        <f t="shared" si="1"/>
        <v>8564</v>
      </c>
    </row>
    <row r="228" spans="1:17" x14ac:dyDescent="0.25">
      <c r="A228" s="8" t="str">
        <f t="shared" si="0"/>
        <v>KarongiMunanira</v>
      </c>
      <c r="B228" s="17" t="s">
        <v>73</v>
      </c>
      <c r="C228" s="17" t="s">
        <v>223</v>
      </c>
      <c r="D228" s="8" t="s">
        <v>223</v>
      </c>
      <c r="E228" s="10">
        <v>43339</v>
      </c>
      <c r="F228" s="8" t="s">
        <v>109</v>
      </c>
      <c r="G228" s="8">
        <v>358</v>
      </c>
      <c r="H228" s="11">
        <v>43567</v>
      </c>
      <c r="I228" s="8" t="s">
        <v>79</v>
      </c>
      <c r="J228" s="17" t="s">
        <v>26</v>
      </c>
      <c r="K228" s="19">
        <v>3470</v>
      </c>
      <c r="L228" s="19">
        <v>-1190</v>
      </c>
      <c r="M228" s="19">
        <v>2280</v>
      </c>
      <c r="N228" s="19">
        <v>-2272.5</v>
      </c>
      <c r="O228" s="21">
        <f t="shared" si="2"/>
        <v>7.5</v>
      </c>
      <c r="P228" s="8">
        <f>VLOOKUP(J228,Sheet16!$A$1:$B$16,2,0)</f>
        <v>606</v>
      </c>
      <c r="Q228" s="8">
        <f t="shared" si="1"/>
        <v>4545</v>
      </c>
    </row>
    <row r="229" spans="1:17" x14ac:dyDescent="0.25">
      <c r="A229" s="8" t="str">
        <f t="shared" si="0"/>
        <v>GatsiboMunini 2</v>
      </c>
      <c r="B229" s="8" t="s">
        <v>87</v>
      </c>
      <c r="C229" s="8" t="s">
        <v>113</v>
      </c>
      <c r="D229" s="8" t="s">
        <v>114</v>
      </c>
      <c r="E229" s="10">
        <v>43330</v>
      </c>
      <c r="F229" s="8" t="s">
        <v>92</v>
      </c>
      <c r="G229" s="8">
        <v>1091</v>
      </c>
      <c r="H229" s="11">
        <v>43496</v>
      </c>
      <c r="I229" s="8" t="s">
        <v>79</v>
      </c>
      <c r="J229" s="8" t="s">
        <v>18</v>
      </c>
      <c r="K229" s="13">
        <v>11</v>
      </c>
      <c r="L229" s="13">
        <v>-7</v>
      </c>
      <c r="M229" s="13">
        <v>4</v>
      </c>
      <c r="N229" s="13">
        <v>0</v>
      </c>
      <c r="O229" s="8">
        <f t="shared" si="2"/>
        <v>4</v>
      </c>
      <c r="P229" s="8">
        <f>VLOOKUP(J229,Sheet16!$A$1:$B$16,2,0)</f>
        <v>800</v>
      </c>
      <c r="Q229" s="8">
        <f t="shared" si="1"/>
        <v>3200</v>
      </c>
    </row>
    <row r="230" spans="1:17" x14ac:dyDescent="0.25">
      <c r="A230" s="8" t="str">
        <f t="shared" si="0"/>
        <v>NyamagabeMunini B 2</v>
      </c>
      <c r="B230" s="8" t="s">
        <v>27</v>
      </c>
      <c r="C230" s="8" t="s">
        <v>315</v>
      </c>
      <c r="D230" s="8" t="s">
        <v>224</v>
      </c>
      <c r="E230" s="10">
        <v>43334</v>
      </c>
      <c r="F230" s="8" t="s">
        <v>316</v>
      </c>
      <c r="G230" s="8">
        <v>806</v>
      </c>
      <c r="H230" s="11">
        <v>43566</v>
      </c>
      <c r="I230" s="8" t="s">
        <v>72</v>
      </c>
      <c r="J230" s="8" t="s">
        <v>21</v>
      </c>
      <c r="K230" s="13">
        <v>1540</v>
      </c>
      <c r="L230" s="13">
        <v>-335</v>
      </c>
      <c r="M230" s="13">
        <v>1205</v>
      </c>
      <c r="N230" s="13">
        <v>-1155</v>
      </c>
      <c r="O230" s="8">
        <f t="shared" si="2"/>
        <v>50</v>
      </c>
      <c r="P230" s="8">
        <f>VLOOKUP(J230,Sheet16!$A$1:$B$16,2,0)</f>
        <v>655</v>
      </c>
      <c r="Q230" s="8">
        <f t="shared" si="1"/>
        <v>32750</v>
      </c>
    </row>
    <row r="231" spans="1:17" x14ac:dyDescent="0.25">
      <c r="A231" s="8" t="str">
        <f t="shared" si="0"/>
        <v>NyamagabeMunini B 2</v>
      </c>
      <c r="B231" s="8" t="s">
        <v>27</v>
      </c>
      <c r="C231" s="8" t="s">
        <v>315</v>
      </c>
      <c r="D231" s="8" t="s">
        <v>224</v>
      </c>
      <c r="E231" s="10">
        <v>43334</v>
      </c>
      <c r="F231" s="8" t="s">
        <v>316</v>
      </c>
      <c r="G231" s="8">
        <v>806</v>
      </c>
      <c r="H231" s="11">
        <v>43566</v>
      </c>
      <c r="I231" s="8" t="s">
        <v>72</v>
      </c>
      <c r="J231" s="8" t="s">
        <v>33</v>
      </c>
      <c r="K231" s="13">
        <v>7</v>
      </c>
      <c r="L231" s="13">
        <v>-3</v>
      </c>
      <c r="M231" s="13">
        <v>4</v>
      </c>
      <c r="N231" s="13">
        <v>-3</v>
      </c>
      <c r="O231" s="8">
        <f t="shared" si="2"/>
        <v>1</v>
      </c>
      <c r="P231" s="15">
        <f>VLOOKUP(J231,Sheet16!$A$1:$B$16,2,0)</f>
        <v>29500</v>
      </c>
      <c r="Q231" s="8">
        <f t="shared" si="1"/>
        <v>29500</v>
      </c>
    </row>
    <row r="232" spans="1:17" x14ac:dyDescent="0.25">
      <c r="A232" s="8" t="str">
        <f t="shared" si="0"/>
        <v>NyanzaMurinja A</v>
      </c>
      <c r="B232" s="8" t="s">
        <v>111</v>
      </c>
      <c r="C232" s="8" t="s">
        <v>352</v>
      </c>
      <c r="D232" s="8" t="s">
        <v>352</v>
      </c>
      <c r="E232" s="10">
        <v>43341</v>
      </c>
      <c r="F232" s="8" t="s">
        <v>232</v>
      </c>
      <c r="G232" s="8">
        <v>1507</v>
      </c>
      <c r="H232" s="11">
        <v>43558</v>
      </c>
      <c r="I232" s="8" t="s">
        <v>163</v>
      </c>
      <c r="J232" s="8" t="s">
        <v>19</v>
      </c>
      <c r="K232" s="13">
        <v>2080</v>
      </c>
      <c r="L232" s="13">
        <v>-1210</v>
      </c>
      <c r="M232" s="13">
        <v>870</v>
      </c>
      <c r="N232" s="13">
        <v>-860</v>
      </c>
      <c r="O232" s="8">
        <f t="shared" si="2"/>
        <v>10</v>
      </c>
      <c r="P232" s="8">
        <f>VLOOKUP(J232,Sheet16!$A$1:$B$16,2,0)</f>
        <v>737</v>
      </c>
      <c r="Q232" s="8">
        <f t="shared" si="1"/>
        <v>7370</v>
      </c>
    </row>
    <row r="233" spans="1:17" x14ac:dyDescent="0.25">
      <c r="A233" s="8" t="str">
        <f t="shared" si="0"/>
        <v>NyanzaMurinja A</v>
      </c>
      <c r="B233" s="8" t="s">
        <v>111</v>
      </c>
      <c r="C233" s="8" t="s">
        <v>352</v>
      </c>
      <c r="D233" s="8" t="s">
        <v>352</v>
      </c>
      <c r="E233" s="10">
        <v>43341</v>
      </c>
      <c r="F233" s="8" t="s">
        <v>232</v>
      </c>
      <c r="G233" s="8">
        <v>1507</v>
      </c>
      <c r="H233" s="11">
        <v>43558</v>
      </c>
      <c r="I233" s="8" t="s">
        <v>163</v>
      </c>
      <c r="J233" s="8" t="s">
        <v>21</v>
      </c>
      <c r="K233" s="13">
        <v>270</v>
      </c>
      <c r="L233" s="13">
        <v>-160</v>
      </c>
      <c r="M233" s="13">
        <v>110</v>
      </c>
      <c r="N233" s="13">
        <v>-105</v>
      </c>
      <c r="O233" s="8">
        <f t="shared" si="2"/>
        <v>5</v>
      </c>
      <c r="P233" s="8">
        <f>VLOOKUP(J233,Sheet16!$A$1:$B$16,2,0)</f>
        <v>655</v>
      </c>
      <c r="Q233" s="8">
        <f t="shared" si="1"/>
        <v>3275</v>
      </c>
    </row>
    <row r="234" spans="1:17" x14ac:dyDescent="0.25">
      <c r="A234" s="8" t="str">
        <f t="shared" si="0"/>
        <v>NyanzaMurinja A</v>
      </c>
      <c r="B234" s="8" t="s">
        <v>111</v>
      </c>
      <c r="C234" s="8" t="s">
        <v>352</v>
      </c>
      <c r="D234" s="8" t="s">
        <v>352</v>
      </c>
      <c r="E234" s="10">
        <v>43341</v>
      </c>
      <c r="F234" s="8" t="s">
        <v>232</v>
      </c>
      <c r="G234" s="8">
        <v>1507</v>
      </c>
      <c r="H234" s="11">
        <v>43558</v>
      </c>
      <c r="I234" s="8" t="s">
        <v>163</v>
      </c>
      <c r="J234" s="8" t="s">
        <v>22</v>
      </c>
      <c r="K234" s="13">
        <v>748</v>
      </c>
      <c r="L234" s="13">
        <v>-388</v>
      </c>
      <c r="M234" s="13">
        <v>360</v>
      </c>
      <c r="N234" s="13">
        <v>-320</v>
      </c>
      <c r="O234" s="8">
        <f t="shared" si="2"/>
        <v>40</v>
      </c>
      <c r="P234" s="8">
        <f>VLOOKUP(J234,Sheet16!$A$1:$B$16,2,0)</f>
        <v>2288</v>
      </c>
      <c r="Q234" s="8">
        <f t="shared" si="1"/>
        <v>91520</v>
      </c>
    </row>
    <row r="235" spans="1:17" x14ac:dyDescent="0.25">
      <c r="A235" s="8" t="str">
        <f t="shared" si="0"/>
        <v>NyanzaMurinja B</v>
      </c>
      <c r="B235" s="8" t="s">
        <v>111</v>
      </c>
      <c r="C235" s="8" t="s">
        <v>353</v>
      </c>
      <c r="D235" s="8" t="s">
        <v>353</v>
      </c>
      <c r="E235" s="10">
        <v>43341</v>
      </c>
      <c r="F235" s="8" t="s">
        <v>347</v>
      </c>
      <c r="G235" s="8">
        <v>1029</v>
      </c>
      <c r="H235" s="11">
        <v>43535</v>
      </c>
      <c r="I235" s="8" t="s">
        <v>97</v>
      </c>
      <c r="J235" s="8" t="s">
        <v>19</v>
      </c>
      <c r="K235" s="13">
        <v>2285</v>
      </c>
      <c r="L235" s="13">
        <v>-1145</v>
      </c>
      <c r="M235" s="13">
        <v>1140</v>
      </c>
      <c r="N235" s="13">
        <v>-1135</v>
      </c>
      <c r="O235" s="8">
        <f t="shared" si="2"/>
        <v>5</v>
      </c>
      <c r="P235" s="8">
        <f>VLOOKUP(J235,Sheet16!$A$1:$B$16,2,0)</f>
        <v>737</v>
      </c>
      <c r="Q235" s="8">
        <f t="shared" si="1"/>
        <v>3685</v>
      </c>
    </row>
    <row r="236" spans="1:17" x14ac:dyDescent="0.25">
      <c r="A236" s="8" t="str">
        <f t="shared" si="0"/>
        <v>NyanzaMurinja B</v>
      </c>
      <c r="B236" s="8" t="s">
        <v>111</v>
      </c>
      <c r="C236" s="8" t="s">
        <v>353</v>
      </c>
      <c r="D236" s="8" t="s">
        <v>353</v>
      </c>
      <c r="E236" s="10">
        <v>43341</v>
      </c>
      <c r="F236" s="8" t="s">
        <v>347</v>
      </c>
      <c r="G236" s="8">
        <v>1029</v>
      </c>
      <c r="H236" s="11">
        <v>43535</v>
      </c>
      <c r="I236" s="8" t="s">
        <v>97</v>
      </c>
      <c r="J236" s="8" t="s">
        <v>22</v>
      </c>
      <c r="K236" s="13">
        <v>766</v>
      </c>
      <c r="L236" s="13">
        <v>-340</v>
      </c>
      <c r="M236" s="13">
        <v>426</v>
      </c>
      <c r="N236" s="13">
        <v>-422</v>
      </c>
      <c r="O236" s="8">
        <f t="shared" si="2"/>
        <v>4</v>
      </c>
      <c r="P236" s="8">
        <f>VLOOKUP(J236,Sheet16!$A$1:$B$16,2,0)</f>
        <v>2288</v>
      </c>
      <c r="Q236" s="8">
        <f t="shared" si="1"/>
        <v>9152</v>
      </c>
    </row>
    <row r="237" spans="1:17" x14ac:dyDescent="0.25">
      <c r="A237" s="8" t="str">
        <f t="shared" si="0"/>
        <v>NyanzaMurinja B</v>
      </c>
      <c r="B237" s="8" t="s">
        <v>111</v>
      </c>
      <c r="C237" s="8" t="s">
        <v>353</v>
      </c>
      <c r="D237" s="8" t="s">
        <v>353</v>
      </c>
      <c r="E237" s="10">
        <v>43341</v>
      </c>
      <c r="F237" s="8" t="s">
        <v>347</v>
      </c>
      <c r="G237" s="8">
        <v>1029</v>
      </c>
      <c r="H237" s="11">
        <v>43535</v>
      </c>
      <c r="I237" s="8" t="s">
        <v>97</v>
      </c>
      <c r="J237" s="8" t="s">
        <v>26</v>
      </c>
      <c r="K237" s="13">
        <v>1105</v>
      </c>
      <c r="L237" s="13">
        <v>-525</v>
      </c>
      <c r="M237" s="13">
        <v>580</v>
      </c>
      <c r="N237" s="13">
        <v>-577.5</v>
      </c>
      <c r="O237" s="8">
        <f t="shared" si="2"/>
        <v>2.5</v>
      </c>
      <c r="P237" s="8">
        <f>VLOOKUP(J237,Sheet16!$A$1:$B$16,2,0)</f>
        <v>606</v>
      </c>
      <c r="Q237" s="8">
        <f t="shared" si="1"/>
        <v>1515</v>
      </c>
    </row>
    <row r="238" spans="1:17" x14ac:dyDescent="0.25">
      <c r="A238" s="8" t="str">
        <f t="shared" si="0"/>
        <v>KarongiMusasa 2</v>
      </c>
      <c r="B238" s="8" t="s">
        <v>73</v>
      </c>
      <c r="C238" s="8" t="s">
        <v>225</v>
      </c>
      <c r="D238" s="8" t="s">
        <v>226</v>
      </c>
      <c r="E238" s="10">
        <v>43342</v>
      </c>
      <c r="F238" s="8" t="s">
        <v>217</v>
      </c>
      <c r="G238" s="8">
        <v>802</v>
      </c>
      <c r="H238" s="11">
        <v>43563</v>
      </c>
      <c r="I238" s="8" t="s">
        <v>41</v>
      </c>
      <c r="J238" s="8" t="s">
        <v>33</v>
      </c>
      <c r="K238" s="13">
        <v>12</v>
      </c>
      <c r="L238" s="13">
        <v>-8</v>
      </c>
      <c r="M238" s="13">
        <v>4</v>
      </c>
      <c r="N238" s="13">
        <v>-3</v>
      </c>
      <c r="O238" s="8">
        <f t="shared" si="2"/>
        <v>1</v>
      </c>
      <c r="P238" s="15">
        <f>VLOOKUP(J238,Sheet16!$A$1:$B$16,2,0)</f>
        <v>29500</v>
      </c>
      <c r="Q238" s="8">
        <f t="shared" si="1"/>
        <v>29500</v>
      </c>
    </row>
    <row r="239" spans="1:17" x14ac:dyDescent="0.25">
      <c r="A239" s="8" t="str">
        <f t="shared" si="0"/>
        <v>NyanzaMushirarungu</v>
      </c>
      <c r="B239" s="8" t="s">
        <v>111</v>
      </c>
      <c r="C239" s="8" t="s">
        <v>354</v>
      </c>
      <c r="D239" s="8" t="s">
        <v>354</v>
      </c>
      <c r="E239" s="10">
        <v>43343</v>
      </c>
      <c r="F239" s="8" t="s">
        <v>351</v>
      </c>
      <c r="G239" s="8">
        <v>1078</v>
      </c>
      <c r="H239" s="11">
        <v>43535</v>
      </c>
      <c r="I239" s="8" t="s">
        <v>97</v>
      </c>
      <c r="J239" s="8" t="s">
        <v>38</v>
      </c>
      <c r="K239" s="13">
        <v>412</v>
      </c>
      <c r="L239" s="13">
        <v>-264</v>
      </c>
      <c r="M239" s="13">
        <v>148</v>
      </c>
      <c r="N239" s="13">
        <v>-144</v>
      </c>
      <c r="O239" s="8">
        <f t="shared" si="2"/>
        <v>4</v>
      </c>
      <c r="P239" s="8">
        <f>VLOOKUP(J239,Sheet16!$A$1:$B$16,2,0)</f>
        <v>2180</v>
      </c>
      <c r="Q239" s="8">
        <f t="shared" si="1"/>
        <v>8720</v>
      </c>
    </row>
    <row r="240" spans="1:17" x14ac:dyDescent="0.25">
      <c r="A240" s="8" t="str">
        <f t="shared" si="0"/>
        <v>NgomaMutenderi B</v>
      </c>
      <c r="B240" s="8" t="s">
        <v>55</v>
      </c>
      <c r="C240" s="8" t="s">
        <v>260</v>
      </c>
      <c r="D240" s="8" t="s">
        <v>260</v>
      </c>
      <c r="E240" s="10">
        <v>43355</v>
      </c>
      <c r="F240" s="8" t="s">
        <v>204</v>
      </c>
      <c r="G240" s="8">
        <v>2466</v>
      </c>
      <c r="H240" s="11">
        <v>43495</v>
      </c>
      <c r="I240" s="8" t="s">
        <v>72</v>
      </c>
      <c r="J240" s="8" t="s">
        <v>19</v>
      </c>
      <c r="K240" s="13">
        <v>5450</v>
      </c>
      <c r="L240" s="13">
        <v>-940</v>
      </c>
      <c r="M240" s="13">
        <v>4510</v>
      </c>
      <c r="N240" s="13">
        <v>-4460</v>
      </c>
      <c r="O240" s="8">
        <f t="shared" si="2"/>
        <v>50</v>
      </c>
      <c r="P240" s="8">
        <f>VLOOKUP(J240,Sheet16!$A$1:$B$16,2,0)</f>
        <v>737</v>
      </c>
      <c r="Q240" s="8">
        <f t="shared" si="1"/>
        <v>36850</v>
      </c>
    </row>
    <row r="241" spans="1:17" x14ac:dyDescent="0.25">
      <c r="A241" s="8" t="str">
        <f t="shared" si="0"/>
        <v>NgomaMutenderi B</v>
      </c>
      <c r="B241" s="8" t="s">
        <v>55</v>
      </c>
      <c r="C241" s="8" t="s">
        <v>260</v>
      </c>
      <c r="D241" s="8" t="s">
        <v>260</v>
      </c>
      <c r="E241" s="10">
        <v>43355</v>
      </c>
      <c r="F241" s="8" t="s">
        <v>204</v>
      </c>
      <c r="G241" s="8">
        <v>2466</v>
      </c>
      <c r="H241" s="11">
        <v>43495</v>
      </c>
      <c r="I241" s="8" t="s">
        <v>72</v>
      </c>
      <c r="J241" s="8" t="s">
        <v>22</v>
      </c>
      <c r="K241" s="13">
        <v>1252</v>
      </c>
      <c r="L241" s="13">
        <v>-374</v>
      </c>
      <c r="M241" s="13">
        <v>878</v>
      </c>
      <c r="N241" s="13">
        <v>-874</v>
      </c>
      <c r="O241" s="8">
        <f t="shared" si="2"/>
        <v>4</v>
      </c>
      <c r="P241" s="8">
        <f>VLOOKUP(J241,Sheet16!$A$1:$B$16,2,0)</f>
        <v>2288</v>
      </c>
      <c r="Q241" s="8">
        <f t="shared" si="1"/>
        <v>9152</v>
      </c>
    </row>
    <row r="242" spans="1:17" x14ac:dyDescent="0.25">
      <c r="A242" s="8" t="str">
        <f t="shared" si="0"/>
        <v>NyamashekeMutongo Cya A2</v>
      </c>
      <c r="B242" s="8" t="s">
        <v>66</v>
      </c>
      <c r="C242" s="8" t="s">
        <v>331</v>
      </c>
      <c r="D242" s="8" t="s">
        <v>332</v>
      </c>
      <c r="E242" s="10">
        <v>43335</v>
      </c>
      <c r="F242" s="8" t="s">
        <v>105</v>
      </c>
      <c r="G242" s="8">
        <v>24</v>
      </c>
      <c r="H242" s="11">
        <v>43567</v>
      </c>
      <c r="I242" s="8" t="s">
        <v>106</v>
      </c>
      <c r="J242" s="8" t="s">
        <v>19</v>
      </c>
      <c r="K242" s="13">
        <v>2275</v>
      </c>
      <c r="L242" s="13">
        <v>-330</v>
      </c>
      <c r="M242" s="13">
        <v>1945</v>
      </c>
      <c r="N242" s="13">
        <v>-1940</v>
      </c>
      <c r="O242" s="8">
        <f t="shared" si="2"/>
        <v>5</v>
      </c>
      <c r="P242" s="8">
        <f>VLOOKUP(J242,Sheet16!$A$1:$B$16,2,0)</f>
        <v>737</v>
      </c>
      <c r="Q242" s="8">
        <f t="shared" si="1"/>
        <v>3685</v>
      </c>
    </row>
    <row r="243" spans="1:17" x14ac:dyDescent="0.25">
      <c r="A243" s="8" t="str">
        <f t="shared" si="0"/>
        <v>NyamashekeMutongo Cya A2</v>
      </c>
      <c r="B243" s="8" t="s">
        <v>66</v>
      </c>
      <c r="C243" s="8" t="s">
        <v>331</v>
      </c>
      <c r="D243" s="8" t="s">
        <v>332</v>
      </c>
      <c r="E243" s="10">
        <v>43335</v>
      </c>
      <c r="F243" s="8" t="s">
        <v>105</v>
      </c>
      <c r="G243" s="8">
        <v>24</v>
      </c>
      <c r="H243" s="11">
        <v>43567</v>
      </c>
      <c r="I243" s="8" t="s">
        <v>106</v>
      </c>
      <c r="J243" s="8" t="s">
        <v>30</v>
      </c>
      <c r="K243" s="13">
        <v>98</v>
      </c>
      <c r="L243" s="13">
        <v>-16</v>
      </c>
      <c r="M243" s="13">
        <v>82</v>
      </c>
      <c r="N243" s="13">
        <v>-80</v>
      </c>
      <c r="O243" s="8">
        <f t="shared" si="2"/>
        <v>2</v>
      </c>
      <c r="P243" s="8">
        <f>VLOOKUP(J243,Sheet16!$A$1:$B$16,2,0)</f>
        <v>2141</v>
      </c>
      <c r="Q243" s="8">
        <f t="shared" si="1"/>
        <v>4282</v>
      </c>
    </row>
    <row r="244" spans="1:17" x14ac:dyDescent="0.25">
      <c r="A244" s="8" t="str">
        <f t="shared" si="0"/>
        <v>NyamashekeMutongo Cya A2</v>
      </c>
      <c r="B244" s="8" t="s">
        <v>66</v>
      </c>
      <c r="C244" s="8" t="s">
        <v>331</v>
      </c>
      <c r="D244" s="8" t="s">
        <v>332</v>
      </c>
      <c r="E244" s="10">
        <v>43335</v>
      </c>
      <c r="F244" s="8" t="s">
        <v>105</v>
      </c>
      <c r="G244" s="8">
        <v>24</v>
      </c>
      <c r="H244" s="11">
        <v>43567</v>
      </c>
      <c r="I244" s="8" t="s">
        <v>106</v>
      </c>
      <c r="J244" s="8" t="s">
        <v>21</v>
      </c>
      <c r="K244" s="13">
        <v>15</v>
      </c>
      <c r="L244" s="13">
        <v>0</v>
      </c>
      <c r="M244" s="13">
        <v>15</v>
      </c>
      <c r="N244" s="13">
        <v>-10</v>
      </c>
      <c r="O244" s="8">
        <f t="shared" si="2"/>
        <v>5</v>
      </c>
      <c r="P244" s="8">
        <f>VLOOKUP(J244,Sheet16!$A$1:$B$16,2,0)</f>
        <v>655</v>
      </c>
      <c r="Q244" s="8">
        <f t="shared" si="1"/>
        <v>3275</v>
      </c>
    </row>
    <row r="245" spans="1:17" x14ac:dyDescent="0.25">
      <c r="A245" s="8" t="str">
        <f t="shared" si="0"/>
        <v>NyamashekeMutongo Cya A2</v>
      </c>
      <c r="B245" s="8" t="s">
        <v>66</v>
      </c>
      <c r="C245" s="8" t="s">
        <v>331</v>
      </c>
      <c r="D245" s="8" t="s">
        <v>332</v>
      </c>
      <c r="E245" s="10">
        <v>43335</v>
      </c>
      <c r="F245" s="8" t="s">
        <v>105</v>
      </c>
      <c r="G245" s="8">
        <v>24</v>
      </c>
      <c r="H245" s="11">
        <v>43567</v>
      </c>
      <c r="I245" s="8" t="s">
        <v>106</v>
      </c>
      <c r="J245" s="8" t="s">
        <v>33</v>
      </c>
      <c r="K245" s="13">
        <v>4</v>
      </c>
      <c r="L245" s="13">
        <v>0</v>
      </c>
      <c r="M245" s="13">
        <v>4</v>
      </c>
      <c r="N245" s="13">
        <v>-3</v>
      </c>
      <c r="O245" s="8">
        <f t="shared" si="2"/>
        <v>1</v>
      </c>
      <c r="P245" s="15">
        <f>VLOOKUP(J245,Sheet16!$A$1:$B$16,2,0)</f>
        <v>29500</v>
      </c>
      <c r="Q245" s="8">
        <f t="shared" si="1"/>
        <v>29500</v>
      </c>
    </row>
    <row r="246" spans="1:17" x14ac:dyDescent="0.25">
      <c r="A246" s="8" t="str">
        <f t="shared" si="0"/>
        <v>NgomaMuzingira A</v>
      </c>
      <c r="B246" s="8" t="s">
        <v>55</v>
      </c>
      <c r="C246" s="8" t="s">
        <v>264</v>
      </c>
      <c r="D246" s="8" t="s">
        <v>264</v>
      </c>
      <c r="E246" s="10">
        <v>43349</v>
      </c>
      <c r="F246" s="8" t="s">
        <v>204</v>
      </c>
      <c r="G246" s="8">
        <v>2466</v>
      </c>
      <c r="H246" s="11">
        <v>43494</v>
      </c>
      <c r="I246" s="8" t="s">
        <v>72</v>
      </c>
      <c r="J246" s="8" t="s">
        <v>22</v>
      </c>
      <c r="K246" s="13">
        <v>1898</v>
      </c>
      <c r="L246" s="13">
        <v>-688</v>
      </c>
      <c r="M246" s="13">
        <v>1210</v>
      </c>
      <c r="N246" s="13">
        <v>-1198</v>
      </c>
      <c r="O246" s="8">
        <f t="shared" si="2"/>
        <v>12</v>
      </c>
      <c r="P246" s="8">
        <f>VLOOKUP(J246,Sheet16!$A$1:$B$16,2,0)</f>
        <v>2288</v>
      </c>
      <c r="Q246" s="8">
        <f t="shared" si="1"/>
        <v>27456</v>
      </c>
    </row>
    <row r="247" spans="1:17" x14ac:dyDescent="0.25">
      <c r="A247" s="8" t="str">
        <f t="shared" si="0"/>
        <v>NgomaMuzingira A</v>
      </c>
      <c r="B247" s="8" t="s">
        <v>55</v>
      </c>
      <c r="C247" s="8" t="s">
        <v>264</v>
      </c>
      <c r="D247" s="8" t="s">
        <v>264</v>
      </c>
      <c r="E247" s="10">
        <v>43349</v>
      </c>
      <c r="F247" s="8" t="s">
        <v>204</v>
      </c>
      <c r="G247" s="8">
        <v>2466</v>
      </c>
      <c r="H247" s="11">
        <v>43494</v>
      </c>
      <c r="I247" s="8" t="s">
        <v>72</v>
      </c>
      <c r="J247" s="8" t="s">
        <v>25</v>
      </c>
      <c r="K247" s="13">
        <v>3925</v>
      </c>
      <c r="L247" s="13">
        <v>-1375</v>
      </c>
      <c r="M247" s="13">
        <v>2550</v>
      </c>
      <c r="N247" s="13">
        <v>-2500</v>
      </c>
      <c r="O247" s="8">
        <f t="shared" si="2"/>
        <v>50</v>
      </c>
      <c r="P247" s="8">
        <f>VLOOKUP(J247,Sheet16!$A$1:$B$16,2,0)</f>
        <v>100</v>
      </c>
      <c r="Q247" s="8">
        <f t="shared" si="1"/>
        <v>5000</v>
      </c>
    </row>
    <row r="248" spans="1:17" x14ac:dyDescent="0.25">
      <c r="A248" s="8" t="str">
        <f t="shared" si="0"/>
        <v>NgomaMuzingira A</v>
      </c>
      <c r="B248" s="8" t="s">
        <v>55</v>
      </c>
      <c r="C248" s="8" t="s">
        <v>264</v>
      </c>
      <c r="D248" s="8" t="s">
        <v>264</v>
      </c>
      <c r="E248" s="10">
        <v>43349</v>
      </c>
      <c r="F248" s="8" t="s">
        <v>204</v>
      </c>
      <c r="G248" s="8">
        <v>2466</v>
      </c>
      <c r="H248" s="11">
        <v>43494</v>
      </c>
      <c r="I248" s="8" t="s">
        <v>72</v>
      </c>
      <c r="J248" s="8" t="s">
        <v>26</v>
      </c>
      <c r="K248" s="13">
        <v>4105</v>
      </c>
      <c r="L248" s="13">
        <v>-1090</v>
      </c>
      <c r="M248" s="13">
        <v>3015</v>
      </c>
      <c r="N248" s="13">
        <v>-2997.5</v>
      </c>
      <c r="O248" s="8">
        <f t="shared" si="2"/>
        <v>17.5</v>
      </c>
      <c r="P248" s="8">
        <f>VLOOKUP(J248,Sheet16!$A$1:$B$16,2,0)</f>
        <v>606</v>
      </c>
      <c r="Q248" s="8">
        <f t="shared" si="1"/>
        <v>10605</v>
      </c>
    </row>
    <row r="249" spans="1:17" x14ac:dyDescent="0.25">
      <c r="A249" s="8" t="str">
        <f t="shared" si="0"/>
        <v>HuyeMWURIRE</v>
      </c>
      <c r="B249" s="8" t="s">
        <v>118</v>
      </c>
      <c r="C249" s="8" t="s">
        <v>187</v>
      </c>
      <c r="D249" s="8" t="s">
        <v>187</v>
      </c>
      <c r="E249" s="10">
        <v>43344</v>
      </c>
      <c r="F249" s="8" t="s">
        <v>188</v>
      </c>
      <c r="G249" s="8">
        <v>405</v>
      </c>
      <c r="H249" s="11">
        <v>43535</v>
      </c>
      <c r="I249" s="8" t="s">
        <v>79</v>
      </c>
      <c r="J249" s="8" t="s">
        <v>19</v>
      </c>
      <c r="K249" s="13">
        <v>2340</v>
      </c>
      <c r="L249" s="13">
        <v>-585</v>
      </c>
      <c r="M249" s="13">
        <v>1755</v>
      </c>
      <c r="N249" s="13">
        <v>-1740</v>
      </c>
      <c r="O249" s="8">
        <f t="shared" si="2"/>
        <v>15</v>
      </c>
      <c r="P249" s="8">
        <f>VLOOKUP(J249,Sheet16!$A$1:$B$16,2,0)</f>
        <v>737</v>
      </c>
      <c r="Q249" s="8">
        <f t="shared" si="1"/>
        <v>11055</v>
      </c>
    </row>
    <row r="250" spans="1:17" x14ac:dyDescent="0.25">
      <c r="A250" s="8" t="str">
        <f t="shared" si="0"/>
        <v>HuyeMWURIRE</v>
      </c>
      <c r="B250" s="8" t="s">
        <v>118</v>
      </c>
      <c r="C250" s="8" t="s">
        <v>187</v>
      </c>
      <c r="D250" s="8" t="s">
        <v>187</v>
      </c>
      <c r="E250" s="10">
        <v>43344</v>
      </c>
      <c r="F250" s="8" t="s">
        <v>188</v>
      </c>
      <c r="G250" s="8">
        <v>405</v>
      </c>
      <c r="H250" s="11">
        <v>43535</v>
      </c>
      <c r="I250" s="8" t="s">
        <v>79</v>
      </c>
      <c r="J250" s="8" t="s">
        <v>21</v>
      </c>
      <c r="K250" s="13">
        <v>360</v>
      </c>
      <c r="L250" s="13">
        <v>-85</v>
      </c>
      <c r="M250" s="13">
        <v>275</v>
      </c>
      <c r="N250" s="13">
        <v>-270</v>
      </c>
      <c r="O250" s="8">
        <f t="shared" si="2"/>
        <v>5</v>
      </c>
      <c r="P250" s="8">
        <f>VLOOKUP(J250,Sheet16!$A$1:$B$16,2,0)</f>
        <v>655</v>
      </c>
      <c r="Q250" s="8">
        <f t="shared" si="1"/>
        <v>3275</v>
      </c>
    </row>
    <row r="251" spans="1:17" x14ac:dyDescent="0.25">
      <c r="A251" s="8" t="str">
        <f t="shared" si="0"/>
        <v>NgomaNdekwe</v>
      </c>
      <c r="B251" s="8" t="s">
        <v>55</v>
      </c>
      <c r="C251" s="8" t="s">
        <v>265</v>
      </c>
      <c r="D251" s="8" t="s">
        <v>265</v>
      </c>
      <c r="E251" s="10">
        <v>43341</v>
      </c>
      <c r="F251" s="8" t="s">
        <v>266</v>
      </c>
      <c r="G251" s="8">
        <v>2451</v>
      </c>
      <c r="H251" s="11">
        <v>43495</v>
      </c>
      <c r="I251" s="8" t="s">
        <v>80</v>
      </c>
      <c r="J251" s="8" t="s">
        <v>22</v>
      </c>
      <c r="K251" s="13">
        <v>1642</v>
      </c>
      <c r="L251" s="13">
        <v>-916</v>
      </c>
      <c r="M251" s="13">
        <v>726</v>
      </c>
      <c r="N251" s="13">
        <v>-724</v>
      </c>
      <c r="O251" s="8">
        <f t="shared" si="2"/>
        <v>2</v>
      </c>
      <c r="P251" s="8">
        <f>VLOOKUP(J251,Sheet16!$A$1:$B$16,2,0)</f>
        <v>2288</v>
      </c>
      <c r="Q251" s="8">
        <f t="shared" si="1"/>
        <v>4576</v>
      </c>
    </row>
    <row r="252" spans="1:17" x14ac:dyDescent="0.25">
      <c r="A252" s="8" t="str">
        <f t="shared" si="0"/>
        <v>NyamagabeNgambi</v>
      </c>
      <c r="B252" s="8" t="s">
        <v>27</v>
      </c>
      <c r="C252" s="8" t="s">
        <v>319</v>
      </c>
      <c r="D252" s="8" t="s">
        <v>319</v>
      </c>
      <c r="E252" s="10">
        <v>43348</v>
      </c>
      <c r="F252" s="8" t="s">
        <v>272</v>
      </c>
      <c r="G252" s="8">
        <v>1532</v>
      </c>
      <c r="H252" s="11">
        <v>43567</v>
      </c>
      <c r="I252" s="8" t="s">
        <v>80</v>
      </c>
      <c r="J252" s="8" t="s">
        <v>38</v>
      </c>
      <c r="K252" s="13">
        <v>278</v>
      </c>
      <c r="L252" s="13">
        <v>-226</v>
      </c>
      <c r="M252" s="13">
        <v>52</v>
      </c>
      <c r="N252" s="13">
        <v>-48</v>
      </c>
      <c r="O252" s="8">
        <f t="shared" si="2"/>
        <v>4</v>
      </c>
      <c r="P252" s="8">
        <f>VLOOKUP(J252,Sheet16!$A$1:$B$16,2,0)</f>
        <v>2180</v>
      </c>
      <c r="Q252" s="8">
        <f t="shared" si="1"/>
        <v>8720</v>
      </c>
    </row>
    <row r="253" spans="1:17" x14ac:dyDescent="0.25">
      <c r="A253" s="8" t="str">
        <f t="shared" si="0"/>
        <v>NyamagabeNgambi</v>
      </c>
      <c r="B253" s="8" t="s">
        <v>27</v>
      </c>
      <c r="C253" s="8" t="s">
        <v>319</v>
      </c>
      <c r="D253" s="8" t="s">
        <v>319</v>
      </c>
      <c r="E253" s="10">
        <v>43348</v>
      </c>
      <c r="F253" s="8" t="s">
        <v>272</v>
      </c>
      <c r="G253" s="8">
        <v>1532</v>
      </c>
      <c r="H253" s="11">
        <v>43567</v>
      </c>
      <c r="I253" s="8" t="s">
        <v>80</v>
      </c>
      <c r="J253" s="8" t="s">
        <v>26</v>
      </c>
      <c r="K253" s="13">
        <v>370</v>
      </c>
      <c r="L253" s="13">
        <v>-230</v>
      </c>
      <c r="M253" s="13">
        <v>140</v>
      </c>
      <c r="N253" s="13">
        <v>-135</v>
      </c>
      <c r="O253" s="8">
        <f t="shared" si="2"/>
        <v>5</v>
      </c>
      <c r="P253" s="8">
        <f>VLOOKUP(J253,Sheet16!$A$1:$B$16,2,0)</f>
        <v>606</v>
      </c>
      <c r="Q253" s="8">
        <f t="shared" si="1"/>
        <v>3030</v>
      </c>
    </row>
    <row r="254" spans="1:17" x14ac:dyDescent="0.25">
      <c r="A254" s="8" t="str">
        <f t="shared" si="0"/>
        <v>NgororeroNganzo</v>
      </c>
      <c r="B254" s="8" t="s">
        <v>36</v>
      </c>
      <c r="C254" s="8" t="s">
        <v>301</v>
      </c>
      <c r="D254" s="8" t="s">
        <v>301</v>
      </c>
      <c r="E254" s="10">
        <v>43335</v>
      </c>
      <c r="F254" s="8" t="s">
        <v>297</v>
      </c>
      <c r="G254" s="8">
        <v>1882</v>
      </c>
      <c r="H254" s="11">
        <v>43490</v>
      </c>
      <c r="I254" s="8" t="s">
        <v>138</v>
      </c>
      <c r="J254" s="8" t="s">
        <v>18</v>
      </c>
      <c r="K254" s="13">
        <v>233</v>
      </c>
      <c r="L254" s="13">
        <v>-84</v>
      </c>
      <c r="M254" s="13">
        <v>149</v>
      </c>
      <c r="N254" s="13">
        <v>-146</v>
      </c>
      <c r="O254" s="8">
        <f t="shared" si="2"/>
        <v>3</v>
      </c>
      <c r="P254" s="8">
        <f>VLOOKUP(J254,Sheet16!$A$1:$B$16,2,0)</f>
        <v>800</v>
      </c>
      <c r="Q254" s="8">
        <f t="shared" si="1"/>
        <v>2400</v>
      </c>
    </row>
    <row r="255" spans="1:17" x14ac:dyDescent="0.25">
      <c r="A255" s="8" t="str">
        <f t="shared" si="0"/>
        <v>NgororeroNganzo</v>
      </c>
      <c r="B255" s="8" t="s">
        <v>36</v>
      </c>
      <c r="C255" s="8" t="s">
        <v>301</v>
      </c>
      <c r="D255" s="8" t="s">
        <v>301</v>
      </c>
      <c r="E255" s="10">
        <v>43335</v>
      </c>
      <c r="F255" s="8" t="s">
        <v>297</v>
      </c>
      <c r="G255" s="8">
        <v>1882</v>
      </c>
      <c r="H255" s="11">
        <v>43490</v>
      </c>
      <c r="I255" s="8" t="s">
        <v>138</v>
      </c>
      <c r="J255" s="8" t="s">
        <v>32</v>
      </c>
      <c r="K255" s="13">
        <v>12</v>
      </c>
      <c r="L255" s="13">
        <v>0</v>
      </c>
      <c r="M255" s="13">
        <v>12</v>
      </c>
      <c r="N255" s="13">
        <v>0</v>
      </c>
      <c r="O255" s="8">
        <f t="shared" si="2"/>
        <v>12</v>
      </c>
      <c r="P255" s="15">
        <f>VLOOKUP(J255,Sheet16!$A$1:$B$16,2,0)</f>
        <v>19500</v>
      </c>
      <c r="Q255" s="8">
        <f t="shared" si="1"/>
        <v>234000</v>
      </c>
    </row>
    <row r="256" spans="1:17" x14ac:dyDescent="0.25">
      <c r="A256" s="8" t="str">
        <f t="shared" si="0"/>
        <v>NgororeroNganzo</v>
      </c>
      <c r="B256" s="8" t="s">
        <v>36</v>
      </c>
      <c r="C256" s="8" t="s">
        <v>301</v>
      </c>
      <c r="D256" s="8" t="s">
        <v>301</v>
      </c>
      <c r="E256" s="10">
        <v>43335</v>
      </c>
      <c r="F256" s="8" t="s">
        <v>297</v>
      </c>
      <c r="G256" s="8">
        <v>1882</v>
      </c>
      <c r="H256" s="11">
        <v>43490</v>
      </c>
      <c r="I256" s="8" t="s">
        <v>138</v>
      </c>
      <c r="J256" s="8" t="s">
        <v>25</v>
      </c>
      <c r="K256" s="13">
        <v>3475</v>
      </c>
      <c r="L256" s="13">
        <v>-900</v>
      </c>
      <c r="M256" s="13">
        <v>2575</v>
      </c>
      <c r="N256" s="13">
        <v>-2550</v>
      </c>
      <c r="O256" s="8">
        <f t="shared" si="2"/>
        <v>25</v>
      </c>
      <c r="P256" s="8">
        <f>VLOOKUP(J256,Sheet16!$A$1:$B$16,2,0)</f>
        <v>100</v>
      </c>
      <c r="Q256" s="8">
        <f t="shared" si="1"/>
        <v>2500</v>
      </c>
    </row>
    <row r="257" spans="1:17" x14ac:dyDescent="0.25">
      <c r="A257" s="8" t="str">
        <f t="shared" si="0"/>
        <v>NyamagabeNgara</v>
      </c>
      <c r="B257" s="8" t="s">
        <v>27</v>
      </c>
      <c r="C257" s="8" t="s">
        <v>320</v>
      </c>
      <c r="D257" s="8" t="s">
        <v>320</v>
      </c>
      <c r="E257" s="10">
        <v>43348</v>
      </c>
      <c r="F257" s="8" t="s">
        <v>321</v>
      </c>
      <c r="G257" s="8">
        <v>1530</v>
      </c>
      <c r="H257" s="11">
        <v>43570</v>
      </c>
      <c r="I257" s="8" t="s">
        <v>80</v>
      </c>
      <c r="J257" s="8" t="s">
        <v>18</v>
      </c>
      <c r="K257" s="13">
        <v>83</v>
      </c>
      <c r="L257" s="13">
        <v>-23</v>
      </c>
      <c r="M257" s="13">
        <v>60</v>
      </c>
      <c r="N257" s="13">
        <v>-9</v>
      </c>
      <c r="O257" s="8">
        <f t="shared" si="2"/>
        <v>51</v>
      </c>
      <c r="P257" s="8">
        <f>VLOOKUP(J257,Sheet16!$A$1:$B$16,2,0)</f>
        <v>800</v>
      </c>
      <c r="Q257" s="8">
        <f t="shared" si="1"/>
        <v>40800</v>
      </c>
    </row>
    <row r="258" spans="1:17" x14ac:dyDescent="0.25">
      <c r="A258" s="8" t="str">
        <f t="shared" si="0"/>
        <v>NyamagabeNgara</v>
      </c>
      <c r="B258" s="8" t="s">
        <v>27</v>
      </c>
      <c r="C258" s="8" t="s">
        <v>320</v>
      </c>
      <c r="D258" s="8" t="s">
        <v>320</v>
      </c>
      <c r="E258" s="10">
        <v>43348</v>
      </c>
      <c r="F258" s="8" t="s">
        <v>321</v>
      </c>
      <c r="G258" s="8">
        <v>1530</v>
      </c>
      <c r="H258" s="11">
        <v>43570</v>
      </c>
      <c r="I258" s="8" t="s">
        <v>80</v>
      </c>
      <c r="J258" s="8" t="s">
        <v>19</v>
      </c>
      <c r="K258" s="13">
        <v>750</v>
      </c>
      <c r="L258" s="13">
        <v>-420</v>
      </c>
      <c r="M258" s="13">
        <v>330</v>
      </c>
      <c r="N258" s="13">
        <v>-220</v>
      </c>
      <c r="O258" s="8">
        <f t="shared" si="2"/>
        <v>110</v>
      </c>
      <c r="P258" s="8">
        <f>VLOOKUP(J258,Sheet16!$A$1:$B$16,2,0)</f>
        <v>737</v>
      </c>
      <c r="Q258" s="8">
        <f t="shared" si="1"/>
        <v>81070</v>
      </c>
    </row>
    <row r="259" spans="1:17" x14ac:dyDescent="0.25">
      <c r="A259" s="8" t="str">
        <f t="shared" si="0"/>
        <v>NyamagabeNgara</v>
      </c>
      <c r="B259" s="8" t="s">
        <v>27</v>
      </c>
      <c r="C259" s="8" t="s">
        <v>320</v>
      </c>
      <c r="D259" s="8" t="s">
        <v>320</v>
      </c>
      <c r="E259" s="10">
        <v>43348</v>
      </c>
      <c r="F259" s="8" t="s">
        <v>321</v>
      </c>
      <c r="G259" s="8">
        <v>1530</v>
      </c>
      <c r="H259" s="11">
        <v>43570</v>
      </c>
      <c r="I259" s="8" t="s">
        <v>80</v>
      </c>
      <c r="J259" s="8" t="s">
        <v>38</v>
      </c>
      <c r="K259" s="13">
        <v>156</v>
      </c>
      <c r="L259" s="13">
        <v>-110</v>
      </c>
      <c r="M259" s="13">
        <v>46</v>
      </c>
      <c r="N259" s="13">
        <v>-44</v>
      </c>
      <c r="O259" s="8">
        <f t="shared" si="2"/>
        <v>2</v>
      </c>
      <c r="P259" s="8">
        <f>VLOOKUP(J259,Sheet16!$A$1:$B$16,2,0)</f>
        <v>2180</v>
      </c>
      <c r="Q259" s="8">
        <f t="shared" si="1"/>
        <v>4360</v>
      </c>
    </row>
    <row r="260" spans="1:17" x14ac:dyDescent="0.25">
      <c r="A260" s="8" t="str">
        <f t="shared" si="0"/>
        <v>NyamagabeNgara</v>
      </c>
      <c r="B260" s="8" t="s">
        <v>27</v>
      </c>
      <c r="C260" s="8" t="s">
        <v>320</v>
      </c>
      <c r="D260" s="8" t="s">
        <v>320</v>
      </c>
      <c r="E260" s="10">
        <v>43348</v>
      </c>
      <c r="F260" s="8" t="s">
        <v>321</v>
      </c>
      <c r="G260" s="8">
        <v>1530</v>
      </c>
      <c r="H260" s="11">
        <v>43570</v>
      </c>
      <c r="I260" s="8" t="s">
        <v>80</v>
      </c>
      <c r="J260" s="8" t="s">
        <v>33</v>
      </c>
      <c r="K260" s="13">
        <v>37</v>
      </c>
      <c r="L260" s="13">
        <v>-18</v>
      </c>
      <c r="M260" s="13">
        <v>19</v>
      </c>
      <c r="N260" s="13">
        <v>-18</v>
      </c>
      <c r="O260" s="8">
        <f t="shared" si="2"/>
        <v>1</v>
      </c>
      <c r="P260" s="15">
        <f>VLOOKUP(J260,Sheet16!$A$1:$B$16,2,0)</f>
        <v>29500</v>
      </c>
      <c r="Q260" s="8">
        <f t="shared" si="1"/>
        <v>29500</v>
      </c>
    </row>
    <row r="261" spans="1:17" x14ac:dyDescent="0.25">
      <c r="A261" s="8" t="str">
        <f t="shared" si="0"/>
        <v>NyamagabeNgara</v>
      </c>
      <c r="B261" s="8" t="s">
        <v>27</v>
      </c>
      <c r="C261" s="8" t="s">
        <v>320</v>
      </c>
      <c r="D261" s="8" t="s">
        <v>320</v>
      </c>
      <c r="E261" s="10">
        <v>43348</v>
      </c>
      <c r="F261" s="8" t="s">
        <v>321</v>
      </c>
      <c r="G261" s="8">
        <v>1530</v>
      </c>
      <c r="H261" s="11">
        <v>43570</v>
      </c>
      <c r="I261" s="8" t="s">
        <v>80</v>
      </c>
      <c r="J261" s="8" t="s">
        <v>26</v>
      </c>
      <c r="K261" s="13">
        <v>235</v>
      </c>
      <c r="L261" s="13">
        <v>-160</v>
      </c>
      <c r="M261" s="13">
        <v>75</v>
      </c>
      <c r="N261" s="13">
        <v>-70</v>
      </c>
      <c r="O261" s="8">
        <f t="shared" si="2"/>
        <v>5</v>
      </c>
      <c r="P261" s="8">
        <f>VLOOKUP(J261,Sheet16!$A$1:$B$16,2,0)</f>
        <v>606</v>
      </c>
      <c r="Q261" s="8">
        <f t="shared" si="1"/>
        <v>3030</v>
      </c>
    </row>
    <row r="262" spans="1:17" x14ac:dyDescent="0.25">
      <c r="A262" s="8" t="str">
        <f t="shared" si="0"/>
        <v>NyaruguruNgeli</v>
      </c>
      <c r="B262" s="8" t="s">
        <v>193</v>
      </c>
      <c r="C262" s="8" t="s">
        <v>366</v>
      </c>
      <c r="D262" s="8" t="s">
        <v>366</v>
      </c>
      <c r="E262" s="10">
        <v>43344</v>
      </c>
      <c r="F262" s="8" t="s">
        <v>311</v>
      </c>
      <c r="G262" s="8">
        <v>819</v>
      </c>
      <c r="H262" s="11">
        <v>43501</v>
      </c>
      <c r="I262" s="8" t="s">
        <v>201</v>
      </c>
      <c r="J262" s="8" t="s">
        <v>21</v>
      </c>
      <c r="K262" s="13">
        <v>420</v>
      </c>
      <c r="L262" s="13">
        <v>-265</v>
      </c>
      <c r="M262" s="13">
        <v>155</v>
      </c>
      <c r="N262" s="13">
        <v>-150</v>
      </c>
      <c r="O262" s="8">
        <f t="shared" si="2"/>
        <v>5</v>
      </c>
      <c r="P262" s="8">
        <f>VLOOKUP(J262,Sheet16!$A$1:$B$16,2,0)</f>
        <v>655</v>
      </c>
      <c r="Q262" s="8">
        <f t="shared" si="1"/>
        <v>3275</v>
      </c>
    </row>
    <row r="263" spans="1:17" x14ac:dyDescent="0.25">
      <c r="A263" s="8" t="str">
        <f t="shared" si="0"/>
        <v>NyaruguruNgeli</v>
      </c>
      <c r="B263" s="17" t="s">
        <v>193</v>
      </c>
      <c r="C263" s="17" t="s">
        <v>366</v>
      </c>
      <c r="D263" s="8" t="s">
        <v>366</v>
      </c>
      <c r="E263" s="10">
        <v>43344</v>
      </c>
      <c r="F263" s="8" t="s">
        <v>311</v>
      </c>
      <c r="G263" s="8">
        <v>819</v>
      </c>
      <c r="H263" s="11">
        <v>43501</v>
      </c>
      <c r="I263" s="8" t="s">
        <v>201</v>
      </c>
      <c r="J263" s="17" t="s">
        <v>19</v>
      </c>
      <c r="K263" s="19">
        <v>9130</v>
      </c>
      <c r="L263" s="19">
        <v>-1710</v>
      </c>
      <c r="M263" s="19">
        <v>7420</v>
      </c>
      <c r="N263" s="23">
        <v>-7350</v>
      </c>
      <c r="O263" s="21">
        <f t="shared" si="2"/>
        <v>70</v>
      </c>
      <c r="P263" s="8">
        <f>VLOOKUP(J263,Sheet16!$A$1:$B$16,2,0)</f>
        <v>737</v>
      </c>
      <c r="Q263" s="8">
        <f t="shared" si="1"/>
        <v>51590</v>
      </c>
    </row>
    <row r="264" spans="1:17" x14ac:dyDescent="0.25">
      <c r="A264" s="8" t="str">
        <f t="shared" si="0"/>
        <v>NyaruguruNgeli</v>
      </c>
      <c r="B264" s="17" t="s">
        <v>193</v>
      </c>
      <c r="C264" s="17" t="s">
        <v>366</v>
      </c>
      <c r="D264" s="8" t="s">
        <v>366</v>
      </c>
      <c r="E264" s="10">
        <v>43344</v>
      </c>
      <c r="F264" s="8" t="s">
        <v>311</v>
      </c>
      <c r="G264" s="8">
        <v>819</v>
      </c>
      <c r="H264" s="11">
        <v>43501</v>
      </c>
      <c r="I264" s="8" t="s">
        <v>201</v>
      </c>
      <c r="J264" s="17" t="s">
        <v>26</v>
      </c>
      <c r="K264" s="19">
        <v>4315</v>
      </c>
      <c r="L264" s="19">
        <v>-790</v>
      </c>
      <c r="M264" s="19">
        <v>3525</v>
      </c>
      <c r="N264" s="23">
        <v>-3505</v>
      </c>
      <c r="O264" s="21">
        <f t="shared" si="2"/>
        <v>20</v>
      </c>
      <c r="P264" s="8">
        <f>VLOOKUP(J264,Sheet16!$A$1:$B$16,2,0)</f>
        <v>606</v>
      </c>
      <c r="Q264" s="8">
        <f t="shared" si="1"/>
        <v>12120</v>
      </c>
    </row>
    <row r="265" spans="1:17" x14ac:dyDescent="0.25">
      <c r="A265" s="8" t="str">
        <f t="shared" si="0"/>
        <v>NyamashekeNgoma</v>
      </c>
      <c r="B265" s="8" t="s">
        <v>66</v>
      </c>
      <c r="C265" s="8" t="s">
        <v>55</v>
      </c>
      <c r="D265" s="8" t="s">
        <v>55</v>
      </c>
      <c r="E265" s="10">
        <v>43342</v>
      </c>
      <c r="F265" s="8" t="s">
        <v>333</v>
      </c>
      <c r="G265" s="8">
        <v>93</v>
      </c>
      <c r="H265" s="11">
        <v>43535</v>
      </c>
      <c r="I265" s="8" t="s">
        <v>106</v>
      </c>
      <c r="J265" s="8" t="s">
        <v>21</v>
      </c>
      <c r="K265" s="13">
        <v>2865</v>
      </c>
      <c r="L265" s="13">
        <v>-385</v>
      </c>
      <c r="M265" s="13">
        <v>2480</v>
      </c>
      <c r="N265" s="13">
        <v>-2450</v>
      </c>
      <c r="O265" s="8">
        <f t="shared" si="2"/>
        <v>30</v>
      </c>
      <c r="P265" s="8">
        <f>VLOOKUP(J265,Sheet16!$A$1:$B$16,2,0)</f>
        <v>655</v>
      </c>
      <c r="Q265" s="8">
        <f t="shared" si="1"/>
        <v>19650</v>
      </c>
    </row>
    <row r="266" spans="1:17" x14ac:dyDescent="0.25">
      <c r="A266" s="8" t="str">
        <f t="shared" si="0"/>
        <v>NyamashekeNgoma</v>
      </c>
      <c r="B266" s="17" t="s">
        <v>66</v>
      </c>
      <c r="C266" s="18" t="s">
        <v>55</v>
      </c>
      <c r="D266" s="8" t="s">
        <v>55</v>
      </c>
      <c r="E266" s="10">
        <v>43342</v>
      </c>
      <c r="F266" s="8" t="s">
        <v>333</v>
      </c>
      <c r="G266" s="8">
        <v>93</v>
      </c>
      <c r="H266" s="11">
        <v>43535</v>
      </c>
      <c r="I266" s="8" t="s">
        <v>106</v>
      </c>
      <c r="J266" s="17" t="s">
        <v>19</v>
      </c>
      <c r="K266" s="19">
        <v>3485</v>
      </c>
      <c r="L266" s="19">
        <v>-615</v>
      </c>
      <c r="M266" s="19">
        <v>2870</v>
      </c>
      <c r="N266" s="19">
        <v>-2860</v>
      </c>
      <c r="O266" s="21">
        <f t="shared" si="2"/>
        <v>10</v>
      </c>
      <c r="P266" s="8">
        <f>VLOOKUP(J266,Sheet16!$A$1:$B$16,2,0)</f>
        <v>737</v>
      </c>
      <c r="Q266" s="8">
        <f t="shared" si="1"/>
        <v>7370</v>
      </c>
    </row>
    <row r="267" spans="1:17" x14ac:dyDescent="0.25">
      <c r="A267" s="8" t="str">
        <f t="shared" si="0"/>
        <v>NyamashekeNgoma</v>
      </c>
      <c r="B267" s="17" t="s">
        <v>66</v>
      </c>
      <c r="C267" s="18" t="s">
        <v>55</v>
      </c>
      <c r="D267" s="8" t="s">
        <v>55</v>
      </c>
      <c r="E267" s="10">
        <v>43342</v>
      </c>
      <c r="F267" s="8" t="s">
        <v>333</v>
      </c>
      <c r="G267" s="8">
        <v>93</v>
      </c>
      <c r="H267" s="11">
        <v>43535</v>
      </c>
      <c r="I267" s="8" t="s">
        <v>106</v>
      </c>
      <c r="J267" s="17" t="s">
        <v>26</v>
      </c>
      <c r="K267" s="19">
        <v>2297.5</v>
      </c>
      <c r="L267" s="19">
        <v>-410</v>
      </c>
      <c r="M267" s="19">
        <v>1887.5</v>
      </c>
      <c r="N267" s="19">
        <v>-1875</v>
      </c>
      <c r="O267" s="21">
        <f t="shared" si="2"/>
        <v>12.5</v>
      </c>
      <c r="P267" s="8">
        <f>VLOOKUP(J267,Sheet16!$A$1:$B$16,2,0)</f>
        <v>606</v>
      </c>
      <c r="Q267" s="8">
        <f t="shared" si="1"/>
        <v>7575</v>
      </c>
    </row>
    <row r="268" spans="1:17" x14ac:dyDescent="0.25">
      <c r="A268" s="8" t="str">
        <f t="shared" si="0"/>
        <v>NgororeroNgoma 2</v>
      </c>
      <c r="B268" s="8" t="s">
        <v>36</v>
      </c>
      <c r="C268" s="8" t="s">
        <v>303</v>
      </c>
      <c r="D268" s="8" t="s">
        <v>55</v>
      </c>
      <c r="E268" s="10">
        <v>43335</v>
      </c>
      <c r="F268" s="8" t="s">
        <v>177</v>
      </c>
      <c r="G268" s="8">
        <v>1884</v>
      </c>
      <c r="H268" s="11">
        <v>43489</v>
      </c>
      <c r="I268" s="8" t="s">
        <v>106</v>
      </c>
      <c r="J268" s="8" t="s">
        <v>19</v>
      </c>
      <c r="K268" s="13">
        <v>3390</v>
      </c>
      <c r="L268" s="13">
        <v>-1145</v>
      </c>
      <c r="M268" s="13">
        <v>2245</v>
      </c>
      <c r="N268" s="13">
        <v>-2215</v>
      </c>
      <c r="O268" s="8">
        <f t="shared" si="2"/>
        <v>30</v>
      </c>
      <c r="P268" s="8">
        <f>VLOOKUP(J268,Sheet16!$A$1:$B$16,2,0)</f>
        <v>737</v>
      </c>
      <c r="Q268" s="8">
        <f t="shared" si="1"/>
        <v>22110</v>
      </c>
    </row>
    <row r="269" spans="1:17" x14ac:dyDescent="0.25">
      <c r="A269" s="8" t="str">
        <f t="shared" si="0"/>
        <v>NgororeroNgoma 2</v>
      </c>
      <c r="B269" s="8" t="s">
        <v>36</v>
      </c>
      <c r="C269" s="8" t="s">
        <v>303</v>
      </c>
      <c r="D269" s="8" t="s">
        <v>55</v>
      </c>
      <c r="E269" s="10">
        <v>43335</v>
      </c>
      <c r="F269" s="8" t="s">
        <v>177</v>
      </c>
      <c r="G269" s="8">
        <v>1884</v>
      </c>
      <c r="H269" s="11">
        <v>43489</v>
      </c>
      <c r="I269" s="8" t="s">
        <v>106</v>
      </c>
      <c r="J269" s="8" t="s">
        <v>30</v>
      </c>
      <c r="K269" s="13">
        <v>854</v>
      </c>
      <c r="L269" s="13">
        <v>-458</v>
      </c>
      <c r="M269" s="13">
        <v>396</v>
      </c>
      <c r="N269" s="13">
        <v>-386</v>
      </c>
      <c r="O269" s="8">
        <f t="shared" si="2"/>
        <v>10</v>
      </c>
      <c r="P269" s="8">
        <f>VLOOKUP(J269,Sheet16!$A$1:$B$16,2,0)</f>
        <v>2141</v>
      </c>
      <c r="Q269" s="8">
        <f t="shared" si="1"/>
        <v>21410</v>
      </c>
    </row>
    <row r="270" spans="1:17" x14ac:dyDescent="0.25">
      <c r="A270" s="8" t="str">
        <f t="shared" si="0"/>
        <v>NgororeroNgoma 2</v>
      </c>
      <c r="B270" s="8" t="s">
        <v>36</v>
      </c>
      <c r="C270" s="8" t="s">
        <v>303</v>
      </c>
      <c r="D270" s="8" t="s">
        <v>55</v>
      </c>
      <c r="E270" s="10">
        <v>43335</v>
      </c>
      <c r="F270" s="8" t="s">
        <v>177</v>
      </c>
      <c r="G270" s="8">
        <v>1884</v>
      </c>
      <c r="H270" s="11">
        <v>43489</v>
      </c>
      <c r="I270" s="8" t="s">
        <v>106</v>
      </c>
      <c r="J270" s="8" t="s">
        <v>26</v>
      </c>
      <c r="K270" s="13">
        <v>1320</v>
      </c>
      <c r="L270" s="13">
        <v>-375</v>
      </c>
      <c r="M270" s="13">
        <v>945</v>
      </c>
      <c r="N270" s="13">
        <v>-935</v>
      </c>
      <c r="O270" s="8">
        <f t="shared" si="2"/>
        <v>10</v>
      </c>
      <c r="P270" s="8">
        <f>VLOOKUP(J270,Sheet16!$A$1:$B$16,2,0)</f>
        <v>606</v>
      </c>
      <c r="Q270" s="8">
        <f t="shared" si="1"/>
        <v>6060</v>
      </c>
    </row>
    <row r="271" spans="1:17" x14ac:dyDescent="0.25">
      <c r="A271" s="8" t="str">
        <f t="shared" si="0"/>
        <v>NyamashekeNinzi</v>
      </c>
      <c r="B271" s="8" t="s">
        <v>66</v>
      </c>
      <c r="C271" s="8" t="s">
        <v>334</v>
      </c>
      <c r="D271" s="8" t="s">
        <v>334</v>
      </c>
      <c r="E271" s="10">
        <v>43341</v>
      </c>
      <c r="F271" s="8" t="s">
        <v>329</v>
      </c>
      <c r="G271" s="8">
        <v>27</v>
      </c>
      <c r="H271" s="11">
        <v>43528</v>
      </c>
      <c r="I271" s="8" t="s">
        <v>106</v>
      </c>
      <c r="J271" s="8" t="s">
        <v>19</v>
      </c>
      <c r="K271" s="13">
        <v>1740</v>
      </c>
      <c r="L271" s="13">
        <v>-470</v>
      </c>
      <c r="M271" s="13">
        <v>1270</v>
      </c>
      <c r="N271" s="13">
        <v>-1265</v>
      </c>
      <c r="O271" s="8">
        <f t="shared" si="2"/>
        <v>5</v>
      </c>
      <c r="P271" s="8">
        <f>VLOOKUP(J271,Sheet16!$A$1:$B$16,2,0)</f>
        <v>737</v>
      </c>
      <c r="Q271" s="8">
        <f t="shared" si="1"/>
        <v>3685</v>
      </c>
    </row>
    <row r="272" spans="1:17" x14ac:dyDescent="0.25">
      <c r="A272" s="8" t="str">
        <f t="shared" si="0"/>
        <v>NyamashekeNinzi</v>
      </c>
      <c r="B272" s="8" t="s">
        <v>66</v>
      </c>
      <c r="C272" s="8" t="s">
        <v>334</v>
      </c>
      <c r="D272" s="8" t="s">
        <v>334</v>
      </c>
      <c r="E272" s="10">
        <v>43341</v>
      </c>
      <c r="F272" s="8" t="s">
        <v>329</v>
      </c>
      <c r="G272" s="8">
        <v>27</v>
      </c>
      <c r="H272" s="11">
        <v>43528</v>
      </c>
      <c r="I272" s="8" t="s">
        <v>106</v>
      </c>
      <c r="J272" s="8" t="s">
        <v>38</v>
      </c>
      <c r="K272" s="13">
        <v>148</v>
      </c>
      <c r="L272" s="13">
        <v>-66</v>
      </c>
      <c r="M272" s="13">
        <v>82</v>
      </c>
      <c r="N272" s="13">
        <v>-78</v>
      </c>
      <c r="O272" s="8">
        <f t="shared" si="2"/>
        <v>4</v>
      </c>
      <c r="P272" s="8">
        <f>VLOOKUP(J272,Sheet16!$A$1:$B$16,2,0)</f>
        <v>2180</v>
      </c>
      <c r="Q272" s="8">
        <f t="shared" si="1"/>
        <v>8720</v>
      </c>
    </row>
    <row r="273" spans="1:17" x14ac:dyDescent="0.25">
      <c r="A273" s="8" t="str">
        <f t="shared" si="0"/>
        <v>NyaruguruNkanda 2</v>
      </c>
      <c r="B273" s="8" t="s">
        <v>193</v>
      </c>
      <c r="C273" s="8" t="s">
        <v>367</v>
      </c>
      <c r="D273" s="8" t="s">
        <v>368</v>
      </c>
      <c r="E273" s="10">
        <v>43329</v>
      </c>
      <c r="F273" s="8" t="s">
        <v>253</v>
      </c>
      <c r="G273" s="8">
        <v>1123</v>
      </c>
      <c r="H273" s="11">
        <v>43502</v>
      </c>
      <c r="I273" s="8" t="s">
        <v>201</v>
      </c>
      <c r="J273" s="8" t="s">
        <v>18</v>
      </c>
      <c r="K273" s="13">
        <v>10</v>
      </c>
      <c r="L273" s="13">
        <v>-4</v>
      </c>
      <c r="M273" s="13">
        <v>6</v>
      </c>
      <c r="N273" s="13">
        <v>-2</v>
      </c>
      <c r="O273" s="8">
        <f t="shared" si="2"/>
        <v>4</v>
      </c>
      <c r="P273" s="8">
        <f>VLOOKUP(J273,Sheet16!$A$1:$B$16,2,0)</f>
        <v>800</v>
      </c>
      <c r="Q273" s="8">
        <f t="shared" si="1"/>
        <v>3200</v>
      </c>
    </row>
    <row r="274" spans="1:17" x14ac:dyDescent="0.25">
      <c r="A274" s="8" t="str">
        <f t="shared" si="0"/>
        <v>NyaruguruNkanda 2</v>
      </c>
      <c r="B274" s="8" t="s">
        <v>193</v>
      </c>
      <c r="C274" s="8" t="s">
        <v>367</v>
      </c>
      <c r="D274" s="8" t="s">
        <v>368</v>
      </c>
      <c r="E274" s="10">
        <v>43329</v>
      </c>
      <c r="F274" s="8" t="s">
        <v>253</v>
      </c>
      <c r="G274" s="8">
        <v>1123</v>
      </c>
      <c r="H274" s="11">
        <v>43502</v>
      </c>
      <c r="I274" s="8" t="s">
        <v>201</v>
      </c>
      <c r="J274" s="8" t="s">
        <v>20</v>
      </c>
      <c r="K274" s="13">
        <v>24</v>
      </c>
      <c r="L274" s="13">
        <v>-18</v>
      </c>
      <c r="M274" s="13">
        <v>6</v>
      </c>
      <c r="N274" s="13">
        <v>-4</v>
      </c>
      <c r="O274" s="8">
        <f t="shared" si="2"/>
        <v>2</v>
      </c>
      <c r="P274" s="8">
        <f>VLOOKUP(J274,Sheet16!$A$1:$B$16,2,0)</f>
        <v>900</v>
      </c>
      <c r="Q274" s="8">
        <f t="shared" si="1"/>
        <v>1800</v>
      </c>
    </row>
    <row r="275" spans="1:17" x14ac:dyDescent="0.25">
      <c r="A275" s="8" t="str">
        <f t="shared" si="0"/>
        <v>NyaruguruNkanda 2</v>
      </c>
      <c r="B275" s="8" t="s">
        <v>193</v>
      </c>
      <c r="C275" s="8" t="s">
        <v>367</v>
      </c>
      <c r="D275" s="8" t="s">
        <v>368</v>
      </c>
      <c r="E275" s="10">
        <v>43329</v>
      </c>
      <c r="F275" s="8" t="s">
        <v>253</v>
      </c>
      <c r="G275" s="8">
        <v>1123</v>
      </c>
      <c r="H275" s="11">
        <v>43502</v>
      </c>
      <c r="I275" s="8" t="s">
        <v>201</v>
      </c>
      <c r="J275" s="8" t="s">
        <v>23</v>
      </c>
      <c r="K275" s="13">
        <v>13</v>
      </c>
      <c r="L275" s="13">
        <v>-7</v>
      </c>
      <c r="M275" s="13">
        <v>6</v>
      </c>
      <c r="N275" s="13">
        <v>-3</v>
      </c>
      <c r="O275" s="8">
        <f t="shared" si="2"/>
        <v>3</v>
      </c>
      <c r="P275" s="15">
        <f>VLOOKUP(J275,Sheet16!$A$1:$B$16,2,0)</f>
        <v>74500</v>
      </c>
      <c r="Q275" s="8">
        <f t="shared" si="1"/>
        <v>223500</v>
      </c>
    </row>
    <row r="276" spans="1:17" x14ac:dyDescent="0.25">
      <c r="A276" s="8" t="str">
        <f t="shared" si="0"/>
        <v>NyaruguruNkanda 2</v>
      </c>
      <c r="B276" s="8" t="s">
        <v>193</v>
      </c>
      <c r="C276" s="8" t="s">
        <v>367</v>
      </c>
      <c r="D276" s="8" t="s">
        <v>368</v>
      </c>
      <c r="E276" s="10">
        <v>43329</v>
      </c>
      <c r="F276" s="8" t="s">
        <v>253</v>
      </c>
      <c r="G276" s="8">
        <v>1123</v>
      </c>
      <c r="H276" s="11">
        <v>43502</v>
      </c>
      <c r="I276" s="8" t="s">
        <v>201</v>
      </c>
      <c r="J276" s="8" t="s">
        <v>32</v>
      </c>
      <c r="K276" s="13">
        <v>4</v>
      </c>
      <c r="L276" s="13">
        <v>-3</v>
      </c>
      <c r="M276" s="13">
        <v>1</v>
      </c>
      <c r="N276" s="13">
        <v>0</v>
      </c>
      <c r="O276" s="8">
        <f t="shared" si="2"/>
        <v>1</v>
      </c>
      <c r="P276" s="15">
        <f>VLOOKUP(J276,Sheet16!$A$1:$B$16,2,0)</f>
        <v>19500</v>
      </c>
      <c r="Q276" s="8">
        <f t="shared" si="1"/>
        <v>19500</v>
      </c>
    </row>
    <row r="277" spans="1:17" x14ac:dyDescent="0.25">
      <c r="A277" s="8" t="str">
        <f t="shared" si="0"/>
        <v>NyaruguruNkanda 2</v>
      </c>
      <c r="B277" s="8" t="s">
        <v>193</v>
      </c>
      <c r="C277" s="8" t="s">
        <v>367</v>
      </c>
      <c r="D277" s="8" t="s">
        <v>368</v>
      </c>
      <c r="E277" s="10">
        <v>43329</v>
      </c>
      <c r="F277" s="8" t="s">
        <v>253</v>
      </c>
      <c r="G277" s="8">
        <v>1123</v>
      </c>
      <c r="H277" s="11">
        <v>43502</v>
      </c>
      <c r="I277" s="8" t="s">
        <v>201</v>
      </c>
      <c r="J277" s="8" t="s">
        <v>25</v>
      </c>
      <c r="K277" s="13">
        <v>4675</v>
      </c>
      <c r="L277" s="13">
        <v>-2875</v>
      </c>
      <c r="M277" s="13">
        <v>1800</v>
      </c>
      <c r="N277" s="13">
        <v>-1575</v>
      </c>
      <c r="O277" s="8">
        <f t="shared" si="2"/>
        <v>225</v>
      </c>
      <c r="P277" s="8">
        <f>VLOOKUP(J277,Sheet16!$A$1:$B$16,2,0)</f>
        <v>100</v>
      </c>
      <c r="Q277" s="8">
        <f t="shared" si="1"/>
        <v>22500</v>
      </c>
    </row>
    <row r="278" spans="1:17" x14ac:dyDescent="0.25">
      <c r="A278" s="8" t="str">
        <f t="shared" si="0"/>
        <v>NgomaNtaga2</v>
      </c>
      <c r="B278" s="8" t="s">
        <v>55</v>
      </c>
      <c r="C278" s="8" t="s">
        <v>267</v>
      </c>
      <c r="D278" s="8" t="s">
        <v>268</v>
      </c>
      <c r="E278" s="10">
        <v>43330</v>
      </c>
      <c r="F278" s="8" t="s">
        <v>258</v>
      </c>
      <c r="G278" s="8">
        <v>2453</v>
      </c>
      <c r="H278" s="11">
        <v>43495</v>
      </c>
      <c r="I278" s="8" t="s">
        <v>106</v>
      </c>
      <c r="J278" s="8" t="s">
        <v>19</v>
      </c>
      <c r="K278" s="13">
        <v>9220</v>
      </c>
      <c r="L278" s="13">
        <v>-1670</v>
      </c>
      <c r="M278" s="13">
        <v>7550</v>
      </c>
      <c r="N278" s="13">
        <v>-7500</v>
      </c>
      <c r="O278" s="8">
        <f t="shared" si="2"/>
        <v>50</v>
      </c>
      <c r="P278" s="8">
        <f>VLOOKUP(J278,Sheet16!$A$1:$B$16,2,0)</f>
        <v>737</v>
      </c>
      <c r="Q278" s="8">
        <f t="shared" si="1"/>
        <v>36850</v>
      </c>
    </row>
    <row r="279" spans="1:17" x14ac:dyDescent="0.25">
      <c r="A279" s="8" t="str">
        <f t="shared" si="0"/>
        <v>NgomaNtaga2</v>
      </c>
      <c r="B279" s="8" t="s">
        <v>55</v>
      </c>
      <c r="C279" s="8" t="s">
        <v>267</v>
      </c>
      <c r="D279" s="8" t="s">
        <v>268</v>
      </c>
      <c r="E279" s="10">
        <v>43330</v>
      </c>
      <c r="F279" s="8" t="s">
        <v>258</v>
      </c>
      <c r="G279" s="8">
        <v>2453</v>
      </c>
      <c r="H279" s="11">
        <v>43495</v>
      </c>
      <c r="I279" s="8" t="s">
        <v>106</v>
      </c>
      <c r="J279" s="8" t="s">
        <v>153</v>
      </c>
      <c r="K279" s="13">
        <v>2870</v>
      </c>
      <c r="L279" s="13">
        <v>-1308</v>
      </c>
      <c r="M279" s="13">
        <v>1562</v>
      </c>
      <c r="N279" s="13">
        <v>-1554</v>
      </c>
      <c r="O279" s="8">
        <f t="shared" si="2"/>
        <v>8</v>
      </c>
      <c r="P279" s="8">
        <f>VLOOKUP(J279,Sheet16!$A$1:$B$16,2,0)</f>
        <v>2064</v>
      </c>
      <c r="Q279" s="8">
        <f t="shared" si="1"/>
        <v>16512</v>
      </c>
    </row>
    <row r="280" spans="1:17" x14ac:dyDescent="0.25">
      <c r="A280" s="8" t="str">
        <f t="shared" si="0"/>
        <v>NgomaNtaga2</v>
      </c>
      <c r="B280" s="8" t="s">
        <v>55</v>
      </c>
      <c r="C280" s="8" t="s">
        <v>267</v>
      </c>
      <c r="D280" s="8" t="s">
        <v>268</v>
      </c>
      <c r="E280" s="10">
        <v>43330</v>
      </c>
      <c r="F280" s="8" t="s">
        <v>258</v>
      </c>
      <c r="G280" s="8">
        <v>2453</v>
      </c>
      <c r="H280" s="11">
        <v>43495</v>
      </c>
      <c r="I280" s="8" t="s">
        <v>106</v>
      </c>
      <c r="J280" s="8" t="s">
        <v>33</v>
      </c>
      <c r="K280" s="13">
        <v>12</v>
      </c>
      <c r="L280" s="13">
        <v>0</v>
      </c>
      <c r="M280" s="13">
        <v>12</v>
      </c>
      <c r="N280" s="13">
        <v>-11</v>
      </c>
      <c r="O280" s="8">
        <f t="shared" si="2"/>
        <v>1</v>
      </c>
      <c r="P280" s="15">
        <f>VLOOKUP(J280,Sheet16!$A$1:$B$16,2,0)</f>
        <v>29500</v>
      </c>
      <c r="Q280" s="8">
        <f t="shared" si="1"/>
        <v>29500</v>
      </c>
    </row>
    <row r="281" spans="1:17" x14ac:dyDescent="0.25">
      <c r="A281" s="8" t="str">
        <f t="shared" si="0"/>
        <v>NgomaNtaga2</v>
      </c>
      <c r="B281" s="8" t="s">
        <v>55</v>
      </c>
      <c r="C281" s="8" t="s">
        <v>267</v>
      </c>
      <c r="D281" s="8" t="s">
        <v>268</v>
      </c>
      <c r="E281" s="10">
        <v>43330</v>
      </c>
      <c r="F281" s="8" t="s">
        <v>258</v>
      </c>
      <c r="G281" s="8">
        <v>2453</v>
      </c>
      <c r="H281" s="11">
        <v>43495</v>
      </c>
      <c r="I281" s="8" t="s">
        <v>106</v>
      </c>
      <c r="J281" s="8" t="s">
        <v>26</v>
      </c>
      <c r="K281" s="13">
        <v>4215</v>
      </c>
      <c r="L281" s="13">
        <v>-1045</v>
      </c>
      <c r="M281" s="13">
        <v>3170</v>
      </c>
      <c r="N281" s="13">
        <v>-3150</v>
      </c>
      <c r="O281" s="8">
        <f t="shared" si="2"/>
        <v>20</v>
      </c>
      <c r="P281" s="8">
        <f>VLOOKUP(J281,Sheet16!$A$1:$B$16,2,0)</f>
        <v>606</v>
      </c>
      <c r="Q281" s="8">
        <f t="shared" si="1"/>
        <v>12120</v>
      </c>
    </row>
    <row r="282" spans="1:17" x14ac:dyDescent="0.25">
      <c r="A282" s="8" t="str">
        <f t="shared" si="0"/>
        <v>NyaruguruNtwali</v>
      </c>
      <c r="B282" s="8" t="s">
        <v>193</v>
      </c>
      <c r="C282" s="8" t="s">
        <v>369</v>
      </c>
      <c r="D282" s="8" t="s">
        <v>369</v>
      </c>
      <c r="E282" s="10">
        <v>43344</v>
      </c>
      <c r="F282" s="8" t="s">
        <v>365</v>
      </c>
      <c r="G282" s="8">
        <v>820</v>
      </c>
      <c r="H282" s="11">
        <v>43504</v>
      </c>
      <c r="I282" s="8" t="s">
        <v>201</v>
      </c>
      <c r="J282" s="8" t="s">
        <v>30</v>
      </c>
      <c r="K282" s="13">
        <v>890</v>
      </c>
      <c r="L282" s="13">
        <v>-266</v>
      </c>
      <c r="M282" s="13">
        <v>624</v>
      </c>
      <c r="N282" s="13">
        <v>-618</v>
      </c>
      <c r="O282" s="8">
        <f t="shared" si="2"/>
        <v>6</v>
      </c>
      <c r="P282" s="8">
        <f>VLOOKUP(J282,Sheet16!$A$1:$B$16,2,0)</f>
        <v>2141</v>
      </c>
      <c r="Q282" s="8">
        <f t="shared" si="1"/>
        <v>12846</v>
      </c>
    </row>
    <row r="283" spans="1:17" x14ac:dyDescent="0.25">
      <c r="A283" s="8" t="str">
        <f t="shared" si="0"/>
        <v>GatsiboNyabicwamba</v>
      </c>
      <c r="B283" s="8" t="s">
        <v>87</v>
      </c>
      <c r="C283" s="8" t="s">
        <v>116</v>
      </c>
      <c r="D283" s="8" t="s">
        <v>116</v>
      </c>
      <c r="E283" s="10">
        <v>43356</v>
      </c>
      <c r="F283" s="8" t="s">
        <v>117</v>
      </c>
      <c r="G283" s="8">
        <v>1332</v>
      </c>
      <c r="H283" s="11">
        <v>43494</v>
      </c>
      <c r="I283" s="8" t="s">
        <v>48</v>
      </c>
      <c r="J283" s="8" t="s">
        <v>32</v>
      </c>
      <c r="K283" s="13">
        <v>2</v>
      </c>
      <c r="L283" s="13">
        <v>0</v>
      </c>
      <c r="M283" s="13">
        <v>2</v>
      </c>
      <c r="N283" s="13">
        <v>-1</v>
      </c>
      <c r="O283" s="8">
        <f t="shared" si="2"/>
        <v>1</v>
      </c>
      <c r="P283" s="15">
        <f>VLOOKUP(J283,Sheet16!$A$1:$B$16,2,0)</f>
        <v>19500</v>
      </c>
      <c r="Q283" s="8">
        <f t="shared" si="1"/>
        <v>19500</v>
      </c>
    </row>
    <row r="284" spans="1:17" x14ac:dyDescent="0.25">
      <c r="A284" s="8" t="str">
        <f t="shared" si="0"/>
        <v>GisagaraNyabikenke A2</v>
      </c>
      <c r="B284" s="8" t="s">
        <v>16</v>
      </c>
      <c r="C284" s="8" t="s">
        <v>145</v>
      </c>
      <c r="D284" s="8" t="s">
        <v>146</v>
      </c>
      <c r="E284" s="10">
        <v>43343</v>
      </c>
      <c r="F284" s="8" t="s">
        <v>147</v>
      </c>
      <c r="G284" s="8">
        <v>2710</v>
      </c>
      <c r="H284" s="11">
        <v>43563</v>
      </c>
      <c r="I284" s="8" t="s">
        <v>79</v>
      </c>
      <c r="J284" s="8" t="s">
        <v>22</v>
      </c>
      <c r="K284" s="13">
        <v>1452</v>
      </c>
      <c r="L284" s="13">
        <v>-660</v>
      </c>
      <c r="M284" s="13">
        <v>792</v>
      </c>
      <c r="N284" s="13">
        <v>-788</v>
      </c>
      <c r="O284" s="8">
        <f t="shared" si="2"/>
        <v>4</v>
      </c>
      <c r="P284" s="8">
        <f>VLOOKUP(J284,Sheet16!$A$1:$B$16,2,0)</f>
        <v>2288</v>
      </c>
      <c r="Q284" s="8">
        <f t="shared" si="1"/>
        <v>9152</v>
      </c>
    </row>
    <row r="285" spans="1:17" x14ac:dyDescent="0.25">
      <c r="A285" s="8" t="str">
        <f t="shared" si="0"/>
        <v>GisagaraNyabikenke A2</v>
      </c>
      <c r="B285" s="8" t="s">
        <v>16</v>
      </c>
      <c r="C285" s="8" t="s">
        <v>145</v>
      </c>
      <c r="D285" s="8" t="s">
        <v>146</v>
      </c>
      <c r="E285" s="10">
        <v>43343</v>
      </c>
      <c r="F285" s="8" t="s">
        <v>147</v>
      </c>
      <c r="G285" s="8">
        <v>2710</v>
      </c>
      <c r="H285" s="11">
        <v>43563</v>
      </c>
      <c r="I285" s="8" t="s">
        <v>79</v>
      </c>
      <c r="J285" s="8" t="s">
        <v>25</v>
      </c>
      <c r="K285" s="13">
        <v>550</v>
      </c>
      <c r="L285" s="13">
        <v>-100</v>
      </c>
      <c r="M285" s="13">
        <v>450</v>
      </c>
      <c r="N285" s="13">
        <v>-425</v>
      </c>
      <c r="O285" s="8">
        <f t="shared" si="2"/>
        <v>25</v>
      </c>
      <c r="P285" s="8">
        <f>VLOOKUP(J285,Sheet16!$A$1:$B$16,2,0)</f>
        <v>100</v>
      </c>
      <c r="Q285" s="8">
        <f t="shared" si="1"/>
        <v>2500</v>
      </c>
    </row>
    <row r="286" spans="1:17" x14ac:dyDescent="0.25">
      <c r="A286" s="8" t="str">
        <f t="shared" si="0"/>
        <v>NyanzaNyabinyenga</v>
      </c>
      <c r="B286" s="8" t="s">
        <v>111</v>
      </c>
      <c r="C286" s="8" t="s">
        <v>356</v>
      </c>
      <c r="D286" s="8" t="s">
        <v>356</v>
      </c>
      <c r="E286" s="10">
        <v>43343</v>
      </c>
      <c r="F286" s="8" t="s">
        <v>347</v>
      </c>
      <c r="G286" s="8">
        <v>1029</v>
      </c>
      <c r="H286" s="11">
        <v>43543</v>
      </c>
      <c r="I286" s="8" t="s">
        <v>201</v>
      </c>
      <c r="J286" s="8" t="s">
        <v>19</v>
      </c>
      <c r="K286" s="13">
        <v>945</v>
      </c>
      <c r="L286" s="13">
        <v>-375</v>
      </c>
      <c r="M286" s="13">
        <v>570</v>
      </c>
      <c r="N286" s="13">
        <v>-560</v>
      </c>
      <c r="O286" s="8">
        <f t="shared" si="2"/>
        <v>10</v>
      </c>
      <c r="P286" s="8">
        <f>VLOOKUP(J286,Sheet16!$A$1:$B$16,2,0)</f>
        <v>737</v>
      </c>
      <c r="Q286" s="8">
        <f t="shared" si="1"/>
        <v>7370</v>
      </c>
    </row>
    <row r="287" spans="1:17" x14ac:dyDescent="0.25">
      <c r="A287" s="8" t="str">
        <f t="shared" si="0"/>
        <v>NyanzaNyabinyenga</v>
      </c>
      <c r="B287" s="8" t="s">
        <v>111</v>
      </c>
      <c r="C287" s="8" t="s">
        <v>356</v>
      </c>
      <c r="D287" s="8" t="s">
        <v>356</v>
      </c>
      <c r="E287" s="10">
        <v>43343</v>
      </c>
      <c r="F287" s="8" t="s">
        <v>347</v>
      </c>
      <c r="G287" s="8">
        <v>1029</v>
      </c>
      <c r="H287" s="11">
        <v>43543</v>
      </c>
      <c r="I287" s="8" t="s">
        <v>201</v>
      </c>
      <c r="J287" s="8" t="s">
        <v>21</v>
      </c>
      <c r="K287" s="13">
        <v>700</v>
      </c>
      <c r="L287" s="13">
        <v>-280</v>
      </c>
      <c r="M287" s="13">
        <v>420</v>
      </c>
      <c r="N287" s="13">
        <v>-400</v>
      </c>
      <c r="O287" s="8">
        <f t="shared" si="2"/>
        <v>20</v>
      </c>
      <c r="P287" s="8">
        <f>VLOOKUP(J287,Sheet16!$A$1:$B$16,2,0)</f>
        <v>655</v>
      </c>
      <c r="Q287" s="8">
        <f t="shared" si="1"/>
        <v>13100</v>
      </c>
    </row>
    <row r="288" spans="1:17" x14ac:dyDescent="0.25">
      <c r="A288" s="8" t="str">
        <f t="shared" si="0"/>
        <v>NyanzaNyabinyenga</v>
      </c>
      <c r="B288" s="8" t="s">
        <v>111</v>
      </c>
      <c r="C288" s="8" t="s">
        <v>356</v>
      </c>
      <c r="D288" s="8" t="s">
        <v>356</v>
      </c>
      <c r="E288" s="10">
        <v>43343</v>
      </c>
      <c r="F288" s="8" t="s">
        <v>347</v>
      </c>
      <c r="G288" s="8">
        <v>1029</v>
      </c>
      <c r="H288" s="11">
        <v>43543</v>
      </c>
      <c r="I288" s="8" t="s">
        <v>201</v>
      </c>
      <c r="J288" s="8" t="s">
        <v>38</v>
      </c>
      <c r="K288" s="13">
        <v>278</v>
      </c>
      <c r="L288" s="13">
        <v>-116</v>
      </c>
      <c r="M288" s="13">
        <v>162</v>
      </c>
      <c r="N288" s="13">
        <v>-160</v>
      </c>
      <c r="O288" s="8">
        <f t="shared" si="2"/>
        <v>2</v>
      </c>
      <c r="P288" s="8">
        <f>VLOOKUP(J288,Sheet16!$A$1:$B$16,2,0)</f>
        <v>2180</v>
      </c>
      <c r="Q288" s="8">
        <f t="shared" si="1"/>
        <v>4360</v>
      </c>
    </row>
    <row r="289" spans="1:17" x14ac:dyDescent="0.25">
      <c r="A289" s="8" t="str">
        <f t="shared" si="0"/>
        <v>NyanzaNyabinyenga</v>
      </c>
      <c r="B289" s="8" t="s">
        <v>111</v>
      </c>
      <c r="C289" s="8" t="s">
        <v>356</v>
      </c>
      <c r="D289" s="8" t="s">
        <v>356</v>
      </c>
      <c r="E289" s="10">
        <v>43343</v>
      </c>
      <c r="F289" s="8" t="s">
        <v>347</v>
      </c>
      <c r="G289" s="8">
        <v>1029</v>
      </c>
      <c r="H289" s="11">
        <v>43543</v>
      </c>
      <c r="I289" s="8" t="s">
        <v>201</v>
      </c>
      <c r="J289" s="8" t="s">
        <v>33</v>
      </c>
      <c r="K289" s="13">
        <v>40</v>
      </c>
      <c r="L289" s="13">
        <v>-8</v>
      </c>
      <c r="M289" s="13">
        <v>32</v>
      </c>
      <c r="N289" s="13">
        <v>-30</v>
      </c>
      <c r="O289" s="8">
        <f t="shared" si="2"/>
        <v>2</v>
      </c>
      <c r="P289" s="15">
        <f>VLOOKUP(J289,Sheet16!$A$1:$B$16,2,0)</f>
        <v>29500</v>
      </c>
      <c r="Q289" s="8">
        <f t="shared" si="1"/>
        <v>59000</v>
      </c>
    </row>
    <row r="290" spans="1:17" x14ac:dyDescent="0.25">
      <c r="A290" s="8" t="str">
        <f t="shared" si="0"/>
        <v>NyanzaNyabinyenga</v>
      </c>
      <c r="B290" s="8" t="s">
        <v>111</v>
      </c>
      <c r="C290" s="8" t="s">
        <v>356</v>
      </c>
      <c r="D290" s="8" t="s">
        <v>356</v>
      </c>
      <c r="E290" s="10">
        <v>43343</v>
      </c>
      <c r="F290" s="8" t="s">
        <v>347</v>
      </c>
      <c r="G290" s="8">
        <v>1029</v>
      </c>
      <c r="H290" s="11">
        <v>43543</v>
      </c>
      <c r="I290" s="8" t="s">
        <v>201</v>
      </c>
      <c r="J290" s="8" t="s">
        <v>26</v>
      </c>
      <c r="K290" s="13">
        <v>370</v>
      </c>
      <c r="L290" s="13">
        <v>-145</v>
      </c>
      <c r="M290" s="13">
        <v>225</v>
      </c>
      <c r="N290" s="13">
        <v>-222.5</v>
      </c>
      <c r="O290" s="8">
        <f t="shared" si="2"/>
        <v>2.5</v>
      </c>
      <c r="P290" s="8">
        <f>VLOOKUP(J290,Sheet16!$A$1:$B$16,2,0)</f>
        <v>606</v>
      </c>
      <c r="Q290" s="8">
        <f t="shared" si="1"/>
        <v>1515</v>
      </c>
    </row>
    <row r="291" spans="1:17" x14ac:dyDescent="0.25">
      <c r="A291" s="8" t="str">
        <f t="shared" si="0"/>
        <v>GisagaraNyabisagara B2</v>
      </c>
      <c r="B291" s="8" t="s">
        <v>16</v>
      </c>
      <c r="C291" s="8" t="s">
        <v>149</v>
      </c>
      <c r="D291" s="8" t="s">
        <v>150</v>
      </c>
      <c r="E291" s="10">
        <v>43349</v>
      </c>
      <c r="F291" s="8" t="s">
        <v>142</v>
      </c>
      <c r="G291" s="8">
        <v>2190</v>
      </c>
      <c r="H291" s="11">
        <v>43568</v>
      </c>
      <c r="I291" s="8" t="s">
        <v>48</v>
      </c>
      <c r="J291" s="8" t="s">
        <v>18</v>
      </c>
      <c r="K291" s="13">
        <v>69</v>
      </c>
      <c r="L291" s="13">
        <v>-7</v>
      </c>
      <c r="M291" s="13">
        <v>62</v>
      </c>
      <c r="N291" s="13">
        <v>-61</v>
      </c>
      <c r="O291" s="8">
        <f t="shared" si="2"/>
        <v>1</v>
      </c>
      <c r="P291" s="8">
        <f>VLOOKUP(J291,Sheet16!$A$1:$B$16,2,0)</f>
        <v>800</v>
      </c>
      <c r="Q291" s="8">
        <f t="shared" si="1"/>
        <v>800</v>
      </c>
    </row>
    <row r="292" spans="1:17" x14ac:dyDescent="0.25">
      <c r="A292" s="8" t="str">
        <f t="shared" si="0"/>
        <v>GisagaraNyabisagara B2</v>
      </c>
      <c r="B292" s="8" t="s">
        <v>16</v>
      </c>
      <c r="C292" s="8" t="s">
        <v>149</v>
      </c>
      <c r="D292" s="8" t="s">
        <v>150</v>
      </c>
      <c r="E292" s="10">
        <v>43349</v>
      </c>
      <c r="F292" s="8" t="s">
        <v>142</v>
      </c>
      <c r="G292" s="8">
        <v>2190</v>
      </c>
      <c r="H292" s="11">
        <v>43568</v>
      </c>
      <c r="I292" s="8" t="s">
        <v>48</v>
      </c>
      <c r="J292" s="8" t="s">
        <v>38</v>
      </c>
      <c r="K292" s="13">
        <v>1320</v>
      </c>
      <c r="L292" s="13">
        <v>-510</v>
      </c>
      <c r="M292" s="13">
        <v>810</v>
      </c>
      <c r="N292" s="13">
        <v>-808</v>
      </c>
      <c r="O292" s="8">
        <f t="shared" si="2"/>
        <v>2</v>
      </c>
      <c r="P292" s="8">
        <f>VLOOKUP(J292,Sheet16!$A$1:$B$16,2,0)</f>
        <v>2180</v>
      </c>
      <c r="Q292" s="8">
        <f t="shared" si="1"/>
        <v>4360</v>
      </c>
    </row>
    <row r="293" spans="1:17" x14ac:dyDescent="0.25">
      <c r="A293" s="8" t="str">
        <f t="shared" si="0"/>
        <v>GisagaraNyabisagara B2</v>
      </c>
      <c r="B293" s="8" t="s">
        <v>16</v>
      </c>
      <c r="C293" s="8" t="s">
        <v>149</v>
      </c>
      <c r="D293" s="8" t="s">
        <v>150</v>
      </c>
      <c r="E293" s="10">
        <v>43349</v>
      </c>
      <c r="F293" s="8" t="s">
        <v>142</v>
      </c>
      <c r="G293" s="8">
        <v>2190</v>
      </c>
      <c r="H293" s="11">
        <v>43568</v>
      </c>
      <c r="I293" s="8" t="s">
        <v>48</v>
      </c>
      <c r="J293" s="8" t="s">
        <v>26</v>
      </c>
      <c r="K293" s="13">
        <v>2335</v>
      </c>
      <c r="L293" s="13">
        <v>-465</v>
      </c>
      <c r="M293" s="13">
        <v>1870</v>
      </c>
      <c r="N293" s="13">
        <v>-1727.5</v>
      </c>
      <c r="O293" s="8">
        <f t="shared" si="2"/>
        <v>142.5</v>
      </c>
      <c r="P293" s="8">
        <f>VLOOKUP(J293,Sheet16!$A$1:$B$16,2,0)</f>
        <v>606</v>
      </c>
      <c r="Q293" s="8">
        <f t="shared" si="1"/>
        <v>86355</v>
      </c>
    </row>
    <row r="294" spans="1:17" x14ac:dyDescent="0.25">
      <c r="A294" s="8" t="str">
        <f t="shared" si="0"/>
        <v>NyamagabeNyabisindu</v>
      </c>
      <c r="B294" s="8" t="s">
        <v>27</v>
      </c>
      <c r="C294" s="8" t="s">
        <v>323</v>
      </c>
      <c r="D294" s="8" t="s">
        <v>323</v>
      </c>
      <c r="E294" s="10">
        <v>43336</v>
      </c>
      <c r="F294" s="8" t="s">
        <v>324</v>
      </c>
      <c r="G294" s="8">
        <v>1125</v>
      </c>
      <c r="H294" s="11">
        <v>43570</v>
      </c>
      <c r="I294" s="8" t="s">
        <v>80</v>
      </c>
      <c r="J294" s="8" t="s">
        <v>18</v>
      </c>
      <c r="K294" s="13">
        <v>65</v>
      </c>
      <c r="L294" s="13">
        <v>-58</v>
      </c>
      <c r="M294" s="13">
        <v>7</v>
      </c>
      <c r="N294" s="13">
        <v>0</v>
      </c>
      <c r="O294" s="8">
        <f t="shared" si="2"/>
        <v>7</v>
      </c>
      <c r="P294" s="8">
        <f>VLOOKUP(J294,Sheet16!$A$1:$B$16,2,0)</f>
        <v>800</v>
      </c>
      <c r="Q294" s="8">
        <f t="shared" si="1"/>
        <v>5600</v>
      </c>
    </row>
    <row r="295" spans="1:17" x14ac:dyDescent="0.25">
      <c r="A295" s="8" t="str">
        <f t="shared" si="0"/>
        <v>NyamagabeNyabisindu</v>
      </c>
      <c r="B295" s="8" t="s">
        <v>27</v>
      </c>
      <c r="C295" s="8" t="s">
        <v>323</v>
      </c>
      <c r="D295" s="8" t="s">
        <v>323</v>
      </c>
      <c r="E295" s="10">
        <v>43336</v>
      </c>
      <c r="F295" s="8" t="s">
        <v>324</v>
      </c>
      <c r="G295" s="8">
        <v>1125</v>
      </c>
      <c r="H295" s="11">
        <v>43570</v>
      </c>
      <c r="I295" s="8" t="s">
        <v>80</v>
      </c>
      <c r="J295" s="8" t="s">
        <v>21</v>
      </c>
      <c r="K295" s="13">
        <v>1290</v>
      </c>
      <c r="L295" s="13">
        <v>-1055</v>
      </c>
      <c r="M295" s="13">
        <v>235</v>
      </c>
      <c r="N295" s="13">
        <v>-230</v>
      </c>
      <c r="O295" s="8">
        <f t="shared" si="2"/>
        <v>5</v>
      </c>
      <c r="P295" s="8">
        <f>VLOOKUP(J295,Sheet16!$A$1:$B$16,2,0)</f>
        <v>655</v>
      </c>
      <c r="Q295" s="8">
        <f t="shared" si="1"/>
        <v>3275</v>
      </c>
    </row>
    <row r="296" spans="1:17" x14ac:dyDescent="0.25">
      <c r="A296" s="8" t="str">
        <f t="shared" si="0"/>
        <v>NyamagabeNyabisindu</v>
      </c>
      <c r="B296" s="8" t="s">
        <v>27</v>
      </c>
      <c r="C296" s="8" t="s">
        <v>323</v>
      </c>
      <c r="D296" s="8" t="s">
        <v>323</v>
      </c>
      <c r="E296" s="10">
        <v>43336</v>
      </c>
      <c r="F296" s="8" t="s">
        <v>324</v>
      </c>
      <c r="G296" s="8">
        <v>1125</v>
      </c>
      <c r="H296" s="11">
        <v>43570</v>
      </c>
      <c r="I296" s="8" t="s">
        <v>80</v>
      </c>
      <c r="J296" s="8" t="s">
        <v>32</v>
      </c>
      <c r="K296" s="13">
        <v>27</v>
      </c>
      <c r="L296" s="13">
        <v>-22</v>
      </c>
      <c r="M296" s="13">
        <v>5</v>
      </c>
      <c r="N296" s="13">
        <v>-3</v>
      </c>
      <c r="O296" s="8">
        <f t="shared" si="2"/>
        <v>2</v>
      </c>
      <c r="P296" s="15">
        <f>VLOOKUP(J296,Sheet16!$A$1:$B$16,2,0)</f>
        <v>19500</v>
      </c>
      <c r="Q296" s="8">
        <f t="shared" si="1"/>
        <v>39000</v>
      </c>
    </row>
    <row r="297" spans="1:17" x14ac:dyDescent="0.25">
      <c r="A297" s="8" t="str">
        <f t="shared" si="0"/>
        <v>GatsiboNyabisindu B</v>
      </c>
      <c r="B297" s="8" t="s">
        <v>87</v>
      </c>
      <c r="C297" s="8" t="s">
        <v>120</v>
      </c>
      <c r="D297" s="8" t="s">
        <v>120</v>
      </c>
      <c r="E297" s="10">
        <v>43353</v>
      </c>
      <c r="F297" s="8" t="s">
        <v>100</v>
      </c>
      <c r="G297" s="8">
        <v>1813</v>
      </c>
      <c r="H297" s="11">
        <v>43496</v>
      </c>
      <c r="I297" s="8" t="s">
        <v>43</v>
      </c>
      <c r="J297" s="8" t="s">
        <v>22</v>
      </c>
      <c r="K297" s="13">
        <v>1030</v>
      </c>
      <c r="L297" s="13">
        <v>-620</v>
      </c>
      <c r="M297" s="13">
        <v>410</v>
      </c>
      <c r="N297" s="13">
        <v>-406</v>
      </c>
      <c r="O297" s="8">
        <f t="shared" si="2"/>
        <v>4</v>
      </c>
      <c r="P297" s="8">
        <f>VLOOKUP(J297,Sheet16!$A$1:$B$16,2,0)</f>
        <v>2288</v>
      </c>
      <c r="Q297" s="8">
        <f t="shared" si="1"/>
        <v>9152</v>
      </c>
    </row>
    <row r="298" spans="1:17" x14ac:dyDescent="0.25">
      <c r="A298" s="8" t="str">
        <f t="shared" si="0"/>
        <v>GatsiboNyabisindu B</v>
      </c>
      <c r="B298" s="17" t="s">
        <v>87</v>
      </c>
      <c r="C298" s="17" t="s">
        <v>120</v>
      </c>
      <c r="D298" s="8" t="s">
        <v>120</v>
      </c>
      <c r="E298" s="10">
        <v>43353</v>
      </c>
      <c r="F298" s="8" t="s">
        <v>100</v>
      </c>
      <c r="G298" s="8">
        <v>1813</v>
      </c>
      <c r="H298" s="11">
        <v>43496</v>
      </c>
      <c r="I298" s="8" t="s">
        <v>43</v>
      </c>
      <c r="J298" s="17" t="s">
        <v>26</v>
      </c>
      <c r="K298" s="19">
        <v>2600</v>
      </c>
      <c r="L298" s="19">
        <v>-540</v>
      </c>
      <c r="M298" s="19">
        <v>2060</v>
      </c>
      <c r="N298" s="23">
        <v>-2017.5</v>
      </c>
      <c r="O298" s="21">
        <f t="shared" si="2"/>
        <v>42.5</v>
      </c>
      <c r="P298" s="8">
        <f>VLOOKUP(J298,Sheet16!$A$1:$B$16,2,0)</f>
        <v>606</v>
      </c>
      <c r="Q298" s="8">
        <f t="shared" si="1"/>
        <v>25755</v>
      </c>
    </row>
    <row r="299" spans="1:17" x14ac:dyDescent="0.25">
      <c r="A299" s="8" t="str">
        <f t="shared" si="0"/>
        <v>NgomaNyagasozi OMA</v>
      </c>
      <c r="B299" s="8" t="s">
        <v>55</v>
      </c>
      <c r="C299" s="8" t="s">
        <v>271</v>
      </c>
      <c r="D299" s="8" t="s">
        <v>271</v>
      </c>
      <c r="E299" s="10">
        <v>43349</v>
      </c>
      <c r="F299" s="8" t="s">
        <v>266</v>
      </c>
      <c r="G299" s="8">
        <v>2451</v>
      </c>
      <c r="H299" s="11">
        <v>43500</v>
      </c>
      <c r="I299" s="8" t="s">
        <v>72</v>
      </c>
      <c r="J299" s="8" t="s">
        <v>33</v>
      </c>
      <c r="K299" s="13">
        <v>23</v>
      </c>
      <c r="L299" s="13">
        <v>-7</v>
      </c>
      <c r="M299" s="13">
        <v>16</v>
      </c>
      <c r="N299" s="13">
        <v>-15</v>
      </c>
      <c r="O299" s="8">
        <f t="shared" si="2"/>
        <v>1</v>
      </c>
      <c r="P299" s="15">
        <f>VLOOKUP(J299,Sheet16!$A$1:$B$16,2,0)</f>
        <v>29500</v>
      </c>
      <c r="Q299" s="8">
        <f t="shared" si="1"/>
        <v>29500</v>
      </c>
    </row>
    <row r="300" spans="1:17" x14ac:dyDescent="0.25">
      <c r="A300" s="8" t="str">
        <f t="shared" si="0"/>
        <v>NgomaNyagatugunda2</v>
      </c>
      <c r="B300" s="17" t="s">
        <v>55</v>
      </c>
      <c r="C300" s="18" t="s">
        <v>273</v>
      </c>
      <c r="D300" s="8" t="s">
        <v>274</v>
      </c>
      <c r="E300" s="10">
        <v>43334</v>
      </c>
      <c r="F300" s="8" t="s">
        <v>252</v>
      </c>
      <c r="G300" s="8">
        <v>2166</v>
      </c>
      <c r="H300" s="11">
        <v>43495</v>
      </c>
      <c r="I300" s="8" t="s">
        <v>80</v>
      </c>
      <c r="J300" s="17" t="s">
        <v>19</v>
      </c>
      <c r="K300" s="19">
        <v>13475</v>
      </c>
      <c r="L300" s="19">
        <v>-5</v>
      </c>
      <c r="M300" s="19">
        <v>13470</v>
      </c>
      <c r="N300" s="19">
        <v>-13410</v>
      </c>
      <c r="O300" s="21">
        <f t="shared" si="2"/>
        <v>60</v>
      </c>
      <c r="P300" s="8">
        <f>VLOOKUP(J300,Sheet16!$A$1:$B$16,2,0)</f>
        <v>737</v>
      </c>
      <c r="Q300" s="8">
        <f t="shared" si="1"/>
        <v>44220</v>
      </c>
    </row>
    <row r="301" spans="1:17" x14ac:dyDescent="0.25">
      <c r="A301" s="8" t="str">
        <f t="shared" si="0"/>
        <v>NgororeroNyamata</v>
      </c>
      <c r="B301" s="8" t="s">
        <v>36</v>
      </c>
      <c r="C301" s="8" t="s">
        <v>304</v>
      </c>
      <c r="D301" s="8" t="s">
        <v>304</v>
      </c>
      <c r="E301" s="10">
        <v>43342</v>
      </c>
      <c r="F301" s="8" t="s">
        <v>177</v>
      </c>
      <c r="G301" s="8">
        <v>1884</v>
      </c>
      <c r="H301" s="11">
        <v>43493</v>
      </c>
      <c r="I301" s="8" t="s">
        <v>106</v>
      </c>
      <c r="J301" s="8" t="s">
        <v>19</v>
      </c>
      <c r="K301" s="13">
        <v>6010</v>
      </c>
      <c r="L301" s="13">
        <v>-1100</v>
      </c>
      <c r="M301" s="13">
        <v>4910</v>
      </c>
      <c r="N301" s="13">
        <v>-4890</v>
      </c>
      <c r="O301" s="8">
        <f t="shared" si="2"/>
        <v>20</v>
      </c>
      <c r="P301" s="8">
        <f>VLOOKUP(J301,Sheet16!$A$1:$B$16,2,0)</f>
        <v>737</v>
      </c>
      <c r="Q301" s="8">
        <f t="shared" si="1"/>
        <v>14740</v>
      </c>
    </row>
    <row r="302" spans="1:17" x14ac:dyDescent="0.25">
      <c r="A302" s="8" t="str">
        <f t="shared" si="0"/>
        <v>NgororeroNyamata</v>
      </c>
      <c r="B302" s="8" t="s">
        <v>36</v>
      </c>
      <c r="C302" s="8" t="s">
        <v>304</v>
      </c>
      <c r="D302" s="8" t="s">
        <v>304</v>
      </c>
      <c r="E302" s="10">
        <v>43342</v>
      </c>
      <c r="F302" s="8" t="s">
        <v>177</v>
      </c>
      <c r="G302" s="8">
        <v>1884</v>
      </c>
      <c r="H302" s="11">
        <v>43493</v>
      </c>
      <c r="I302" s="8" t="s">
        <v>106</v>
      </c>
      <c r="J302" s="8" t="s">
        <v>21</v>
      </c>
      <c r="K302" s="13">
        <v>865</v>
      </c>
      <c r="L302" s="13">
        <v>-160</v>
      </c>
      <c r="M302" s="13">
        <v>705</v>
      </c>
      <c r="N302" s="13">
        <v>-680</v>
      </c>
      <c r="O302" s="8">
        <f t="shared" si="2"/>
        <v>25</v>
      </c>
      <c r="P302" s="8">
        <f>VLOOKUP(J302,Sheet16!$A$1:$B$16,2,0)</f>
        <v>655</v>
      </c>
      <c r="Q302" s="8">
        <f t="shared" si="1"/>
        <v>16375</v>
      </c>
    </row>
    <row r="303" spans="1:17" x14ac:dyDescent="0.25">
      <c r="A303" s="8" t="str">
        <f t="shared" si="0"/>
        <v>NgororeroNyamata</v>
      </c>
      <c r="B303" s="8" t="s">
        <v>36</v>
      </c>
      <c r="C303" s="8" t="s">
        <v>304</v>
      </c>
      <c r="D303" s="8" t="s">
        <v>304</v>
      </c>
      <c r="E303" s="10">
        <v>43342</v>
      </c>
      <c r="F303" s="8" t="s">
        <v>177</v>
      </c>
      <c r="G303" s="8">
        <v>1884</v>
      </c>
      <c r="H303" s="11">
        <v>43493</v>
      </c>
      <c r="I303" s="8" t="s">
        <v>106</v>
      </c>
      <c r="J303" s="8" t="s">
        <v>38</v>
      </c>
      <c r="K303" s="13">
        <v>884</v>
      </c>
      <c r="L303" s="13">
        <v>-218</v>
      </c>
      <c r="M303" s="13">
        <v>666</v>
      </c>
      <c r="N303" s="13">
        <v>-665</v>
      </c>
      <c r="O303" s="8">
        <f t="shared" si="2"/>
        <v>1</v>
      </c>
      <c r="P303" s="8">
        <f>VLOOKUP(J303,Sheet16!$A$1:$B$16,2,0)</f>
        <v>2180</v>
      </c>
      <c r="Q303" s="8">
        <f t="shared" si="1"/>
        <v>2180</v>
      </c>
    </row>
    <row r="304" spans="1:17" x14ac:dyDescent="0.25">
      <c r="A304" s="8" t="str">
        <f t="shared" si="0"/>
        <v>NgororeroNyamata</v>
      </c>
      <c r="B304" s="8" t="s">
        <v>36</v>
      </c>
      <c r="C304" s="8" t="s">
        <v>304</v>
      </c>
      <c r="D304" s="8" t="s">
        <v>304</v>
      </c>
      <c r="E304" s="10">
        <v>43342</v>
      </c>
      <c r="F304" s="8" t="s">
        <v>177</v>
      </c>
      <c r="G304" s="8">
        <v>1884</v>
      </c>
      <c r="H304" s="11">
        <v>43493</v>
      </c>
      <c r="I304" s="8" t="s">
        <v>106</v>
      </c>
      <c r="J304" s="8" t="s">
        <v>26</v>
      </c>
      <c r="K304" s="13">
        <v>2670</v>
      </c>
      <c r="L304" s="13">
        <v>-500</v>
      </c>
      <c r="M304" s="13">
        <v>2170</v>
      </c>
      <c r="N304" s="13">
        <v>-2162.5</v>
      </c>
      <c r="O304" s="8">
        <f t="shared" si="2"/>
        <v>7.5</v>
      </c>
      <c r="P304" s="8">
        <f>VLOOKUP(J304,Sheet16!$A$1:$B$16,2,0)</f>
        <v>606</v>
      </c>
      <c r="Q304" s="8">
        <f t="shared" si="1"/>
        <v>4545</v>
      </c>
    </row>
    <row r="305" spans="1:17" x14ac:dyDescent="0.25">
      <c r="A305" s="8" t="str">
        <f t="shared" si="0"/>
        <v>NgomaNyamirambo</v>
      </c>
      <c r="B305" s="8" t="s">
        <v>55</v>
      </c>
      <c r="C305" s="8" t="s">
        <v>275</v>
      </c>
      <c r="D305" s="8" t="s">
        <v>275</v>
      </c>
      <c r="E305" s="10">
        <v>43340</v>
      </c>
      <c r="F305" s="8" t="s">
        <v>276</v>
      </c>
      <c r="G305" s="8">
        <v>2455</v>
      </c>
      <c r="H305" s="11">
        <v>43489</v>
      </c>
      <c r="I305" s="8" t="s">
        <v>80</v>
      </c>
      <c r="J305" s="8" t="s">
        <v>21</v>
      </c>
      <c r="K305" s="13">
        <v>95</v>
      </c>
      <c r="L305" s="13">
        <v>-30</v>
      </c>
      <c r="M305" s="13">
        <v>65</v>
      </c>
      <c r="N305" s="13">
        <v>-60</v>
      </c>
      <c r="O305" s="8">
        <f t="shared" si="2"/>
        <v>5</v>
      </c>
      <c r="P305" s="8">
        <f>VLOOKUP(J305,Sheet16!$A$1:$B$16,2,0)</f>
        <v>655</v>
      </c>
      <c r="Q305" s="8">
        <f t="shared" si="1"/>
        <v>3275</v>
      </c>
    </row>
    <row r="306" spans="1:17" x14ac:dyDescent="0.25">
      <c r="A306" s="8" t="str">
        <f t="shared" si="0"/>
        <v>NgomaNyamirambo</v>
      </c>
      <c r="B306" s="8" t="s">
        <v>55</v>
      </c>
      <c r="C306" s="8" t="s">
        <v>275</v>
      </c>
      <c r="D306" s="8" t="s">
        <v>275</v>
      </c>
      <c r="E306" s="10">
        <v>43340</v>
      </c>
      <c r="F306" s="8" t="s">
        <v>276</v>
      </c>
      <c r="G306" s="8">
        <v>2455</v>
      </c>
      <c r="H306" s="11">
        <v>43489</v>
      </c>
      <c r="I306" s="8" t="s">
        <v>80</v>
      </c>
      <c r="J306" s="8" t="s">
        <v>26</v>
      </c>
      <c r="K306" s="13">
        <v>5800</v>
      </c>
      <c r="L306" s="13">
        <v>-745</v>
      </c>
      <c r="M306" s="13">
        <v>5055</v>
      </c>
      <c r="N306" s="13">
        <v>-5047.5</v>
      </c>
      <c r="O306" s="8">
        <f t="shared" si="2"/>
        <v>7.5</v>
      </c>
      <c r="P306" s="8">
        <f>VLOOKUP(J306,Sheet16!$A$1:$B$16,2,0)</f>
        <v>606</v>
      </c>
      <c r="Q306" s="8">
        <f t="shared" si="1"/>
        <v>4545</v>
      </c>
    </row>
    <row r="307" spans="1:17" x14ac:dyDescent="0.25">
      <c r="A307" s="8" t="str">
        <f t="shared" si="0"/>
        <v>NgomaNyamirambo</v>
      </c>
      <c r="B307" s="17" t="s">
        <v>55</v>
      </c>
      <c r="C307" s="24" t="s">
        <v>275</v>
      </c>
      <c r="D307" s="8" t="s">
        <v>275</v>
      </c>
      <c r="E307" s="10">
        <v>43340</v>
      </c>
      <c r="F307" s="8" t="s">
        <v>276</v>
      </c>
      <c r="G307" s="8">
        <v>2455</v>
      </c>
      <c r="H307" s="11">
        <v>43489</v>
      </c>
      <c r="I307" s="8" t="s">
        <v>80</v>
      </c>
      <c r="J307" s="17" t="s">
        <v>19</v>
      </c>
      <c r="K307" s="19">
        <v>11550</v>
      </c>
      <c r="L307" s="19">
        <v>-1315</v>
      </c>
      <c r="M307" s="19">
        <v>10235</v>
      </c>
      <c r="N307" s="19">
        <v>-10210</v>
      </c>
      <c r="O307" s="21">
        <f t="shared" si="2"/>
        <v>25</v>
      </c>
      <c r="P307" s="8">
        <f>VLOOKUP(J307,Sheet16!$A$1:$B$16,2,0)</f>
        <v>737</v>
      </c>
      <c r="Q307" s="8">
        <f t="shared" si="1"/>
        <v>18425</v>
      </c>
    </row>
    <row r="308" spans="1:17" x14ac:dyDescent="0.25">
      <c r="A308" s="8" t="str">
        <f t="shared" si="0"/>
        <v>GatsiboNyamiyaga B</v>
      </c>
      <c r="B308" s="8" t="s">
        <v>87</v>
      </c>
      <c r="C308" s="8" t="s">
        <v>125</v>
      </c>
      <c r="D308" s="8" t="s">
        <v>125</v>
      </c>
      <c r="E308" s="10">
        <v>43353</v>
      </c>
      <c r="F308" s="8" t="s">
        <v>117</v>
      </c>
      <c r="G308" s="8">
        <v>1332</v>
      </c>
      <c r="H308" s="11">
        <v>43494</v>
      </c>
      <c r="I308" s="8" t="s">
        <v>79</v>
      </c>
      <c r="J308" s="8" t="s">
        <v>26</v>
      </c>
      <c r="K308" s="13">
        <v>895</v>
      </c>
      <c r="L308" s="13">
        <v>-290</v>
      </c>
      <c r="M308" s="13">
        <v>605</v>
      </c>
      <c r="N308" s="13">
        <v>-600</v>
      </c>
      <c r="O308" s="8">
        <f t="shared" si="2"/>
        <v>5</v>
      </c>
      <c r="P308" s="8">
        <f>VLOOKUP(J308,Sheet16!$A$1:$B$16,2,0)</f>
        <v>606</v>
      </c>
      <c r="Q308" s="8">
        <f t="shared" si="1"/>
        <v>3030</v>
      </c>
    </row>
    <row r="309" spans="1:17" x14ac:dyDescent="0.25">
      <c r="A309" s="8" t="str">
        <f t="shared" si="0"/>
        <v>NyanzaNyamure 2</v>
      </c>
      <c r="B309" s="8" t="s">
        <v>111</v>
      </c>
      <c r="C309" s="8" t="s">
        <v>357</v>
      </c>
      <c r="D309" s="8" t="s">
        <v>358</v>
      </c>
      <c r="E309" s="10">
        <v>43339</v>
      </c>
      <c r="F309" s="8" t="s">
        <v>166</v>
      </c>
      <c r="G309" s="8">
        <v>828</v>
      </c>
      <c r="H309" s="11">
        <v>43536</v>
      </c>
      <c r="I309" s="8" t="s">
        <v>97</v>
      </c>
      <c r="J309" s="8" t="s">
        <v>19</v>
      </c>
      <c r="K309" s="13">
        <v>1340</v>
      </c>
      <c r="L309" s="13">
        <v>-665</v>
      </c>
      <c r="M309" s="13">
        <v>675</v>
      </c>
      <c r="N309" s="13">
        <v>-665</v>
      </c>
      <c r="O309" s="8">
        <f t="shared" si="2"/>
        <v>10</v>
      </c>
      <c r="P309" s="8">
        <f>VLOOKUP(J309,Sheet16!$A$1:$B$16,2,0)</f>
        <v>737</v>
      </c>
      <c r="Q309" s="8">
        <f t="shared" si="1"/>
        <v>7370</v>
      </c>
    </row>
    <row r="310" spans="1:17" x14ac:dyDescent="0.25">
      <c r="A310" s="8" t="str">
        <f t="shared" si="0"/>
        <v>NyanzaNyamure 2</v>
      </c>
      <c r="B310" s="8" t="s">
        <v>111</v>
      </c>
      <c r="C310" s="8" t="s">
        <v>357</v>
      </c>
      <c r="D310" s="8" t="s">
        <v>358</v>
      </c>
      <c r="E310" s="10">
        <v>43339</v>
      </c>
      <c r="F310" s="8" t="s">
        <v>166</v>
      </c>
      <c r="G310" s="8">
        <v>828</v>
      </c>
      <c r="H310" s="11">
        <v>43536</v>
      </c>
      <c r="I310" s="8" t="s">
        <v>97</v>
      </c>
      <c r="J310" s="8" t="s">
        <v>22</v>
      </c>
      <c r="K310" s="13">
        <v>502</v>
      </c>
      <c r="L310" s="13">
        <v>-276</v>
      </c>
      <c r="M310" s="13">
        <v>226</v>
      </c>
      <c r="N310" s="13">
        <v>-222</v>
      </c>
      <c r="O310" s="8">
        <f t="shared" si="2"/>
        <v>4</v>
      </c>
      <c r="P310" s="8">
        <f>VLOOKUP(J310,Sheet16!$A$1:$B$16,2,0)</f>
        <v>2288</v>
      </c>
      <c r="Q310" s="8">
        <f t="shared" si="1"/>
        <v>9152</v>
      </c>
    </row>
    <row r="311" spans="1:17" x14ac:dyDescent="0.25">
      <c r="A311" s="8" t="str">
        <f t="shared" si="0"/>
        <v>BugaramaNyange</v>
      </c>
      <c r="B311" s="8" t="s">
        <v>34</v>
      </c>
      <c r="C311" s="8" t="s">
        <v>58</v>
      </c>
      <c r="D311" s="8" t="s">
        <v>58</v>
      </c>
      <c r="E311" s="10">
        <v>43342</v>
      </c>
      <c r="F311" s="8" t="s">
        <v>51</v>
      </c>
      <c r="G311" s="8">
        <v>505</v>
      </c>
      <c r="H311" s="11">
        <v>43489</v>
      </c>
      <c r="I311" s="8" t="s">
        <v>43</v>
      </c>
      <c r="J311" s="8" t="s">
        <v>19</v>
      </c>
      <c r="K311" s="13">
        <v>7485</v>
      </c>
      <c r="L311" s="13">
        <v>-2710</v>
      </c>
      <c r="M311" s="13">
        <v>4775</v>
      </c>
      <c r="N311" s="13">
        <v>-4765</v>
      </c>
      <c r="O311" s="8">
        <f t="shared" si="2"/>
        <v>10</v>
      </c>
      <c r="P311" s="8">
        <f>VLOOKUP(J311,Sheet16!$A$1:$B$16,2,0)</f>
        <v>737</v>
      </c>
      <c r="Q311" s="8">
        <f t="shared" si="1"/>
        <v>7370</v>
      </c>
    </row>
    <row r="312" spans="1:17" x14ac:dyDescent="0.25">
      <c r="A312" s="8" t="str">
        <f t="shared" si="0"/>
        <v>BugaramaNyange</v>
      </c>
      <c r="B312" s="8" t="s">
        <v>34</v>
      </c>
      <c r="C312" s="8" t="s">
        <v>58</v>
      </c>
      <c r="D312" s="8" t="s">
        <v>58</v>
      </c>
      <c r="E312" s="10">
        <v>43342</v>
      </c>
      <c r="F312" s="8" t="s">
        <v>51</v>
      </c>
      <c r="G312" s="8">
        <v>505</v>
      </c>
      <c r="H312" s="11">
        <v>43489</v>
      </c>
      <c r="I312" s="8" t="s">
        <v>43</v>
      </c>
      <c r="J312" s="8" t="s">
        <v>21</v>
      </c>
      <c r="K312" s="13">
        <v>3905</v>
      </c>
      <c r="L312" s="13">
        <v>-1615</v>
      </c>
      <c r="M312" s="13">
        <v>2290</v>
      </c>
      <c r="N312" s="13">
        <v>-2230</v>
      </c>
      <c r="O312" s="8">
        <f t="shared" si="2"/>
        <v>60</v>
      </c>
      <c r="P312" s="8">
        <f>VLOOKUP(J312,Sheet16!$A$1:$B$16,2,0)</f>
        <v>655</v>
      </c>
      <c r="Q312" s="8">
        <f t="shared" si="1"/>
        <v>39300</v>
      </c>
    </row>
    <row r="313" spans="1:17" x14ac:dyDescent="0.25">
      <c r="A313" s="8" t="str">
        <f t="shared" si="0"/>
        <v>BugaramaNyange</v>
      </c>
      <c r="B313" s="8" t="s">
        <v>34</v>
      </c>
      <c r="C313" s="8" t="s">
        <v>58</v>
      </c>
      <c r="D313" s="8" t="s">
        <v>58</v>
      </c>
      <c r="E313" s="10">
        <v>43342</v>
      </c>
      <c r="F313" s="8" t="s">
        <v>51</v>
      </c>
      <c r="G313" s="8">
        <v>505</v>
      </c>
      <c r="H313" s="11">
        <v>43489</v>
      </c>
      <c r="I313" s="8" t="s">
        <v>43</v>
      </c>
      <c r="J313" s="8" t="s">
        <v>59</v>
      </c>
      <c r="K313" s="13">
        <v>926</v>
      </c>
      <c r="L313" s="13">
        <v>-628</v>
      </c>
      <c r="M313" s="13">
        <v>298</v>
      </c>
      <c r="N313" s="13">
        <v>-288</v>
      </c>
      <c r="O313" s="8">
        <f t="shared" si="2"/>
        <v>10</v>
      </c>
      <c r="P313" s="8">
        <f>VLOOKUP(J313,Sheet16!$A$1:$B$16,2,0)</f>
        <v>2168</v>
      </c>
      <c r="Q313" s="8">
        <f t="shared" si="1"/>
        <v>21680</v>
      </c>
    </row>
    <row r="314" spans="1:17" x14ac:dyDescent="0.25">
      <c r="A314" s="8" t="str">
        <f t="shared" si="0"/>
        <v>NyaruguruNyange</v>
      </c>
      <c r="B314" s="8" t="s">
        <v>193</v>
      </c>
      <c r="C314" s="8" t="s">
        <v>58</v>
      </c>
      <c r="D314" s="8" t="s">
        <v>58</v>
      </c>
      <c r="E314" s="10">
        <v>43353</v>
      </c>
      <c r="F314" s="8" t="s">
        <v>288</v>
      </c>
      <c r="G314" s="8">
        <v>2186</v>
      </c>
      <c r="H314" s="11">
        <v>43501</v>
      </c>
      <c r="I314" s="8" t="s">
        <v>201</v>
      </c>
      <c r="J314" s="8" t="s">
        <v>33</v>
      </c>
      <c r="K314" s="13">
        <v>14</v>
      </c>
      <c r="L314" s="13">
        <v>-6</v>
      </c>
      <c r="M314" s="13">
        <v>8</v>
      </c>
      <c r="N314" s="13">
        <v>-7</v>
      </c>
      <c r="O314" s="8">
        <f t="shared" si="2"/>
        <v>1</v>
      </c>
      <c r="P314" s="15">
        <f>VLOOKUP(J314,Sheet16!$A$1:$B$16,2,0)</f>
        <v>29500</v>
      </c>
      <c r="Q314" s="8">
        <f t="shared" si="1"/>
        <v>29500</v>
      </c>
    </row>
    <row r="315" spans="1:17" x14ac:dyDescent="0.25">
      <c r="A315" s="8" t="str">
        <f t="shared" si="0"/>
        <v>KibogoraNyarusange Kir B</v>
      </c>
      <c r="B315" s="8" t="s">
        <v>159</v>
      </c>
      <c r="C315" s="8" t="s">
        <v>241</v>
      </c>
      <c r="D315" s="8" t="s">
        <v>241</v>
      </c>
      <c r="E315" s="10">
        <v>43340</v>
      </c>
      <c r="F315" s="8" t="s">
        <v>235</v>
      </c>
      <c r="G315" s="8">
        <v>606</v>
      </c>
      <c r="H315" s="11">
        <v>43487</v>
      </c>
      <c r="I315" s="8" t="s">
        <v>106</v>
      </c>
      <c r="J315" s="8" t="s">
        <v>19</v>
      </c>
      <c r="K315" s="13">
        <v>5120</v>
      </c>
      <c r="L315" s="13">
        <v>-1095</v>
      </c>
      <c r="M315" s="13">
        <v>4025</v>
      </c>
      <c r="N315" s="13">
        <v>-3985</v>
      </c>
      <c r="O315" s="8">
        <f t="shared" si="2"/>
        <v>40</v>
      </c>
      <c r="P315" s="8">
        <f>VLOOKUP(J315,Sheet16!$A$1:$B$16,2,0)</f>
        <v>737</v>
      </c>
      <c r="Q315" s="8">
        <f t="shared" si="1"/>
        <v>29480</v>
      </c>
    </row>
    <row r="316" spans="1:17" x14ac:dyDescent="0.25">
      <c r="A316" s="8" t="str">
        <f t="shared" si="0"/>
        <v>KibogoraNyarusange Kir B</v>
      </c>
      <c r="B316" s="8" t="s">
        <v>159</v>
      </c>
      <c r="C316" s="8" t="s">
        <v>241</v>
      </c>
      <c r="D316" s="8" t="s">
        <v>241</v>
      </c>
      <c r="E316" s="10">
        <v>43340</v>
      </c>
      <c r="F316" s="8" t="s">
        <v>235</v>
      </c>
      <c r="G316" s="8">
        <v>606</v>
      </c>
      <c r="H316" s="11">
        <v>43487</v>
      </c>
      <c r="I316" s="8" t="s">
        <v>106</v>
      </c>
      <c r="J316" s="8" t="s">
        <v>21</v>
      </c>
      <c r="K316" s="13">
        <v>1305</v>
      </c>
      <c r="L316" s="13">
        <v>-415</v>
      </c>
      <c r="M316" s="13">
        <v>890</v>
      </c>
      <c r="N316" s="13">
        <v>-875</v>
      </c>
      <c r="O316" s="8">
        <f t="shared" si="2"/>
        <v>15</v>
      </c>
      <c r="P316" s="8">
        <f>VLOOKUP(J316,Sheet16!$A$1:$B$16,2,0)</f>
        <v>655</v>
      </c>
      <c r="Q316" s="8">
        <f t="shared" si="1"/>
        <v>9825</v>
      </c>
    </row>
    <row r="317" spans="1:17" x14ac:dyDescent="0.25">
      <c r="A317" s="8" t="str">
        <f t="shared" si="0"/>
        <v>KibogoraNyarusange Kir B</v>
      </c>
      <c r="B317" s="8" t="s">
        <v>159</v>
      </c>
      <c r="C317" s="8" t="s">
        <v>241</v>
      </c>
      <c r="D317" s="8" t="s">
        <v>241</v>
      </c>
      <c r="E317" s="10">
        <v>43340</v>
      </c>
      <c r="F317" s="8" t="s">
        <v>235</v>
      </c>
      <c r="G317" s="8">
        <v>606</v>
      </c>
      <c r="H317" s="11">
        <v>43487</v>
      </c>
      <c r="I317" s="8" t="s">
        <v>106</v>
      </c>
      <c r="J317" s="8" t="s">
        <v>26</v>
      </c>
      <c r="K317" s="13">
        <v>2540</v>
      </c>
      <c r="L317" s="13">
        <v>-555</v>
      </c>
      <c r="M317" s="13">
        <v>1985</v>
      </c>
      <c r="N317" s="13">
        <v>-1960</v>
      </c>
      <c r="O317" s="8">
        <f t="shared" si="2"/>
        <v>25</v>
      </c>
      <c r="P317" s="8">
        <f>VLOOKUP(J317,Sheet16!$A$1:$B$16,2,0)</f>
        <v>606</v>
      </c>
      <c r="Q317" s="8">
        <f t="shared" si="1"/>
        <v>15150</v>
      </c>
    </row>
    <row r="318" spans="1:17" x14ac:dyDescent="0.25">
      <c r="A318" s="8" t="str">
        <f t="shared" si="0"/>
        <v>KarongiNyarusazi</v>
      </c>
      <c r="B318" s="8" t="s">
        <v>73</v>
      </c>
      <c r="C318" s="8" t="s">
        <v>227</v>
      </c>
      <c r="D318" s="8" t="s">
        <v>227</v>
      </c>
      <c r="E318" s="10">
        <v>43348</v>
      </c>
      <c r="F318" s="8" t="s">
        <v>220</v>
      </c>
      <c r="G318" s="8">
        <v>181</v>
      </c>
      <c r="H318" s="11">
        <v>43566</v>
      </c>
      <c r="I318" s="8" t="s">
        <v>79</v>
      </c>
      <c r="J318" s="8" t="s">
        <v>19</v>
      </c>
      <c r="K318" s="13">
        <v>5080</v>
      </c>
      <c r="L318" s="13">
        <v>-1430</v>
      </c>
      <c r="M318" s="13">
        <v>3650</v>
      </c>
      <c r="N318" s="13">
        <v>-3560</v>
      </c>
      <c r="O318" s="8">
        <f t="shared" si="2"/>
        <v>90</v>
      </c>
      <c r="P318" s="8">
        <f>VLOOKUP(J318,Sheet16!$A$1:$B$16,2,0)</f>
        <v>737</v>
      </c>
      <c r="Q318" s="8">
        <f t="shared" si="1"/>
        <v>66330</v>
      </c>
    </row>
    <row r="319" spans="1:17" x14ac:dyDescent="0.25">
      <c r="A319" s="8" t="str">
        <f t="shared" si="0"/>
        <v>KarongiNyarusazi</v>
      </c>
      <c r="B319" s="8" t="s">
        <v>73</v>
      </c>
      <c r="C319" s="8" t="s">
        <v>227</v>
      </c>
      <c r="D319" s="8" t="s">
        <v>227</v>
      </c>
      <c r="E319" s="10">
        <v>43348</v>
      </c>
      <c r="F319" s="8" t="s">
        <v>220</v>
      </c>
      <c r="G319" s="8">
        <v>181</v>
      </c>
      <c r="H319" s="11">
        <v>43566</v>
      </c>
      <c r="I319" s="8" t="s">
        <v>79</v>
      </c>
      <c r="J319" s="8" t="s">
        <v>30</v>
      </c>
      <c r="K319" s="13">
        <v>1312</v>
      </c>
      <c r="L319" s="13">
        <v>-506</v>
      </c>
      <c r="M319" s="13">
        <v>806</v>
      </c>
      <c r="N319" s="13">
        <v>-779</v>
      </c>
      <c r="O319" s="8">
        <f t="shared" si="2"/>
        <v>27</v>
      </c>
      <c r="P319" s="8">
        <f>VLOOKUP(J319,Sheet16!$A$1:$B$16,2,0)</f>
        <v>2141</v>
      </c>
      <c r="Q319" s="8">
        <f t="shared" si="1"/>
        <v>57807</v>
      </c>
    </row>
    <row r="320" spans="1:17" x14ac:dyDescent="0.25">
      <c r="A320" s="8" t="str">
        <f t="shared" si="0"/>
        <v>KarongiNyarusazi</v>
      </c>
      <c r="B320" s="8" t="s">
        <v>73</v>
      </c>
      <c r="C320" s="8" t="s">
        <v>227</v>
      </c>
      <c r="D320" s="8" t="s">
        <v>227</v>
      </c>
      <c r="E320" s="10">
        <v>43348</v>
      </c>
      <c r="F320" s="8" t="s">
        <v>220</v>
      </c>
      <c r="G320" s="8">
        <v>181</v>
      </c>
      <c r="H320" s="11">
        <v>43566</v>
      </c>
      <c r="I320" s="8" t="s">
        <v>79</v>
      </c>
      <c r="J320" s="8" t="s">
        <v>32</v>
      </c>
      <c r="K320" s="13">
        <v>10</v>
      </c>
      <c r="L320" s="13">
        <v>-5</v>
      </c>
      <c r="M320" s="13">
        <v>5</v>
      </c>
      <c r="N320" s="13">
        <v>-4</v>
      </c>
      <c r="O320" s="8">
        <f t="shared" si="2"/>
        <v>1</v>
      </c>
      <c r="P320" s="15">
        <f>VLOOKUP(J320,Sheet16!$A$1:$B$16,2,0)</f>
        <v>19500</v>
      </c>
      <c r="Q320" s="8">
        <f t="shared" si="1"/>
        <v>19500</v>
      </c>
    </row>
    <row r="321" spans="1:17" x14ac:dyDescent="0.25">
      <c r="A321" s="8" t="str">
        <f t="shared" si="0"/>
        <v>KarongiNyarusazi</v>
      </c>
      <c r="B321" s="8" t="s">
        <v>73</v>
      </c>
      <c r="C321" s="8" t="s">
        <v>227</v>
      </c>
      <c r="D321" s="8" t="s">
        <v>227</v>
      </c>
      <c r="E321" s="10">
        <v>43348</v>
      </c>
      <c r="F321" s="8" t="s">
        <v>220</v>
      </c>
      <c r="G321" s="8">
        <v>181</v>
      </c>
      <c r="H321" s="11">
        <v>43566</v>
      </c>
      <c r="I321" s="8" t="s">
        <v>79</v>
      </c>
      <c r="J321" s="8" t="s">
        <v>25</v>
      </c>
      <c r="K321" s="13">
        <v>2100</v>
      </c>
      <c r="L321" s="13">
        <v>-950</v>
      </c>
      <c r="M321" s="13">
        <v>1150</v>
      </c>
      <c r="N321" s="13">
        <v>-1125</v>
      </c>
      <c r="O321" s="8">
        <f t="shared" si="2"/>
        <v>25</v>
      </c>
      <c r="P321" s="8">
        <f>VLOOKUP(J321,Sheet16!$A$1:$B$16,2,0)</f>
        <v>100</v>
      </c>
      <c r="Q321" s="8">
        <f t="shared" si="1"/>
        <v>2500</v>
      </c>
    </row>
    <row r="322" spans="1:17" x14ac:dyDescent="0.25">
      <c r="A322" s="8" t="str">
        <f t="shared" si="0"/>
        <v>KarongiNyarusazi</v>
      </c>
      <c r="B322" s="8" t="s">
        <v>73</v>
      </c>
      <c r="C322" s="8" t="s">
        <v>227</v>
      </c>
      <c r="D322" s="8" t="s">
        <v>227</v>
      </c>
      <c r="E322" s="10">
        <v>43348</v>
      </c>
      <c r="F322" s="8" t="s">
        <v>220</v>
      </c>
      <c r="G322" s="8">
        <v>181</v>
      </c>
      <c r="H322" s="11">
        <v>43566</v>
      </c>
      <c r="I322" s="8" t="s">
        <v>79</v>
      </c>
      <c r="J322" s="8" t="s">
        <v>26</v>
      </c>
      <c r="K322" s="13">
        <v>2550</v>
      </c>
      <c r="L322" s="13">
        <v>-760</v>
      </c>
      <c r="M322" s="13">
        <v>1790</v>
      </c>
      <c r="N322" s="13">
        <v>-1762.5</v>
      </c>
      <c r="O322" s="8">
        <f t="shared" si="2"/>
        <v>27.5</v>
      </c>
      <c r="P322" s="8">
        <f>VLOOKUP(J322,Sheet16!$A$1:$B$16,2,0)</f>
        <v>606</v>
      </c>
      <c r="Q322" s="8">
        <f t="shared" si="1"/>
        <v>16665</v>
      </c>
    </row>
    <row r="323" spans="1:17" x14ac:dyDescent="0.25">
      <c r="A323" s="8" t="str">
        <f t="shared" si="0"/>
        <v>BugaramaNyenji B</v>
      </c>
      <c r="B323" s="8" t="s">
        <v>34</v>
      </c>
      <c r="C323" s="8" t="s">
        <v>61</v>
      </c>
      <c r="D323" s="8" t="s">
        <v>61</v>
      </c>
      <c r="E323" s="10">
        <v>43340</v>
      </c>
      <c r="F323" s="8" t="s">
        <v>54</v>
      </c>
      <c r="G323" s="8">
        <v>1163</v>
      </c>
      <c r="H323" s="11">
        <v>43489</v>
      </c>
      <c r="I323" s="8" t="s">
        <v>41</v>
      </c>
      <c r="J323" s="8" t="s">
        <v>19</v>
      </c>
      <c r="K323" s="13">
        <v>690</v>
      </c>
      <c r="L323" s="13">
        <v>-240</v>
      </c>
      <c r="M323" s="13">
        <v>450</v>
      </c>
      <c r="N323" s="13">
        <v>-435</v>
      </c>
      <c r="O323" s="8">
        <f t="shared" si="2"/>
        <v>15</v>
      </c>
      <c r="P323" s="8">
        <f>VLOOKUP(J323,Sheet16!$A$1:$B$16,2,0)</f>
        <v>737</v>
      </c>
      <c r="Q323" s="8">
        <f t="shared" si="1"/>
        <v>11055</v>
      </c>
    </row>
    <row r="324" spans="1:17" x14ac:dyDescent="0.25">
      <c r="A324" s="8" t="str">
        <f t="shared" si="0"/>
        <v>BugaramaNyenji B</v>
      </c>
      <c r="B324" s="8" t="s">
        <v>34</v>
      </c>
      <c r="C324" s="8" t="s">
        <v>61</v>
      </c>
      <c r="D324" s="8" t="s">
        <v>61</v>
      </c>
      <c r="E324" s="10">
        <v>43340</v>
      </c>
      <c r="F324" s="8" t="s">
        <v>54</v>
      </c>
      <c r="G324" s="8">
        <v>1163</v>
      </c>
      <c r="H324" s="11">
        <v>43489</v>
      </c>
      <c r="I324" s="8" t="s">
        <v>41</v>
      </c>
      <c r="J324" s="8" t="s">
        <v>21</v>
      </c>
      <c r="K324" s="13">
        <v>8865</v>
      </c>
      <c r="L324" s="13">
        <v>-1385</v>
      </c>
      <c r="M324" s="13">
        <v>7480</v>
      </c>
      <c r="N324" s="13">
        <v>-7410</v>
      </c>
      <c r="O324" s="8">
        <f t="shared" si="2"/>
        <v>70</v>
      </c>
      <c r="P324" s="8">
        <f>VLOOKUP(J324,Sheet16!$A$1:$B$16,2,0)</f>
        <v>655</v>
      </c>
      <c r="Q324" s="8">
        <f t="shared" si="1"/>
        <v>45850</v>
      </c>
    </row>
    <row r="325" spans="1:17" x14ac:dyDescent="0.25">
      <c r="A325" s="8" t="str">
        <f t="shared" si="0"/>
        <v>BugaramaNyenji B</v>
      </c>
      <c r="B325" s="8" t="s">
        <v>34</v>
      </c>
      <c r="C325" s="8" t="s">
        <v>61</v>
      </c>
      <c r="D325" s="8" t="s">
        <v>61</v>
      </c>
      <c r="E325" s="10">
        <v>43340</v>
      </c>
      <c r="F325" s="8" t="s">
        <v>54</v>
      </c>
      <c r="G325" s="8">
        <v>1163</v>
      </c>
      <c r="H325" s="11">
        <v>43489</v>
      </c>
      <c r="I325" s="8" t="s">
        <v>41</v>
      </c>
      <c r="J325" s="8" t="s">
        <v>25</v>
      </c>
      <c r="K325" s="13">
        <v>1800</v>
      </c>
      <c r="L325" s="13">
        <v>-1050</v>
      </c>
      <c r="M325" s="13">
        <v>750</v>
      </c>
      <c r="N325" s="13">
        <v>-700</v>
      </c>
      <c r="O325" s="8">
        <f t="shared" si="2"/>
        <v>50</v>
      </c>
      <c r="P325" s="8">
        <f>VLOOKUP(J325,Sheet16!$A$1:$B$16,2,0)</f>
        <v>100</v>
      </c>
      <c r="Q325" s="8">
        <f t="shared" si="1"/>
        <v>5000</v>
      </c>
    </row>
    <row r="326" spans="1:17" x14ac:dyDescent="0.25">
      <c r="A326" s="8" t="str">
        <f t="shared" si="0"/>
        <v>GisagaraNyeranzi</v>
      </c>
      <c r="B326" s="8" t="s">
        <v>16</v>
      </c>
      <c r="C326" s="8" t="s">
        <v>151</v>
      </c>
      <c r="D326" s="8" t="s">
        <v>151</v>
      </c>
      <c r="E326" s="10">
        <v>43341</v>
      </c>
      <c r="F326" s="8" t="s">
        <v>152</v>
      </c>
      <c r="G326" s="8">
        <v>1103</v>
      </c>
      <c r="H326" s="11">
        <v>43564</v>
      </c>
      <c r="I326" s="8" t="s">
        <v>41</v>
      </c>
      <c r="J326" s="8" t="s">
        <v>153</v>
      </c>
      <c r="K326" s="13">
        <v>832</v>
      </c>
      <c r="L326" s="13">
        <v>-226</v>
      </c>
      <c r="M326" s="13">
        <v>606</v>
      </c>
      <c r="N326" s="13">
        <v>-554</v>
      </c>
      <c r="O326" s="8">
        <f t="shared" si="2"/>
        <v>52</v>
      </c>
      <c r="P326" s="8">
        <f>VLOOKUP(J326,Sheet16!$A$1:$B$16,2,0)</f>
        <v>2064</v>
      </c>
      <c r="Q326" s="8">
        <f t="shared" si="1"/>
        <v>107328</v>
      </c>
    </row>
    <row r="327" spans="1:17" x14ac:dyDescent="0.25">
      <c r="A327" s="8" t="str">
        <f t="shared" si="0"/>
        <v>NgomaNyinya</v>
      </c>
      <c r="B327" s="8" t="s">
        <v>55</v>
      </c>
      <c r="C327" s="8" t="s">
        <v>278</v>
      </c>
      <c r="D327" s="8" t="s">
        <v>278</v>
      </c>
      <c r="E327" s="10">
        <v>43344</v>
      </c>
      <c r="F327" s="8" t="s">
        <v>279</v>
      </c>
      <c r="G327" s="8">
        <v>416</v>
      </c>
      <c r="H327" s="11">
        <v>43503</v>
      </c>
      <c r="I327" s="8" t="s">
        <v>106</v>
      </c>
      <c r="J327" s="8" t="s">
        <v>18</v>
      </c>
      <c r="K327" s="13">
        <v>18</v>
      </c>
      <c r="L327" s="13">
        <v>0</v>
      </c>
      <c r="M327" s="13">
        <v>18</v>
      </c>
      <c r="N327" s="13">
        <v>-17</v>
      </c>
      <c r="O327" s="8">
        <f t="shared" si="2"/>
        <v>1</v>
      </c>
      <c r="P327" s="8">
        <f>VLOOKUP(J327,Sheet16!$A$1:$B$16,2,0)</f>
        <v>800</v>
      </c>
      <c r="Q327" s="8">
        <f t="shared" si="1"/>
        <v>800</v>
      </c>
    </row>
    <row r="328" spans="1:17" x14ac:dyDescent="0.25">
      <c r="A328" s="8" t="str">
        <f t="shared" si="0"/>
        <v>NgomaNyinya</v>
      </c>
      <c r="B328" s="8" t="s">
        <v>55</v>
      </c>
      <c r="C328" s="8" t="s">
        <v>278</v>
      </c>
      <c r="D328" s="8" t="s">
        <v>278</v>
      </c>
      <c r="E328" s="10">
        <v>43344</v>
      </c>
      <c r="F328" s="8" t="s">
        <v>279</v>
      </c>
      <c r="G328" s="8">
        <v>416</v>
      </c>
      <c r="H328" s="11">
        <v>43503</v>
      </c>
      <c r="I328" s="8" t="s">
        <v>106</v>
      </c>
      <c r="J328" s="8" t="s">
        <v>33</v>
      </c>
      <c r="K328" s="13">
        <v>20</v>
      </c>
      <c r="L328" s="13">
        <v>-1</v>
      </c>
      <c r="M328" s="13">
        <v>19</v>
      </c>
      <c r="N328" s="13">
        <v>-18</v>
      </c>
      <c r="O328" s="8">
        <f t="shared" si="2"/>
        <v>1</v>
      </c>
      <c r="P328" s="15">
        <f>VLOOKUP(J328,Sheet16!$A$1:$B$16,2,0)</f>
        <v>29500</v>
      </c>
      <c r="Q328" s="8">
        <f t="shared" si="1"/>
        <v>29500</v>
      </c>
    </row>
    <row r="329" spans="1:17" x14ac:dyDescent="0.25">
      <c r="A329" s="8" t="str">
        <f t="shared" si="0"/>
        <v>NyanzaNyundo</v>
      </c>
      <c r="B329" s="8" t="s">
        <v>111</v>
      </c>
      <c r="C329" s="8" t="s">
        <v>359</v>
      </c>
      <c r="D329" s="8" t="s">
        <v>359</v>
      </c>
      <c r="E329" s="10">
        <v>43339</v>
      </c>
      <c r="F329" s="8" t="s">
        <v>347</v>
      </c>
      <c r="G329" s="8">
        <v>1029</v>
      </c>
      <c r="H329" s="11">
        <v>43535</v>
      </c>
      <c r="I329" s="8" t="s">
        <v>163</v>
      </c>
      <c r="J329" s="8" t="s">
        <v>23</v>
      </c>
      <c r="K329" s="13">
        <v>25</v>
      </c>
      <c r="L329" s="13">
        <v>-11</v>
      </c>
      <c r="M329" s="13">
        <v>14</v>
      </c>
      <c r="N329" s="13">
        <v>-13</v>
      </c>
      <c r="O329" s="8">
        <f t="shared" si="2"/>
        <v>1</v>
      </c>
      <c r="P329" s="15">
        <f>VLOOKUP(J329,Sheet16!$A$1:$B$16,2,0)</f>
        <v>74500</v>
      </c>
      <c r="Q329" s="8">
        <f t="shared" si="1"/>
        <v>74500</v>
      </c>
    </row>
    <row r="330" spans="1:17" x14ac:dyDescent="0.25">
      <c r="A330" s="8" t="str">
        <f t="shared" si="0"/>
        <v>BugaramaPera</v>
      </c>
      <c r="B330" s="8" t="s">
        <v>34</v>
      </c>
      <c r="C330" s="8" t="s">
        <v>65</v>
      </c>
      <c r="D330" s="8" t="s">
        <v>65</v>
      </c>
      <c r="E330" s="10">
        <v>43342</v>
      </c>
      <c r="F330" s="8" t="s">
        <v>47</v>
      </c>
      <c r="G330" s="8">
        <v>785</v>
      </c>
      <c r="H330" s="11">
        <v>43489</v>
      </c>
      <c r="I330" s="8" t="s">
        <v>41</v>
      </c>
      <c r="J330" s="8" t="s">
        <v>21</v>
      </c>
      <c r="K330" s="13">
        <v>2235</v>
      </c>
      <c r="L330" s="13">
        <v>-925</v>
      </c>
      <c r="M330" s="13">
        <v>1310</v>
      </c>
      <c r="N330" s="13">
        <v>-1255</v>
      </c>
      <c r="O330" s="8">
        <f t="shared" si="2"/>
        <v>55</v>
      </c>
      <c r="P330" s="8">
        <f>VLOOKUP(J330,Sheet16!$A$1:$B$16,2,0)</f>
        <v>655</v>
      </c>
      <c r="Q330" s="8">
        <f t="shared" si="1"/>
        <v>36025</v>
      </c>
    </row>
    <row r="331" spans="1:17" x14ac:dyDescent="0.25">
      <c r="A331" s="8" t="str">
        <f t="shared" si="0"/>
        <v>BugaramaPera</v>
      </c>
      <c r="B331" s="8" t="s">
        <v>34</v>
      </c>
      <c r="C331" s="8" t="s">
        <v>65</v>
      </c>
      <c r="D331" s="8" t="s">
        <v>65</v>
      </c>
      <c r="E331" s="10">
        <v>43342</v>
      </c>
      <c r="F331" s="8" t="s">
        <v>47</v>
      </c>
      <c r="G331" s="8">
        <v>785</v>
      </c>
      <c r="H331" s="11">
        <v>43489</v>
      </c>
      <c r="I331" s="8" t="s">
        <v>41</v>
      </c>
      <c r="J331" s="8" t="s">
        <v>25</v>
      </c>
      <c r="K331" s="13">
        <v>1800</v>
      </c>
      <c r="L331" s="13">
        <v>-675</v>
      </c>
      <c r="M331" s="13">
        <v>1125</v>
      </c>
      <c r="N331" s="13">
        <v>-1075</v>
      </c>
      <c r="O331" s="8">
        <f t="shared" si="2"/>
        <v>50</v>
      </c>
      <c r="P331" s="8">
        <f>VLOOKUP(J331,Sheet16!$A$1:$B$16,2,0)</f>
        <v>100</v>
      </c>
      <c r="Q331" s="8">
        <f t="shared" si="1"/>
        <v>5000</v>
      </c>
    </row>
    <row r="332" spans="1:17" x14ac:dyDescent="0.25">
      <c r="A332" s="8" t="str">
        <f t="shared" si="0"/>
        <v>NyamashekeRaro B2</v>
      </c>
      <c r="B332" s="8" t="s">
        <v>66</v>
      </c>
      <c r="C332" s="8" t="s">
        <v>338</v>
      </c>
      <c r="D332" s="8" t="s">
        <v>339</v>
      </c>
      <c r="E332" s="10">
        <v>43343</v>
      </c>
      <c r="F332" s="8" t="s">
        <v>340</v>
      </c>
      <c r="G332" s="8">
        <v>118</v>
      </c>
      <c r="H332" s="11">
        <v>43565</v>
      </c>
      <c r="I332" s="8" t="s">
        <v>80</v>
      </c>
      <c r="J332" s="8" t="s">
        <v>19</v>
      </c>
      <c r="K332" s="13">
        <v>4355</v>
      </c>
      <c r="L332" s="13">
        <v>-345</v>
      </c>
      <c r="M332" s="13">
        <v>4010</v>
      </c>
      <c r="N332" s="13">
        <v>-3975</v>
      </c>
      <c r="O332" s="8">
        <f t="shared" si="2"/>
        <v>35</v>
      </c>
      <c r="P332" s="8">
        <f>VLOOKUP(J332,Sheet16!$A$1:$B$16,2,0)</f>
        <v>737</v>
      </c>
      <c r="Q332" s="8">
        <f t="shared" si="1"/>
        <v>25795</v>
      </c>
    </row>
    <row r="333" spans="1:17" x14ac:dyDescent="0.25">
      <c r="A333" s="8" t="str">
        <f t="shared" si="0"/>
        <v>NyamashekeRaro B2</v>
      </c>
      <c r="B333" s="8" t="s">
        <v>66</v>
      </c>
      <c r="C333" s="8" t="s">
        <v>338</v>
      </c>
      <c r="D333" s="8" t="s">
        <v>339</v>
      </c>
      <c r="E333" s="10">
        <v>43343</v>
      </c>
      <c r="F333" s="8" t="s">
        <v>340</v>
      </c>
      <c r="G333" s="8">
        <v>118</v>
      </c>
      <c r="H333" s="11">
        <v>43565</v>
      </c>
      <c r="I333" s="8" t="s">
        <v>80</v>
      </c>
      <c r="J333" s="8" t="s">
        <v>38</v>
      </c>
      <c r="K333" s="13">
        <v>78</v>
      </c>
      <c r="L333" s="13">
        <v>-12</v>
      </c>
      <c r="M333" s="13">
        <v>66</v>
      </c>
      <c r="N333" s="13">
        <v>-64</v>
      </c>
      <c r="O333" s="8">
        <f t="shared" si="2"/>
        <v>2</v>
      </c>
      <c r="P333" s="8">
        <f>VLOOKUP(J333,Sheet16!$A$1:$B$16,2,0)</f>
        <v>2180</v>
      </c>
      <c r="Q333" s="8">
        <f t="shared" si="1"/>
        <v>4360</v>
      </c>
    </row>
    <row r="334" spans="1:17" x14ac:dyDescent="0.25">
      <c r="A334" s="8" t="str">
        <f t="shared" si="0"/>
        <v>NyamashekeRaro B2</v>
      </c>
      <c r="B334" s="8" t="s">
        <v>66</v>
      </c>
      <c r="C334" s="8" t="s">
        <v>338</v>
      </c>
      <c r="D334" s="8" t="s">
        <v>339</v>
      </c>
      <c r="E334" s="10">
        <v>43343</v>
      </c>
      <c r="F334" s="8" t="s">
        <v>340</v>
      </c>
      <c r="G334" s="8">
        <v>118</v>
      </c>
      <c r="H334" s="11">
        <v>43565</v>
      </c>
      <c r="I334" s="8" t="s">
        <v>80</v>
      </c>
      <c r="J334" s="8" t="s">
        <v>26</v>
      </c>
      <c r="K334" s="13">
        <v>620</v>
      </c>
      <c r="L334" s="13">
        <v>-60</v>
      </c>
      <c r="M334" s="13">
        <v>560</v>
      </c>
      <c r="N334" s="13">
        <v>-557.5</v>
      </c>
      <c r="O334" s="8">
        <f t="shared" si="2"/>
        <v>2.5</v>
      </c>
      <c r="P334" s="8">
        <f>VLOOKUP(J334,Sheet16!$A$1:$B$16,2,0)</f>
        <v>606</v>
      </c>
      <c r="Q334" s="8">
        <f t="shared" si="1"/>
        <v>1515</v>
      </c>
    </row>
    <row r="335" spans="1:17" x14ac:dyDescent="0.25">
      <c r="A335" s="8" t="str">
        <f t="shared" si="0"/>
        <v>BugaramaRebero</v>
      </c>
      <c r="B335" s="8" t="s">
        <v>34</v>
      </c>
      <c r="C335" s="8" t="s">
        <v>69</v>
      </c>
      <c r="D335" s="8" t="s">
        <v>69</v>
      </c>
      <c r="E335" s="10">
        <v>43344</v>
      </c>
      <c r="F335" s="8" t="s">
        <v>70</v>
      </c>
      <c r="G335" s="8">
        <v>966</v>
      </c>
      <c r="H335" s="11">
        <v>43489</v>
      </c>
      <c r="I335" s="8" t="s">
        <v>48</v>
      </c>
      <c r="J335" s="8" t="s">
        <v>19</v>
      </c>
      <c r="K335" s="13">
        <v>9020</v>
      </c>
      <c r="L335" s="13">
        <v>-1650</v>
      </c>
      <c r="M335" s="13">
        <v>7370</v>
      </c>
      <c r="N335" s="13">
        <v>-7310</v>
      </c>
      <c r="O335" s="8">
        <f t="shared" si="2"/>
        <v>60</v>
      </c>
      <c r="P335" s="8">
        <f>VLOOKUP(J335,Sheet16!$A$1:$B$16,2,0)</f>
        <v>737</v>
      </c>
      <c r="Q335" s="8">
        <f t="shared" si="1"/>
        <v>44220</v>
      </c>
    </row>
    <row r="336" spans="1:17" x14ac:dyDescent="0.25">
      <c r="A336" s="8" t="str">
        <f t="shared" si="0"/>
        <v>BugaramaRebero</v>
      </c>
      <c r="B336" s="8" t="s">
        <v>34</v>
      </c>
      <c r="C336" s="8" t="s">
        <v>69</v>
      </c>
      <c r="D336" s="8" t="s">
        <v>69</v>
      </c>
      <c r="E336" s="10">
        <v>43344</v>
      </c>
      <c r="F336" s="8" t="s">
        <v>70</v>
      </c>
      <c r="G336" s="8">
        <v>966</v>
      </c>
      <c r="H336" s="11">
        <v>43489</v>
      </c>
      <c r="I336" s="8" t="s">
        <v>48</v>
      </c>
      <c r="J336" s="8" t="s">
        <v>32</v>
      </c>
      <c r="K336" s="13">
        <v>4</v>
      </c>
      <c r="L336" s="13">
        <v>0</v>
      </c>
      <c r="M336" s="13">
        <v>4</v>
      </c>
      <c r="N336" s="13">
        <v>-3</v>
      </c>
      <c r="O336" s="8">
        <f t="shared" si="2"/>
        <v>1</v>
      </c>
      <c r="P336" s="15">
        <f>VLOOKUP(J336,Sheet16!$A$1:$B$16,2,0)</f>
        <v>19500</v>
      </c>
      <c r="Q336" s="8">
        <f t="shared" si="1"/>
        <v>19500</v>
      </c>
    </row>
    <row r="337" spans="1:17" x14ac:dyDescent="0.25">
      <c r="A337" s="8" t="str">
        <f t="shared" si="0"/>
        <v>BugaramaRebero</v>
      </c>
      <c r="B337" s="8" t="s">
        <v>34</v>
      </c>
      <c r="C337" s="8" t="s">
        <v>69</v>
      </c>
      <c r="D337" s="8" t="s">
        <v>69</v>
      </c>
      <c r="E337" s="10">
        <v>43344</v>
      </c>
      <c r="F337" s="8" t="s">
        <v>70</v>
      </c>
      <c r="G337" s="8">
        <v>966</v>
      </c>
      <c r="H337" s="11">
        <v>43489</v>
      </c>
      <c r="I337" s="8" t="s">
        <v>48</v>
      </c>
      <c r="J337" s="8" t="s">
        <v>26</v>
      </c>
      <c r="K337" s="13">
        <v>4105</v>
      </c>
      <c r="L337" s="13">
        <v>-905</v>
      </c>
      <c r="M337" s="13">
        <v>3200</v>
      </c>
      <c r="N337" s="13">
        <v>-3165</v>
      </c>
      <c r="O337" s="8">
        <f t="shared" si="2"/>
        <v>35</v>
      </c>
      <c r="P337" s="8">
        <f>VLOOKUP(J337,Sheet16!$A$1:$B$16,2,0)</f>
        <v>606</v>
      </c>
      <c r="Q337" s="8">
        <f t="shared" si="1"/>
        <v>21210</v>
      </c>
    </row>
    <row r="338" spans="1:17" x14ac:dyDescent="0.25">
      <c r="A338" s="8" t="str">
        <f t="shared" si="0"/>
        <v>GatsiboRubona 2</v>
      </c>
      <c r="B338" s="8" t="s">
        <v>87</v>
      </c>
      <c r="C338" s="8" t="s">
        <v>126</v>
      </c>
      <c r="D338" s="8" t="s">
        <v>127</v>
      </c>
      <c r="E338" s="10">
        <v>43355</v>
      </c>
      <c r="F338" s="8" t="s">
        <v>128</v>
      </c>
      <c r="G338" s="8">
        <v>1209</v>
      </c>
      <c r="H338" s="11">
        <v>43495</v>
      </c>
      <c r="I338" s="8" t="s">
        <v>41</v>
      </c>
      <c r="J338" s="8" t="s">
        <v>19</v>
      </c>
      <c r="K338" s="13">
        <v>2130</v>
      </c>
      <c r="L338" s="13">
        <v>-930</v>
      </c>
      <c r="M338" s="13">
        <v>1200</v>
      </c>
      <c r="N338" s="13">
        <v>-1060</v>
      </c>
      <c r="O338" s="8">
        <f t="shared" si="2"/>
        <v>140</v>
      </c>
      <c r="P338" s="8">
        <f>VLOOKUP(J338,Sheet16!$A$1:$B$16,2,0)</f>
        <v>737</v>
      </c>
      <c r="Q338" s="8">
        <f t="shared" si="1"/>
        <v>103180</v>
      </c>
    </row>
    <row r="339" spans="1:17" x14ac:dyDescent="0.25">
      <c r="A339" s="8" t="str">
        <f t="shared" si="0"/>
        <v>GatsiboRubona 2</v>
      </c>
      <c r="B339" s="8" t="s">
        <v>87</v>
      </c>
      <c r="C339" s="8" t="s">
        <v>126</v>
      </c>
      <c r="D339" s="8" t="s">
        <v>127</v>
      </c>
      <c r="E339" s="10">
        <v>43355</v>
      </c>
      <c r="F339" s="8" t="s">
        <v>128</v>
      </c>
      <c r="G339" s="8">
        <v>1209</v>
      </c>
      <c r="H339" s="11">
        <v>43495</v>
      </c>
      <c r="I339" s="8" t="s">
        <v>41</v>
      </c>
      <c r="J339" s="8" t="s">
        <v>59</v>
      </c>
      <c r="K339" s="13">
        <v>430</v>
      </c>
      <c r="L339" s="13">
        <v>-240</v>
      </c>
      <c r="M339" s="13">
        <v>190</v>
      </c>
      <c r="N339" s="13">
        <v>-162</v>
      </c>
      <c r="O339" s="8">
        <f t="shared" si="2"/>
        <v>28</v>
      </c>
      <c r="P339" s="8">
        <f>VLOOKUP(J339,Sheet16!$A$1:$B$16,2,0)</f>
        <v>2168</v>
      </c>
      <c r="Q339" s="8">
        <f t="shared" si="1"/>
        <v>60704</v>
      </c>
    </row>
    <row r="340" spans="1:17" x14ac:dyDescent="0.25">
      <c r="A340" s="8" t="str">
        <f t="shared" si="0"/>
        <v>GatsiboRubona 2</v>
      </c>
      <c r="B340" s="8" t="s">
        <v>87</v>
      </c>
      <c r="C340" s="8" t="s">
        <v>126</v>
      </c>
      <c r="D340" s="8" t="s">
        <v>127</v>
      </c>
      <c r="E340" s="10">
        <v>43355</v>
      </c>
      <c r="F340" s="8" t="s">
        <v>128</v>
      </c>
      <c r="G340" s="8">
        <v>1209</v>
      </c>
      <c r="H340" s="11">
        <v>43495</v>
      </c>
      <c r="I340" s="8" t="s">
        <v>41</v>
      </c>
      <c r="J340" s="8" t="s">
        <v>23</v>
      </c>
      <c r="K340" s="13">
        <v>3</v>
      </c>
      <c r="L340" s="13">
        <v>0</v>
      </c>
      <c r="M340" s="13">
        <v>3</v>
      </c>
      <c r="N340" s="13">
        <v>-2</v>
      </c>
      <c r="O340" s="8">
        <f t="shared" si="2"/>
        <v>1</v>
      </c>
      <c r="P340" s="15">
        <f>VLOOKUP(J340,Sheet16!$A$1:$B$16,2,0)</f>
        <v>74500</v>
      </c>
      <c r="Q340" s="8">
        <f t="shared" si="1"/>
        <v>74500</v>
      </c>
    </row>
    <row r="341" spans="1:17" x14ac:dyDescent="0.25">
      <c r="A341" s="8" t="str">
        <f t="shared" si="0"/>
        <v>GatsiboRubona 2</v>
      </c>
      <c r="B341" s="8" t="s">
        <v>87</v>
      </c>
      <c r="C341" s="8" t="s">
        <v>126</v>
      </c>
      <c r="D341" s="8" t="s">
        <v>127</v>
      </c>
      <c r="E341" s="10">
        <v>43355</v>
      </c>
      <c r="F341" s="8" t="s">
        <v>128</v>
      </c>
      <c r="G341" s="8">
        <v>1209</v>
      </c>
      <c r="H341" s="11">
        <v>43495</v>
      </c>
      <c r="I341" s="8" t="s">
        <v>41</v>
      </c>
      <c r="J341" s="8" t="s">
        <v>26</v>
      </c>
      <c r="K341" s="13">
        <v>1075</v>
      </c>
      <c r="L341" s="13">
        <v>-465</v>
      </c>
      <c r="M341" s="13">
        <v>610</v>
      </c>
      <c r="N341" s="13">
        <v>-530</v>
      </c>
      <c r="O341" s="8">
        <f t="shared" si="2"/>
        <v>80</v>
      </c>
      <c r="P341" s="8">
        <f>VLOOKUP(J341,Sheet16!$A$1:$B$16,2,0)</f>
        <v>606</v>
      </c>
      <c r="Q341" s="8">
        <f t="shared" si="1"/>
        <v>48480</v>
      </c>
    </row>
    <row r="342" spans="1:17" x14ac:dyDescent="0.25">
      <c r="A342" s="8" t="str">
        <f t="shared" si="0"/>
        <v>BugaramaRubugu</v>
      </c>
      <c r="B342" s="8" t="s">
        <v>34</v>
      </c>
      <c r="C342" s="8" t="s">
        <v>77</v>
      </c>
      <c r="D342" s="8" t="s">
        <v>77</v>
      </c>
      <c r="E342" s="10">
        <v>43342</v>
      </c>
      <c r="F342" s="8" t="s">
        <v>70</v>
      </c>
      <c r="G342" s="8">
        <v>966</v>
      </c>
      <c r="H342" s="11">
        <v>43489</v>
      </c>
      <c r="I342" s="8" t="s">
        <v>79</v>
      </c>
      <c r="J342" s="8" t="s">
        <v>32</v>
      </c>
      <c r="K342" s="13">
        <v>3</v>
      </c>
      <c r="L342" s="13">
        <v>-1</v>
      </c>
      <c r="M342" s="13">
        <v>2</v>
      </c>
      <c r="N342" s="13">
        <v>-1</v>
      </c>
      <c r="O342" s="8">
        <f t="shared" si="2"/>
        <v>1</v>
      </c>
      <c r="P342" s="15">
        <f>VLOOKUP(J342,Sheet16!$A$1:$B$16,2,0)</f>
        <v>19500</v>
      </c>
      <c r="Q342" s="8">
        <f t="shared" si="1"/>
        <v>19500</v>
      </c>
    </row>
    <row r="343" spans="1:17" x14ac:dyDescent="0.25">
      <c r="A343" s="8" t="str">
        <f t="shared" si="0"/>
        <v>BugaramaRubugu</v>
      </c>
      <c r="B343" s="8" t="s">
        <v>34</v>
      </c>
      <c r="C343" s="8" t="s">
        <v>77</v>
      </c>
      <c r="D343" s="8" t="s">
        <v>77</v>
      </c>
      <c r="E343" s="10">
        <v>43342</v>
      </c>
      <c r="F343" s="8" t="s">
        <v>70</v>
      </c>
      <c r="G343" s="8">
        <v>966</v>
      </c>
      <c r="H343" s="11">
        <v>43489</v>
      </c>
      <c r="I343" s="8" t="s">
        <v>79</v>
      </c>
      <c r="J343" s="8" t="s">
        <v>25</v>
      </c>
      <c r="K343" s="13">
        <v>2025</v>
      </c>
      <c r="L343" s="13">
        <v>-1250</v>
      </c>
      <c r="M343" s="13">
        <v>775</v>
      </c>
      <c r="N343" s="13">
        <v>-750</v>
      </c>
      <c r="O343" s="8">
        <f t="shared" si="2"/>
        <v>25</v>
      </c>
      <c r="P343" s="8">
        <f>VLOOKUP(J343,Sheet16!$A$1:$B$16,2,0)</f>
        <v>100</v>
      </c>
      <c r="Q343" s="8">
        <f t="shared" si="1"/>
        <v>2500</v>
      </c>
    </row>
    <row r="344" spans="1:17" x14ac:dyDescent="0.25">
      <c r="A344" s="8" t="str">
        <f t="shared" si="0"/>
        <v>BugaramaRubugu</v>
      </c>
      <c r="B344" s="8" t="s">
        <v>34</v>
      </c>
      <c r="C344" s="8" t="s">
        <v>77</v>
      </c>
      <c r="D344" s="8" t="s">
        <v>77</v>
      </c>
      <c r="E344" s="10">
        <v>43342</v>
      </c>
      <c r="F344" s="8" t="s">
        <v>70</v>
      </c>
      <c r="G344" s="8">
        <v>966</v>
      </c>
      <c r="H344" s="11">
        <v>43489</v>
      </c>
      <c r="I344" s="8" t="s">
        <v>79</v>
      </c>
      <c r="J344" s="8" t="s">
        <v>26</v>
      </c>
      <c r="K344" s="13">
        <v>1710</v>
      </c>
      <c r="L344" s="13">
        <v>-700</v>
      </c>
      <c r="M344" s="13">
        <v>1010</v>
      </c>
      <c r="N344" s="13">
        <v>-1007.5</v>
      </c>
      <c r="O344" s="8">
        <f t="shared" si="2"/>
        <v>2.5</v>
      </c>
      <c r="P344" s="8">
        <f>VLOOKUP(J344,Sheet16!$A$1:$B$16,2,0)</f>
        <v>606</v>
      </c>
      <c r="Q344" s="8">
        <f t="shared" si="1"/>
        <v>1515</v>
      </c>
    </row>
    <row r="345" spans="1:17" x14ac:dyDescent="0.25">
      <c r="A345" s="8" t="str">
        <f t="shared" si="0"/>
        <v>KibogoraRugali M</v>
      </c>
      <c r="B345" s="8" t="s">
        <v>159</v>
      </c>
      <c r="C345" s="8" t="s">
        <v>243</v>
      </c>
      <c r="D345" s="8" t="s">
        <v>243</v>
      </c>
      <c r="E345" s="10">
        <v>43350</v>
      </c>
      <c r="F345" s="8" t="s">
        <v>240</v>
      </c>
      <c r="G345" s="8">
        <v>256</v>
      </c>
      <c r="H345" s="11">
        <v>43481</v>
      </c>
      <c r="I345" s="8" t="s">
        <v>106</v>
      </c>
      <c r="J345" s="8" t="s">
        <v>19</v>
      </c>
      <c r="K345" s="13">
        <v>2805</v>
      </c>
      <c r="L345" s="13">
        <v>-365</v>
      </c>
      <c r="M345" s="13">
        <v>2440</v>
      </c>
      <c r="N345" s="13">
        <v>-2390</v>
      </c>
      <c r="O345" s="8">
        <f t="shared" si="2"/>
        <v>50</v>
      </c>
      <c r="P345" s="8">
        <f>VLOOKUP(J345,Sheet16!$A$1:$B$16,2,0)</f>
        <v>737</v>
      </c>
      <c r="Q345" s="8">
        <f t="shared" si="1"/>
        <v>36850</v>
      </c>
    </row>
    <row r="346" spans="1:17" x14ac:dyDescent="0.25">
      <c r="A346" s="8" t="str">
        <f t="shared" si="0"/>
        <v>KibogoraRugali M</v>
      </c>
      <c r="B346" s="8" t="s">
        <v>159</v>
      </c>
      <c r="C346" s="8" t="s">
        <v>243</v>
      </c>
      <c r="D346" s="8" t="s">
        <v>243</v>
      </c>
      <c r="E346" s="10">
        <v>43350</v>
      </c>
      <c r="F346" s="8" t="s">
        <v>240</v>
      </c>
      <c r="G346" s="8">
        <v>256</v>
      </c>
      <c r="H346" s="11">
        <v>43481</v>
      </c>
      <c r="I346" s="8" t="s">
        <v>106</v>
      </c>
      <c r="J346" s="8" t="s">
        <v>26</v>
      </c>
      <c r="K346" s="13">
        <v>1410</v>
      </c>
      <c r="L346" s="13">
        <v>-275</v>
      </c>
      <c r="M346" s="13">
        <v>1135</v>
      </c>
      <c r="N346" s="13">
        <v>-1130</v>
      </c>
      <c r="O346" s="8">
        <f t="shared" si="2"/>
        <v>5</v>
      </c>
      <c r="P346" s="8">
        <f>VLOOKUP(J346,Sheet16!$A$1:$B$16,2,0)</f>
        <v>606</v>
      </c>
      <c r="Q346" s="8">
        <f t="shared" si="1"/>
        <v>3030</v>
      </c>
    </row>
    <row r="347" spans="1:17" x14ac:dyDescent="0.25">
      <c r="A347" s="8" t="str">
        <f t="shared" si="0"/>
        <v>BugaramaRuganda A</v>
      </c>
      <c r="B347" s="8" t="s">
        <v>34</v>
      </c>
      <c r="C347" s="8" t="s">
        <v>83</v>
      </c>
      <c r="D347" s="8" t="s">
        <v>83</v>
      </c>
      <c r="E347" s="10">
        <v>43342</v>
      </c>
      <c r="F347" s="8" t="s">
        <v>84</v>
      </c>
      <c r="G347" s="8">
        <v>719</v>
      </c>
      <c r="H347" s="11">
        <v>43490</v>
      </c>
      <c r="I347" s="8" t="s">
        <v>43</v>
      </c>
      <c r="J347" s="8" t="s">
        <v>19</v>
      </c>
      <c r="K347" s="13">
        <v>5810</v>
      </c>
      <c r="L347" s="13">
        <v>-1325</v>
      </c>
      <c r="M347" s="13">
        <v>4485</v>
      </c>
      <c r="N347" s="13">
        <v>-4410</v>
      </c>
      <c r="O347" s="8">
        <f t="shared" si="2"/>
        <v>75</v>
      </c>
      <c r="P347" s="8">
        <f>VLOOKUP(J347,Sheet16!$A$1:$B$16,2,0)</f>
        <v>737</v>
      </c>
      <c r="Q347" s="8">
        <f t="shared" si="1"/>
        <v>55275</v>
      </c>
    </row>
    <row r="348" spans="1:17" x14ac:dyDescent="0.25">
      <c r="A348" s="8" t="str">
        <f t="shared" si="0"/>
        <v>BugaramaRuganda B</v>
      </c>
      <c r="B348" s="8" t="s">
        <v>34</v>
      </c>
      <c r="C348" s="8" t="s">
        <v>90</v>
      </c>
      <c r="D348" s="8" t="s">
        <v>90</v>
      </c>
      <c r="E348" s="10">
        <v>43342</v>
      </c>
      <c r="F348" s="8" t="s">
        <v>54</v>
      </c>
      <c r="G348" s="8">
        <v>1163</v>
      </c>
      <c r="H348" s="11">
        <v>43488</v>
      </c>
      <c r="I348" s="8" t="s">
        <v>43</v>
      </c>
      <c r="J348" s="8" t="s">
        <v>21</v>
      </c>
      <c r="K348" s="13">
        <v>4105</v>
      </c>
      <c r="L348" s="13">
        <v>-2195</v>
      </c>
      <c r="M348" s="13">
        <v>1910</v>
      </c>
      <c r="N348" s="13">
        <v>-1885</v>
      </c>
      <c r="O348" s="8">
        <f t="shared" si="2"/>
        <v>25</v>
      </c>
      <c r="P348" s="8">
        <f>VLOOKUP(J348,Sheet16!$A$1:$B$16,2,0)</f>
        <v>655</v>
      </c>
      <c r="Q348" s="8">
        <f t="shared" si="1"/>
        <v>16375</v>
      </c>
    </row>
    <row r="349" spans="1:17" x14ac:dyDescent="0.25">
      <c r="A349" s="8" t="str">
        <f t="shared" si="0"/>
        <v>HuyeRugango</v>
      </c>
      <c r="B349" s="8" t="s">
        <v>118</v>
      </c>
      <c r="C349" s="8" t="s">
        <v>190</v>
      </c>
      <c r="D349" s="8" t="s">
        <v>190</v>
      </c>
      <c r="E349" s="10">
        <v>43344</v>
      </c>
      <c r="F349" s="8" t="s">
        <v>170</v>
      </c>
      <c r="G349" s="8">
        <v>404</v>
      </c>
      <c r="H349" s="11">
        <v>43567</v>
      </c>
      <c r="I349" s="8" t="s">
        <v>79</v>
      </c>
      <c r="J349" s="8" t="s">
        <v>19</v>
      </c>
      <c r="K349" s="13">
        <v>1205</v>
      </c>
      <c r="L349" s="13">
        <v>-480</v>
      </c>
      <c r="M349" s="13">
        <v>725</v>
      </c>
      <c r="N349" s="13">
        <v>-690</v>
      </c>
      <c r="O349" s="8">
        <f t="shared" si="2"/>
        <v>35</v>
      </c>
      <c r="P349" s="8">
        <f>VLOOKUP(J349,Sheet16!$A$1:$B$16,2,0)</f>
        <v>737</v>
      </c>
      <c r="Q349" s="8">
        <f t="shared" si="1"/>
        <v>25795</v>
      </c>
    </row>
    <row r="350" spans="1:17" x14ac:dyDescent="0.25">
      <c r="A350" s="8" t="str">
        <f t="shared" si="0"/>
        <v>HuyeRugango</v>
      </c>
      <c r="B350" s="8" t="s">
        <v>118</v>
      </c>
      <c r="C350" s="8" t="s">
        <v>190</v>
      </c>
      <c r="D350" s="8" t="s">
        <v>190</v>
      </c>
      <c r="E350" s="10">
        <v>43344</v>
      </c>
      <c r="F350" s="8" t="s">
        <v>170</v>
      </c>
      <c r="G350" s="8">
        <v>404</v>
      </c>
      <c r="H350" s="11">
        <v>43567</v>
      </c>
      <c r="I350" s="8" t="s">
        <v>79</v>
      </c>
      <c r="J350" s="8" t="s">
        <v>38</v>
      </c>
      <c r="K350" s="13">
        <v>296</v>
      </c>
      <c r="L350" s="13">
        <v>-172</v>
      </c>
      <c r="M350" s="13">
        <v>124</v>
      </c>
      <c r="N350" s="13">
        <v>-117</v>
      </c>
      <c r="O350" s="8">
        <f t="shared" si="2"/>
        <v>7</v>
      </c>
      <c r="P350" s="8">
        <f>VLOOKUP(J350,Sheet16!$A$1:$B$16,2,0)</f>
        <v>2180</v>
      </c>
      <c r="Q350" s="8">
        <f t="shared" si="1"/>
        <v>15260</v>
      </c>
    </row>
    <row r="351" spans="1:17" x14ac:dyDescent="0.25">
      <c r="A351" s="8" t="str">
        <f t="shared" si="0"/>
        <v>HuyeRugango</v>
      </c>
      <c r="B351" s="8" t="s">
        <v>118</v>
      </c>
      <c r="C351" s="8" t="s">
        <v>190</v>
      </c>
      <c r="D351" s="8" t="s">
        <v>190</v>
      </c>
      <c r="E351" s="10">
        <v>43344</v>
      </c>
      <c r="F351" s="8" t="s">
        <v>170</v>
      </c>
      <c r="G351" s="8">
        <v>404</v>
      </c>
      <c r="H351" s="11">
        <v>43567</v>
      </c>
      <c r="I351" s="8" t="s">
        <v>79</v>
      </c>
      <c r="J351" s="8" t="s">
        <v>26</v>
      </c>
      <c r="K351" s="13">
        <v>910</v>
      </c>
      <c r="L351" s="13">
        <v>-420</v>
      </c>
      <c r="M351" s="13">
        <v>490</v>
      </c>
      <c r="N351" s="13">
        <v>-480</v>
      </c>
      <c r="O351" s="8">
        <f t="shared" si="2"/>
        <v>10</v>
      </c>
      <c r="P351" s="8">
        <f>VLOOKUP(J351,Sheet16!$A$1:$B$16,2,0)</f>
        <v>606</v>
      </c>
      <c r="Q351" s="8">
        <f t="shared" si="1"/>
        <v>6060</v>
      </c>
    </row>
    <row r="352" spans="1:17" x14ac:dyDescent="0.25">
      <c r="A352" s="8" t="str">
        <f t="shared" si="0"/>
        <v>NgororeroRuhanga</v>
      </c>
      <c r="B352" s="8" t="s">
        <v>36</v>
      </c>
      <c r="C352" s="8" t="s">
        <v>305</v>
      </c>
      <c r="D352" s="8" t="s">
        <v>305</v>
      </c>
      <c r="E352" s="10">
        <v>43350</v>
      </c>
      <c r="F352" s="8" t="s">
        <v>177</v>
      </c>
      <c r="G352" s="8">
        <v>1884</v>
      </c>
      <c r="H352" s="11">
        <v>43490</v>
      </c>
      <c r="I352" s="8" t="s">
        <v>106</v>
      </c>
      <c r="J352" s="8" t="s">
        <v>33</v>
      </c>
      <c r="K352" s="13">
        <v>16</v>
      </c>
      <c r="L352" s="13">
        <v>-6</v>
      </c>
      <c r="M352" s="13">
        <v>10</v>
      </c>
      <c r="N352" s="13">
        <v>-9</v>
      </c>
      <c r="O352" s="8">
        <f t="shared" si="2"/>
        <v>1</v>
      </c>
      <c r="P352" s="15">
        <f>VLOOKUP(J352,Sheet16!$A$1:$B$16,2,0)</f>
        <v>29500</v>
      </c>
      <c r="Q352" s="8">
        <f t="shared" si="1"/>
        <v>29500</v>
      </c>
    </row>
    <row r="353" spans="1:17" x14ac:dyDescent="0.25">
      <c r="A353" s="8" t="str">
        <f t="shared" si="0"/>
        <v>RutsiroRukaragata</v>
      </c>
      <c r="B353" s="8" t="s">
        <v>62</v>
      </c>
      <c r="C353" s="8" t="s">
        <v>376</v>
      </c>
      <c r="D353" s="8" t="s">
        <v>376</v>
      </c>
      <c r="E353" s="10">
        <v>43341</v>
      </c>
      <c r="F353" s="8" t="s">
        <v>377</v>
      </c>
      <c r="G353" s="8">
        <v>388</v>
      </c>
      <c r="H353" s="11">
        <v>43706</v>
      </c>
      <c r="I353" s="8" t="s">
        <v>97</v>
      </c>
      <c r="J353" s="8" t="s">
        <v>30</v>
      </c>
      <c r="K353" s="13">
        <v>202</v>
      </c>
      <c r="L353" s="13">
        <v>-80</v>
      </c>
      <c r="M353" s="13">
        <v>122</v>
      </c>
      <c r="N353" s="13">
        <v>-120</v>
      </c>
      <c r="O353" s="8">
        <f t="shared" si="2"/>
        <v>2</v>
      </c>
      <c r="P353" s="8">
        <f>VLOOKUP(J353,Sheet16!$A$1:$B$16,2,0)</f>
        <v>2141</v>
      </c>
      <c r="Q353" s="8">
        <f t="shared" si="1"/>
        <v>4282</v>
      </c>
    </row>
    <row r="354" spans="1:17" x14ac:dyDescent="0.25">
      <c r="A354" s="8" t="str">
        <f t="shared" si="0"/>
        <v>NyanzaRukingiro A</v>
      </c>
      <c r="B354" s="8" t="s">
        <v>111</v>
      </c>
      <c r="C354" s="8" t="s">
        <v>360</v>
      </c>
      <c r="D354" s="8" t="s">
        <v>360</v>
      </c>
      <c r="E354" s="10">
        <v>43334</v>
      </c>
      <c r="F354" s="8" t="s">
        <v>263</v>
      </c>
      <c r="G354" s="8">
        <v>2198</v>
      </c>
      <c r="H354" s="11">
        <v>43563</v>
      </c>
      <c r="I354" s="8" t="s">
        <v>101</v>
      </c>
      <c r="J354" s="8" t="s">
        <v>18</v>
      </c>
      <c r="K354" s="13">
        <v>86</v>
      </c>
      <c r="L354" s="13">
        <v>-46</v>
      </c>
      <c r="M354" s="13">
        <v>40</v>
      </c>
      <c r="N354" s="13">
        <v>-30</v>
      </c>
      <c r="O354" s="8">
        <f t="shared" si="2"/>
        <v>10</v>
      </c>
      <c r="P354" s="8">
        <f>VLOOKUP(J354,Sheet16!$A$1:$B$16,2,0)</f>
        <v>800</v>
      </c>
      <c r="Q354" s="8">
        <f t="shared" si="1"/>
        <v>8000</v>
      </c>
    </row>
    <row r="355" spans="1:17" x14ac:dyDescent="0.25">
      <c r="A355" s="8" t="str">
        <f t="shared" si="0"/>
        <v>NyanzaRukingiro B</v>
      </c>
      <c r="B355" s="8" t="s">
        <v>111</v>
      </c>
      <c r="C355" s="8" t="s">
        <v>361</v>
      </c>
      <c r="D355" s="8" t="s">
        <v>361</v>
      </c>
      <c r="E355" s="10">
        <v>43334</v>
      </c>
      <c r="F355" s="8" t="s">
        <v>166</v>
      </c>
      <c r="G355" s="8">
        <v>828</v>
      </c>
      <c r="H355" s="11">
        <v>43511</v>
      </c>
      <c r="I355" s="8" t="s">
        <v>201</v>
      </c>
      <c r="J355" s="8" t="s">
        <v>22</v>
      </c>
      <c r="K355" s="13">
        <v>1928</v>
      </c>
      <c r="L355" s="13">
        <v>-1492</v>
      </c>
      <c r="M355" s="13">
        <v>436</v>
      </c>
      <c r="N355" s="13">
        <v>-418</v>
      </c>
      <c r="O355" s="8">
        <f t="shared" si="2"/>
        <v>18</v>
      </c>
      <c r="P355" s="8">
        <f>VLOOKUP(J355,Sheet16!$A$1:$B$16,2,0)</f>
        <v>2288</v>
      </c>
      <c r="Q355" s="8">
        <f t="shared" si="1"/>
        <v>41184</v>
      </c>
    </row>
    <row r="356" spans="1:17" x14ac:dyDescent="0.25">
      <c r="A356" s="8" t="str">
        <f t="shared" si="0"/>
        <v>NyaruguruRunyombyi 2</v>
      </c>
      <c r="B356" s="8" t="s">
        <v>193</v>
      </c>
      <c r="C356" s="8" t="s">
        <v>370</v>
      </c>
      <c r="D356" s="8" t="s">
        <v>371</v>
      </c>
      <c r="E356" s="10">
        <v>43330</v>
      </c>
      <c r="F356" s="8" t="s">
        <v>372</v>
      </c>
      <c r="G356" s="8">
        <v>2187</v>
      </c>
      <c r="H356" s="11">
        <v>43587</v>
      </c>
      <c r="I356" s="8" t="s">
        <v>101</v>
      </c>
      <c r="J356" s="8" t="s">
        <v>25</v>
      </c>
      <c r="K356" s="13">
        <v>425</v>
      </c>
      <c r="L356" s="13">
        <v>0</v>
      </c>
      <c r="M356" s="13">
        <v>425</v>
      </c>
      <c r="N356" s="13">
        <v>-400</v>
      </c>
      <c r="O356" s="8">
        <f t="shared" si="2"/>
        <v>25</v>
      </c>
      <c r="P356" s="8">
        <f>VLOOKUP(J356,Sheet16!$A$1:$B$16,2,0)</f>
        <v>100</v>
      </c>
      <c r="Q356" s="8">
        <f t="shared" si="1"/>
        <v>2500</v>
      </c>
    </row>
    <row r="357" spans="1:17" x14ac:dyDescent="0.25">
      <c r="A357" s="8" t="str">
        <f t="shared" si="0"/>
        <v>NyaruguruRuramba</v>
      </c>
      <c r="B357" s="8" t="s">
        <v>193</v>
      </c>
      <c r="C357" s="8" t="s">
        <v>373</v>
      </c>
      <c r="D357" s="8" t="s">
        <v>373</v>
      </c>
      <c r="E357" s="10">
        <v>43339</v>
      </c>
      <c r="F357" s="8" t="s">
        <v>374</v>
      </c>
      <c r="G357" s="8">
        <v>1499</v>
      </c>
      <c r="H357" s="11">
        <v>43510</v>
      </c>
      <c r="I357" s="8" t="s">
        <v>201</v>
      </c>
      <c r="J357" s="8" t="s">
        <v>19</v>
      </c>
      <c r="K357" s="13">
        <v>7395</v>
      </c>
      <c r="L357" s="13">
        <v>-1685</v>
      </c>
      <c r="M357" s="13">
        <v>5710</v>
      </c>
      <c r="N357" s="13">
        <v>-5655</v>
      </c>
      <c r="O357" s="8">
        <f t="shared" si="2"/>
        <v>55</v>
      </c>
      <c r="P357" s="8">
        <f>VLOOKUP(J357,Sheet16!$A$1:$B$16,2,0)</f>
        <v>737</v>
      </c>
      <c r="Q357" s="8">
        <f t="shared" si="1"/>
        <v>40535</v>
      </c>
    </row>
    <row r="358" spans="1:17" x14ac:dyDescent="0.25">
      <c r="A358" s="8" t="str">
        <f t="shared" si="0"/>
        <v>NyaruguruRuramba</v>
      </c>
      <c r="B358" s="8" t="s">
        <v>193</v>
      </c>
      <c r="C358" s="8" t="s">
        <v>373</v>
      </c>
      <c r="D358" s="8" t="s">
        <v>373</v>
      </c>
      <c r="E358" s="10">
        <v>43339</v>
      </c>
      <c r="F358" s="8" t="s">
        <v>374</v>
      </c>
      <c r="G358" s="8">
        <v>1499</v>
      </c>
      <c r="H358" s="11">
        <v>43510</v>
      </c>
      <c r="I358" s="8" t="s">
        <v>201</v>
      </c>
      <c r="J358" s="8" t="s">
        <v>30</v>
      </c>
      <c r="K358" s="13">
        <v>704</v>
      </c>
      <c r="L358" s="13">
        <v>-122</v>
      </c>
      <c r="M358" s="13">
        <v>582</v>
      </c>
      <c r="N358" s="13">
        <v>-578</v>
      </c>
      <c r="O358" s="8">
        <f t="shared" si="2"/>
        <v>4</v>
      </c>
      <c r="P358" s="8">
        <f>VLOOKUP(J358,Sheet16!$A$1:$B$16,2,0)</f>
        <v>2141</v>
      </c>
      <c r="Q358" s="8">
        <f t="shared" si="1"/>
        <v>8564</v>
      </c>
    </row>
    <row r="359" spans="1:17" x14ac:dyDescent="0.25">
      <c r="A359" s="8" t="str">
        <f t="shared" si="0"/>
        <v>NyaruguruRuramba</v>
      </c>
      <c r="B359" s="8" t="s">
        <v>193</v>
      </c>
      <c r="C359" s="8" t="s">
        <v>373</v>
      </c>
      <c r="D359" s="8" t="s">
        <v>373</v>
      </c>
      <c r="E359" s="10">
        <v>43339</v>
      </c>
      <c r="F359" s="8" t="s">
        <v>374</v>
      </c>
      <c r="G359" s="8">
        <v>1499</v>
      </c>
      <c r="H359" s="11">
        <v>43510</v>
      </c>
      <c r="I359" s="8" t="s">
        <v>201</v>
      </c>
      <c r="J359" s="8" t="s">
        <v>25</v>
      </c>
      <c r="K359" s="13">
        <v>3050</v>
      </c>
      <c r="L359" s="13">
        <v>-1100</v>
      </c>
      <c r="M359" s="13">
        <v>1950</v>
      </c>
      <c r="N359" s="13">
        <v>-1875</v>
      </c>
      <c r="O359" s="8">
        <f t="shared" si="2"/>
        <v>75</v>
      </c>
      <c r="P359" s="8">
        <f>VLOOKUP(J359,Sheet16!$A$1:$B$16,2,0)</f>
        <v>100</v>
      </c>
      <c r="Q359" s="8">
        <f t="shared" si="1"/>
        <v>7500</v>
      </c>
    </row>
    <row r="360" spans="1:17" x14ac:dyDescent="0.25">
      <c r="A360" s="8" t="str">
        <f t="shared" si="0"/>
        <v>KibogoraRushyarara B</v>
      </c>
      <c r="B360" s="8" t="s">
        <v>159</v>
      </c>
      <c r="C360" s="8" t="s">
        <v>244</v>
      </c>
      <c r="D360" s="8" t="s">
        <v>244</v>
      </c>
      <c r="E360" s="10">
        <v>43336</v>
      </c>
      <c r="F360" s="8" t="s">
        <v>235</v>
      </c>
      <c r="G360" s="8">
        <v>606</v>
      </c>
      <c r="H360" s="11">
        <v>43486</v>
      </c>
      <c r="I360" s="8" t="s">
        <v>72</v>
      </c>
      <c r="J360" s="8" t="s">
        <v>26</v>
      </c>
      <c r="K360" s="13">
        <v>4010</v>
      </c>
      <c r="L360" s="13">
        <v>-545</v>
      </c>
      <c r="M360" s="13">
        <v>3465</v>
      </c>
      <c r="N360" s="13">
        <v>-3430</v>
      </c>
      <c r="O360" s="8">
        <f t="shared" si="2"/>
        <v>35</v>
      </c>
      <c r="P360" s="8">
        <f>VLOOKUP(J360,Sheet16!$A$1:$B$16,2,0)</f>
        <v>606</v>
      </c>
      <c r="Q360" s="8">
        <f t="shared" si="1"/>
        <v>21210</v>
      </c>
    </row>
    <row r="361" spans="1:17" x14ac:dyDescent="0.25">
      <c r="A361" s="8" t="str">
        <f t="shared" si="0"/>
        <v>HuyeRwanza</v>
      </c>
      <c r="B361" s="8" t="s">
        <v>118</v>
      </c>
      <c r="C361" s="8" t="s">
        <v>192</v>
      </c>
      <c r="D361" s="8" t="s">
        <v>192</v>
      </c>
      <c r="E361" s="10">
        <v>43330</v>
      </c>
      <c r="F361" s="8" t="s">
        <v>168</v>
      </c>
      <c r="G361" s="8">
        <v>1829</v>
      </c>
      <c r="H361" s="11">
        <v>43566</v>
      </c>
      <c r="I361" s="8" t="s">
        <v>79</v>
      </c>
      <c r="J361" s="8" t="s">
        <v>21</v>
      </c>
      <c r="K361" s="13">
        <v>1105</v>
      </c>
      <c r="L361" s="13">
        <v>-320</v>
      </c>
      <c r="M361" s="13">
        <v>785</v>
      </c>
      <c r="N361" s="13">
        <v>-770</v>
      </c>
      <c r="O361" s="8">
        <f t="shared" si="2"/>
        <v>15</v>
      </c>
      <c r="P361" s="8">
        <f>VLOOKUP(J361,Sheet16!$A$1:$B$16,2,0)</f>
        <v>655</v>
      </c>
      <c r="Q361" s="8">
        <f t="shared" si="1"/>
        <v>9825</v>
      </c>
    </row>
    <row r="362" spans="1:17" x14ac:dyDescent="0.25">
      <c r="A362" s="8" t="str">
        <f t="shared" si="0"/>
        <v>NgomaRwikubo</v>
      </c>
      <c r="B362" s="8" t="s">
        <v>55</v>
      </c>
      <c r="C362" s="8" t="s">
        <v>286</v>
      </c>
      <c r="D362" s="8" t="s">
        <v>286</v>
      </c>
      <c r="E362" s="10">
        <v>43341</v>
      </c>
      <c r="F362" s="8" t="s">
        <v>204</v>
      </c>
      <c r="G362" s="8">
        <v>2466</v>
      </c>
      <c r="H362" s="11">
        <v>43496</v>
      </c>
      <c r="I362" s="8" t="s">
        <v>80</v>
      </c>
      <c r="J362" s="8" t="s">
        <v>21</v>
      </c>
      <c r="K362" s="13">
        <v>350</v>
      </c>
      <c r="L362" s="13">
        <v>-65</v>
      </c>
      <c r="M362" s="13">
        <v>285</v>
      </c>
      <c r="N362" s="13">
        <v>-280</v>
      </c>
      <c r="O362" s="8">
        <f t="shared" si="2"/>
        <v>5</v>
      </c>
      <c r="P362" s="8">
        <f>VLOOKUP(J362,Sheet16!$A$1:$B$16,2,0)</f>
        <v>655</v>
      </c>
      <c r="Q362" s="8">
        <f t="shared" si="1"/>
        <v>3275</v>
      </c>
    </row>
    <row r="363" spans="1:17" x14ac:dyDescent="0.25">
      <c r="A363" s="8" t="str">
        <f t="shared" si="0"/>
        <v>GisagaraSaga A2</v>
      </c>
      <c r="B363" s="8" t="s">
        <v>16</v>
      </c>
      <c r="C363" s="8" t="s">
        <v>154</v>
      </c>
      <c r="D363" s="8" t="s">
        <v>155</v>
      </c>
      <c r="E363" s="10">
        <v>43348</v>
      </c>
      <c r="F363" s="8" t="s">
        <v>142</v>
      </c>
      <c r="G363" s="8">
        <v>2190</v>
      </c>
      <c r="H363" s="11">
        <v>43566</v>
      </c>
      <c r="I363" s="8" t="s">
        <v>48</v>
      </c>
      <c r="J363" s="8" t="s">
        <v>18</v>
      </c>
      <c r="K363" s="13">
        <v>8</v>
      </c>
      <c r="L363" s="13">
        <v>0</v>
      </c>
      <c r="M363" s="13">
        <v>8</v>
      </c>
      <c r="N363" s="13">
        <v>-7</v>
      </c>
      <c r="O363" s="8">
        <f t="shared" si="2"/>
        <v>1</v>
      </c>
      <c r="P363" s="8">
        <f>VLOOKUP(J363,Sheet16!$A$1:$B$16,2,0)</f>
        <v>800</v>
      </c>
      <c r="Q363" s="8">
        <f t="shared" si="1"/>
        <v>800</v>
      </c>
    </row>
    <row r="364" spans="1:17" x14ac:dyDescent="0.25">
      <c r="A364" s="8" t="str">
        <f t="shared" si="0"/>
        <v>GisagaraSaga A2</v>
      </c>
      <c r="B364" s="8" t="s">
        <v>16</v>
      </c>
      <c r="C364" s="8" t="s">
        <v>154</v>
      </c>
      <c r="D364" s="8" t="s">
        <v>155</v>
      </c>
      <c r="E364" s="10">
        <v>43348</v>
      </c>
      <c r="F364" s="8" t="s">
        <v>142</v>
      </c>
      <c r="G364" s="8">
        <v>2190</v>
      </c>
      <c r="H364" s="11">
        <v>43566</v>
      </c>
      <c r="I364" s="8" t="s">
        <v>48</v>
      </c>
      <c r="J364" s="8" t="s">
        <v>21</v>
      </c>
      <c r="K364" s="13">
        <v>965</v>
      </c>
      <c r="L364" s="13">
        <v>-190</v>
      </c>
      <c r="M364" s="13">
        <v>775</v>
      </c>
      <c r="N364" s="13">
        <v>-765</v>
      </c>
      <c r="O364" s="8">
        <f t="shared" si="2"/>
        <v>10</v>
      </c>
      <c r="P364" s="8">
        <f>VLOOKUP(J364,Sheet16!$A$1:$B$16,2,0)</f>
        <v>655</v>
      </c>
      <c r="Q364" s="8">
        <f t="shared" si="1"/>
        <v>6550</v>
      </c>
    </row>
    <row r="365" spans="1:17" x14ac:dyDescent="0.25">
      <c r="A365" s="8" t="str">
        <f t="shared" si="0"/>
        <v>GisagaraSaga A2</v>
      </c>
      <c r="B365" s="8" t="s">
        <v>16</v>
      </c>
      <c r="C365" s="8" t="s">
        <v>154</v>
      </c>
      <c r="D365" s="8" t="s">
        <v>155</v>
      </c>
      <c r="E365" s="10">
        <v>43348</v>
      </c>
      <c r="F365" s="8" t="s">
        <v>142</v>
      </c>
      <c r="G365" s="8">
        <v>2190</v>
      </c>
      <c r="H365" s="11">
        <v>43566</v>
      </c>
      <c r="I365" s="8" t="s">
        <v>48</v>
      </c>
      <c r="J365" s="8" t="s">
        <v>33</v>
      </c>
      <c r="K365" s="13">
        <v>5</v>
      </c>
      <c r="L365" s="13">
        <v>-3</v>
      </c>
      <c r="M365" s="13">
        <v>2</v>
      </c>
      <c r="N365" s="13">
        <v>-1</v>
      </c>
      <c r="O365" s="8">
        <f t="shared" si="2"/>
        <v>1</v>
      </c>
      <c r="P365" s="15">
        <f>VLOOKUP(J365,Sheet16!$A$1:$B$16,2,0)</f>
        <v>29500</v>
      </c>
      <c r="Q365" s="8">
        <f t="shared" si="1"/>
        <v>29500</v>
      </c>
    </row>
    <row r="366" spans="1:17" x14ac:dyDescent="0.25">
      <c r="A366" s="8" t="str">
        <f t="shared" si="0"/>
        <v>GisagaraSaga A2</v>
      </c>
      <c r="B366" s="8" t="s">
        <v>16</v>
      </c>
      <c r="C366" s="8" t="s">
        <v>154</v>
      </c>
      <c r="D366" s="8" t="s">
        <v>155</v>
      </c>
      <c r="E366" s="10">
        <v>43348</v>
      </c>
      <c r="F366" s="8" t="s">
        <v>142</v>
      </c>
      <c r="G366" s="8">
        <v>2190</v>
      </c>
      <c r="H366" s="11">
        <v>43566</v>
      </c>
      <c r="I366" s="8" t="s">
        <v>48</v>
      </c>
      <c r="J366" s="8" t="s">
        <v>26</v>
      </c>
      <c r="K366" s="13">
        <v>1340</v>
      </c>
      <c r="L366" s="13">
        <v>-100</v>
      </c>
      <c r="M366" s="13">
        <v>1240</v>
      </c>
      <c r="N366" s="13">
        <v>-1002.5</v>
      </c>
      <c r="O366" s="8">
        <f t="shared" si="2"/>
        <v>237.5</v>
      </c>
      <c r="P366" s="8">
        <f>VLOOKUP(J366,Sheet16!$A$1:$B$16,2,0)</f>
        <v>606</v>
      </c>
      <c r="Q366" s="8">
        <f t="shared" si="1"/>
        <v>143925</v>
      </c>
    </row>
    <row r="367" spans="1:17" x14ac:dyDescent="0.25">
      <c r="A367" s="8" t="str">
        <f t="shared" si="0"/>
        <v>GisagaraSaga A2</v>
      </c>
      <c r="B367" s="17" t="s">
        <v>16</v>
      </c>
      <c r="C367" s="17" t="s">
        <v>154</v>
      </c>
      <c r="D367" s="8" t="s">
        <v>155</v>
      </c>
      <c r="E367" s="10">
        <v>43348</v>
      </c>
      <c r="F367" s="8" t="s">
        <v>142</v>
      </c>
      <c r="G367" s="8">
        <v>2190</v>
      </c>
      <c r="H367" s="11">
        <v>43566</v>
      </c>
      <c r="I367" s="8" t="s">
        <v>48</v>
      </c>
      <c r="J367" s="17" t="s">
        <v>153</v>
      </c>
      <c r="K367" s="19">
        <v>698</v>
      </c>
      <c r="L367" s="19">
        <v>-242</v>
      </c>
      <c r="M367" s="19">
        <v>456</v>
      </c>
      <c r="N367" s="19">
        <v>-434</v>
      </c>
      <c r="O367" s="21">
        <f t="shared" si="2"/>
        <v>22</v>
      </c>
      <c r="P367" s="8">
        <f>VLOOKUP(J367,Sheet16!$A$1:$B$16,2,0)</f>
        <v>2064</v>
      </c>
      <c r="Q367" s="8">
        <f t="shared" si="1"/>
        <v>45408</v>
      </c>
    </row>
    <row r="368" spans="1:17" x14ac:dyDescent="0.25">
      <c r="A368" s="8" t="str">
        <f t="shared" si="0"/>
        <v>NyamagabeSekera</v>
      </c>
      <c r="B368" s="8" t="s">
        <v>27</v>
      </c>
      <c r="C368" s="8" t="s">
        <v>325</v>
      </c>
      <c r="D368" s="8" t="s">
        <v>325</v>
      </c>
      <c r="E368" s="10">
        <v>43342</v>
      </c>
      <c r="F368" s="8" t="s">
        <v>228</v>
      </c>
      <c r="G368" s="8">
        <v>874</v>
      </c>
      <c r="H368" s="11">
        <v>43571</v>
      </c>
      <c r="I368" s="8" t="s">
        <v>138</v>
      </c>
      <c r="J368" s="8" t="s">
        <v>30</v>
      </c>
      <c r="K368" s="13">
        <v>452</v>
      </c>
      <c r="L368" s="13">
        <v>-122</v>
      </c>
      <c r="M368" s="13">
        <v>330</v>
      </c>
      <c r="N368" s="13">
        <v>-326</v>
      </c>
      <c r="O368" s="8">
        <f t="shared" si="2"/>
        <v>4</v>
      </c>
      <c r="P368" s="8">
        <f>VLOOKUP(J368,Sheet16!$A$1:$B$16,2,0)</f>
        <v>2141</v>
      </c>
      <c r="Q368" s="8">
        <f t="shared" si="1"/>
        <v>8564</v>
      </c>
    </row>
    <row r="369" spans="1:17" x14ac:dyDescent="0.25">
      <c r="A369" s="8" t="str">
        <f t="shared" si="0"/>
        <v>NyamagabeSekera</v>
      </c>
      <c r="B369" s="8" t="s">
        <v>27</v>
      </c>
      <c r="C369" s="8" t="s">
        <v>325</v>
      </c>
      <c r="D369" s="8" t="s">
        <v>325</v>
      </c>
      <c r="E369" s="10">
        <v>43342</v>
      </c>
      <c r="F369" s="8" t="s">
        <v>228</v>
      </c>
      <c r="G369" s="8">
        <v>874</v>
      </c>
      <c r="H369" s="11">
        <v>43571</v>
      </c>
      <c r="I369" s="8" t="s">
        <v>138</v>
      </c>
      <c r="J369" s="8" t="s">
        <v>21</v>
      </c>
      <c r="K369" s="13">
        <v>1810</v>
      </c>
      <c r="L369" s="13">
        <v>-520</v>
      </c>
      <c r="M369" s="13">
        <v>1290</v>
      </c>
      <c r="N369" s="13">
        <v>-1285</v>
      </c>
      <c r="O369" s="8">
        <f t="shared" si="2"/>
        <v>5</v>
      </c>
      <c r="P369" s="8">
        <f>VLOOKUP(J369,Sheet16!$A$1:$B$16,2,0)</f>
        <v>655</v>
      </c>
      <c r="Q369" s="8">
        <f t="shared" si="1"/>
        <v>3275</v>
      </c>
    </row>
    <row r="370" spans="1:17" x14ac:dyDescent="0.25">
      <c r="A370" s="8" t="str">
        <f t="shared" si="0"/>
        <v>HuyeShanga M A</v>
      </c>
      <c r="B370" s="8" t="s">
        <v>118</v>
      </c>
      <c r="C370" s="8" t="s">
        <v>195</v>
      </c>
      <c r="D370" s="8" t="s">
        <v>195</v>
      </c>
      <c r="E370" s="10">
        <v>43341</v>
      </c>
      <c r="F370" s="8" t="s">
        <v>196</v>
      </c>
      <c r="G370" s="8">
        <v>1075</v>
      </c>
      <c r="H370" s="11">
        <v>43541</v>
      </c>
      <c r="I370" s="8" t="s">
        <v>79</v>
      </c>
      <c r="J370" s="8" t="s">
        <v>19</v>
      </c>
      <c r="K370" s="13">
        <v>3970</v>
      </c>
      <c r="L370" s="13">
        <v>-970</v>
      </c>
      <c r="M370" s="13">
        <v>3000</v>
      </c>
      <c r="N370" s="13">
        <v>-2980</v>
      </c>
      <c r="O370" s="8">
        <f t="shared" si="2"/>
        <v>20</v>
      </c>
      <c r="P370" s="8">
        <f>VLOOKUP(J370,Sheet16!$A$1:$B$16,2,0)</f>
        <v>737</v>
      </c>
      <c r="Q370" s="8">
        <f t="shared" si="1"/>
        <v>14740</v>
      </c>
    </row>
    <row r="371" spans="1:17" x14ac:dyDescent="0.25">
      <c r="A371" s="8" t="str">
        <f t="shared" si="0"/>
        <v>HuyeShanga M A</v>
      </c>
      <c r="B371" s="8" t="s">
        <v>118</v>
      </c>
      <c r="C371" s="8" t="s">
        <v>195</v>
      </c>
      <c r="D371" s="8" t="s">
        <v>195</v>
      </c>
      <c r="E371" s="10">
        <v>43341</v>
      </c>
      <c r="F371" s="8" t="s">
        <v>196</v>
      </c>
      <c r="G371" s="8">
        <v>1075</v>
      </c>
      <c r="H371" s="11">
        <v>43541</v>
      </c>
      <c r="I371" s="8" t="s">
        <v>79</v>
      </c>
      <c r="J371" s="8" t="s">
        <v>59</v>
      </c>
      <c r="K371" s="13">
        <v>408</v>
      </c>
      <c r="L371" s="13">
        <v>-88</v>
      </c>
      <c r="M371" s="13">
        <v>320</v>
      </c>
      <c r="N371" s="13">
        <v>-314</v>
      </c>
      <c r="O371" s="8">
        <f t="shared" si="2"/>
        <v>6</v>
      </c>
      <c r="P371" s="8">
        <f>VLOOKUP(J371,Sheet16!$A$1:$B$16,2,0)</f>
        <v>2168</v>
      </c>
      <c r="Q371" s="8">
        <f t="shared" si="1"/>
        <v>13008</v>
      </c>
    </row>
    <row r="372" spans="1:17" x14ac:dyDescent="0.25">
      <c r="A372" s="8" t="str">
        <f t="shared" si="0"/>
        <v>HuyeShanga M A</v>
      </c>
      <c r="B372" s="8" t="s">
        <v>118</v>
      </c>
      <c r="C372" s="8" t="s">
        <v>195</v>
      </c>
      <c r="D372" s="8" t="s">
        <v>195</v>
      </c>
      <c r="E372" s="10">
        <v>43341</v>
      </c>
      <c r="F372" s="8" t="s">
        <v>196</v>
      </c>
      <c r="G372" s="8">
        <v>1075</v>
      </c>
      <c r="H372" s="11">
        <v>43541</v>
      </c>
      <c r="I372" s="8" t="s">
        <v>79</v>
      </c>
      <c r="J372" s="8" t="s">
        <v>26</v>
      </c>
      <c r="K372" s="13">
        <v>1735</v>
      </c>
      <c r="L372" s="13">
        <v>-460</v>
      </c>
      <c r="M372" s="13">
        <v>1275</v>
      </c>
      <c r="N372" s="13">
        <v>-1260</v>
      </c>
      <c r="O372" s="8">
        <f t="shared" si="2"/>
        <v>15</v>
      </c>
      <c r="P372" s="8">
        <f>VLOOKUP(J372,Sheet16!$A$1:$B$16,2,0)</f>
        <v>606</v>
      </c>
      <c r="Q372" s="8">
        <f t="shared" si="1"/>
        <v>9090</v>
      </c>
    </row>
    <row r="373" spans="1:17" x14ac:dyDescent="0.25">
      <c r="A373" s="8" t="str">
        <f t="shared" si="0"/>
        <v>HuyeShanga M B</v>
      </c>
      <c r="B373" s="8" t="s">
        <v>118</v>
      </c>
      <c r="C373" s="8" t="s">
        <v>197</v>
      </c>
      <c r="D373" s="8" t="s">
        <v>197</v>
      </c>
      <c r="E373" s="10">
        <v>43341</v>
      </c>
      <c r="F373" s="8" t="s">
        <v>186</v>
      </c>
      <c r="G373" s="8">
        <v>1089</v>
      </c>
      <c r="H373" s="11">
        <v>43565</v>
      </c>
      <c r="I373" s="8" t="s">
        <v>79</v>
      </c>
      <c r="J373" s="8" t="s">
        <v>19</v>
      </c>
      <c r="K373" s="13">
        <v>4960</v>
      </c>
      <c r="L373" s="13">
        <v>-975</v>
      </c>
      <c r="M373" s="13">
        <v>3985</v>
      </c>
      <c r="N373" s="13">
        <v>-3975</v>
      </c>
      <c r="O373" s="8">
        <f t="shared" si="2"/>
        <v>10</v>
      </c>
      <c r="P373" s="8">
        <f>VLOOKUP(J373,Sheet16!$A$1:$B$16,2,0)</f>
        <v>737</v>
      </c>
      <c r="Q373" s="8">
        <f t="shared" si="1"/>
        <v>7370</v>
      </c>
    </row>
    <row r="374" spans="1:17" x14ac:dyDescent="0.25">
      <c r="A374" s="8" t="str">
        <f t="shared" si="0"/>
        <v>HuyeShanga M B</v>
      </c>
      <c r="B374" s="8" t="s">
        <v>118</v>
      </c>
      <c r="C374" s="8" t="s">
        <v>197</v>
      </c>
      <c r="D374" s="8" t="s">
        <v>197</v>
      </c>
      <c r="E374" s="10">
        <v>43341</v>
      </c>
      <c r="F374" s="8" t="s">
        <v>186</v>
      </c>
      <c r="G374" s="8">
        <v>1089</v>
      </c>
      <c r="H374" s="11">
        <v>43565</v>
      </c>
      <c r="I374" s="8" t="s">
        <v>79</v>
      </c>
      <c r="J374" s="8" t="s">
        <v>21</v>
      </c>
      <c r="K374" s="13">
        <v>1525</v>
      </c>
      <c r="L374" s="13">
        <v>-430</v>
      </c>
      <c r="M374" s="13">
        <v>1095</v>
      </c>
      <c r="N374" s="13">
        <v>-1090</v>
      </c>
      <c r="O374" s="8">
        <f t="shared" si="2"/>
        <v>5</v>
      </c>
      <c r="P374" s="8">
        <f>VLOOKUP(J374,Sheet16!$A$1:$B$16,2,0)</f>
        <v>655</v>
      </c>
      <c r="Q374" s="8">
        <f t="shared" si="1"/>
        <v>3275</v>
      </c>
    </row>
    <row r="375" spans="1:17" x14ac:dyDescent="0.25">
      <c r="A375" s="8" t="str">
        <f t="shared" si="0"/>
        <v>HuyeShanga M B</v>
      </c>
      <c r="B375" s="8" t="s">
        <v>118</v>
      </c>
      <c r="C375" s="8" t="s">
        <v>197</v>
      </c>
      <c r="D375" s="8" t="s">
        <v>197</v>
      </c>
      <c r="E375" s="10">
        <v>43341</v>
      </c>
      <c r="F375" s="8" t="s">
        <v>186</v>
      </c>
      <c r="G375" s="8">
        <v>1089</v>
      </c>
      <c r="H375" s="11">
        <v>43565</v>
      </c>
      <c r="I375" s="8" t="s">
        <v>79</v>
      </c>
      <c r="J375" s="8" t="s">
        <v>32</v>
      </c>
      <c r="K375" s="13">
        <v>6</v>
      </c>
      <c r="L375" s="13">
        <v>-4</v>
      </c>
      <c r="M375" s="13">
        <v>2</v>
      </c>
      <c r="N375" s="13">
        <v>-1</v>
      </c>
      <c r="O375" s="8">
        <f t="shared" si="2"/>
        <v>1</v>
      </c>
      <c r="P375" s="15">
        <f>VLOOKUP(J375,Sheet16!$A$1:$B$16,2,0)</f>
        <v>19500</v>
      </c>
      <c r="Q375" s="8">
        <f t="shared" si="1"/>
        <v>19500</v>
      </c>
    </row>
    <row r="376" spans="1:17" x14ac:dyDescent="0.25">
      <c r="A376" s="8" t="str">
        <f t="shared" si="0"/>
        <v>HuyeShanga M B</v>
      </c>
      <c r="B376" s="8" t="s">
        <v>118</v>
      </c>
      <c r="C376" s="8" t="s">
        <v>197</v>
      </c>
      <c r="D376" s="8" t="s">
        <v>197</v>
      </c>
      <c r="E376" s="10">
        <v>43341</v>
      </c>
      <c r="F376" s="8" t="s">
        <v>186</v>
      </c>
      <c r="G376" s="8">
        <v>1089</v>
      </c>
      <c r="H376" s="11">
        <v>43565</v>
      </c>
      <c r="I376" s="8" t="s">
        <v>79</v>
      </c>
      <c r="J376" s="8" t="s">
        <v>26</v>
      </c>
      <c r="K376" s="13">
        <v>2100</v>
      </c>
      <c r="L376" s="13">
        <v>-410</v>
      </c>
      <c r="M376" s="13">
        <v>1690</v>
      </c>
      <c r="N376" s="13">
        <v>-1670</v>
      </c>
      <c r="O376" s="8">
        <f t="shared" si="2"/>
        <v>20</v>
      </c>
      <c r="P376" s="8">
        <f>VLOOKUP(J376,Sheet16!$A$1:$B$16,2,0)</f>
        <v>606</v>
      </c>
      <c r="Q376" s="8">
        <f t="shared" si="1"/>
        <v>12120</v>
      </c>
    </row>
    <row r="377" spans="1:17" x14ac:dyDescent="0.25">
      <c r="A377" s="8" t="str">
        <f t="shared" si="0"/>
        <v>HuyeTare</v>
      </c>
      <c r="B377" s="8" t="s">
        <v>118</v>
      </c>
      <c r="C377" s="8" t="s">
        <v>199</v>
      </c>
      <c r="D377" s="8" t="s">
        <v>199</v>
      </c>
      <c r="E377" s="10">
        <v>43340</v>
      </c>
      <c r="F377" s="8" t="s">
        <v>181</v>
      </c>
      <c r="G377" s="8">
        <v>1513</v>
      </c>
      <c r="H377" s="11">
        <v>43566</v>
      </c>
      <c r="I377" s="8" t="s">
        <v>79</v>
      </c>
      <c r="J377" s="8" t="s">
        <v>21</v>
      </c>
      <c r="K377" s="13">
        <v>800</v>
      </c>
      <c r="L377" s="13">
        <v>-285</v>
      </c>
      <c r="M377" s="13">
        <v>515</v>
      </c>
      <c r="N377" s="13">
        <v>-510</v>
      </c>
      <c r="O377" s="8">
        <f t="shared" si="2"/>
        <v>5</v>
      </c>
      <c r="P377" s="8">
        <f>VLOOKUP(J377,Sheet16!$A$1:$B$16,2,0)</f>
        <v>655</v>
      </c>
      <c r="Q377" s="8">
        <f t="shared" si="1"/>
        <v>3275</v>
      </c>
    </row>
    <row r="378" spans="1:17" x14ac:dyDescent="0.25">
      <c r="A378" s="8" t="str">
        <f t="shared" si="0"/>
        <v>HuyeTare</v>
      </c>
      <c r="B378" s="8" t="s">
        <v>118</v>
      </c>
      <c r="C378" s="8" t="s">
        <v>199</v>
      </c>
      <c r="D378" s="8" t="s">
        <v>199</v>
      </c>
      <c r="E378" s="10">
        <v>43340</v>
      </c>
      <c r="F378" s="8" t="s">
        <v>181</v>
      </c>
      <c r="G378" s="8">
        <v>1513</v>
      </c>
      <c r="H378" s="11">
        <v>43566</v>
      </c>
      <c r="I378" s="8" t="s">
        <v>79</v>
      </c>
      <c r="J378" s="8" t="s">
        <v>59</v>
      </c>
      <c r="K378" s="13">
        <v>182</v>
      </c>
      <c r="L378" s="13">
        <v>-82</v>
      </c>
      <c r="M378" s="13">
        <v>100</v>
      </c>
      <c r="N378" s="13">
        <v>-98</v>
      </c>
      <c r="O378" s="8">
        <f t="shared" si="2"/>
        <v>2</v>
      </c>
      <c r="P378" s="8">
        <f>VLOOKUP(J378,Sheet16!$A$1:$B$16,2,0)</f>
        <v>2168</v>
      </c>
      <c r="Q378" s="8">
        <f t="shared" si="1"/>
        <v>4336</v>
      </c>
    </row>
    <row r="379" spans="1:17" x14ac:dyDescent="0.25">
      <c r="A379" s="8" t="str">
        <f t="shared" si="0"/>
        <v>HuyeTare</v>
      </c>
      <c r="B379" s="8" t="s">
        <v>118</v>
      </c>
      <c r="C379" s="8" t="s">
        <v>199</v>
      </c>
      <c r="D379" s="8" t="s">
        <v>199</v>
      </c>
      <c r="E379" s="10">
        <v>43340</v>
      </c>
      <c r="F379" s="8" t="s">
        <v>181</v>
      </c>
      <c r="G379" s="8">
        <v>1513</v>
      </c>
      <c r="H379" s="11">
        <v>43566</v>
      </c>
      <c r="I379" s="8" t="s">
        <v>79</v>
      </c>
      <c r="J379" s="8" t="s">
        <v>32</v>
      </c>
      <c r="K379" s="13">
        <v>6</v>
      </c>
      <c r="L379" s="13">
        <v>-4</v>
      </c>
      <c r="M379" s="13">
        <v>2</v>
      </c>
      <c r="N379" s="13">
        <v>-1</v>
      </c>
      <c r="O379" s="8">
        <f t="shared" si="2"/>
        <v>1</v>
      </c>
      <c r="P379" s="15">
        <f>VLOOKUP(J379,Sheet16!$A$1:$B$16,2,0)</f>
        <v>19500</v>
      </c>
      <c r="Q379" s="8">
        <f t="shared" si="1"/>
        <v>19500</v>
      </c>
    </row>
    <row r="380" spans="1:17" x14ac:dyDescent="0.25">
      <c r="A380" s="8" t="str">
        <f t="shared" si="0"/>
        <v>GisagaraUmunini 2</v>
      </c>
      <c r="B380" s="8" t="s">
        <v>16</v>
      </c>
      <c r="C380" s="8" t="s">
        <v>157</v>
      </c>
      <c r="D380" s="8" t="s">
        <v>158</v>
      </c>
      <c r="E380" s="10">
        <v>43342</v>
      </c>
      <c r="F380" s="8" t="s">
        <v>152</v>
      </c>
      <c r="G380" s="8">
        <v>1103</v>
      </c>
      <c r="H380" s="11">
        <v>43569</v>
      </c>
      <c r="I380" s="8" t="s">
        <v>48</v>
      </c>
      <c r="J380" s="8" t="s">
        <v>22</v>
      </c>
      <c r="K380" s="13">
        <v>1548</v>
      </c>
      <c r="L380" s="13">
        <v>-146</v>
      </c>
      <c r="M380" s="13">
        <v>1402</v>
      </c>
      <c r="N380" s="13">
        <v>-1392</v>
      </c>
      <c r="O380" s="8">
        <f t="shared" si="2"/>
        <v>10</v>
      </c>
      <c r="P380" s="8">
        <f>VLOOKUP(J380,Sheet16!$A$1:$B$16,2,0)</f>
        <v>2288</v>
      </c>
      <c r="Q380" s="8">
        <f t="shared" si="1"/>
        <v>22880</v>
      </c>
    </row>
    <row r="381" spans="1:17" x14ac:dyDescent="0.25">
      <c r="A381" s="8" t="str">
        <f t="shared" si="0"/>
        <v>RubengeraVuganyana</v>
      </c>
      <c r="B381" s="8" t="s">
        <v>85</v>
      </c>
      <c r="C381" s="8" t="s">
        <v>375</v>
      </c>
      <c r="D381" s="8" t="s">
        <v>375</v>
      </c>
      <c r="E381" s="10">
        <v>43344</v>
      </c>
      <c r="F381" s="8" t="s">
        <v>362</v>
      </c>
      <c r="G381" s="8">
        <v>65</v>
      </c>
      <c r="H381" s="11">
        <v>43565</v>
      </c>
      <c r="I381" s="8" t="s">
        <v>201</v>
      </c>
      <c r="J381" s="8" t="s">
        <v>26</v>
      </c>
      <c r="K381" s="13">
        <v>1220</v>
      </c>
      <c r="L381" s="13">
        <v>-260</v>
      </c>
      <c r="M381" s="13">
        <v>960</v>
      </c>
      <c r="N381" s="13">
        <v>-895</v>
      </c>
      <c r="O381" s="8">
        <f t="shared" si="2"/>
        <v>65</v>
      </c>
      <c r="P381" s="8">
        <f>VLOOKUP(J381,Sheet16!$A$1:$B$16,2,0)</f>
        <v>606</v>
      </c>
      <c r="Q381" s="8">
        <f t="shared" si="1"/>
        <v>39390</v>
      </c>
    </row>
    <row r="382" spans="1:17" x14ac:dyDescent="0.25">
      <c r="A382" s="8" t="str">
        <f t="shared" si="0"/>
        <v>BugaramaRebero</v>
      </c>
      <c r="B382" s="17" t="s">
        <v>34</v>
      </c>
      <c r="C382" s="17" t="s">
        <v>69</v>
      </c>
      <c r="D382" s="8" t="s">
        <v>69</v>
      </c>
      <c r="E382" s="10">
        <v>43344</v>
      </c>
      <c r="F382" s="8" t="s">
        <v>70</v>
      </c>
      <c r="G382" s="8">
        <v>966</v>
      </c>
      <c r="H382" s="11">
        <v>43489</v>
      </c>
      <c r="I382" s="8" t="s">
        <v>48</v>
      </c>
      <c r="J382" s="17" t="s">
        <v>21</v>
      </c>
      <c r="K382" s="19">
        <v>6440</v>
      </c>
      <c r="L382" s="19">
        <v>-1030</v>
      </c>
      <c r="M382" s="19">
        <f t="shared" ref="M382:M388" si="3">K382+L382</f>
        <v>5410</v>
      </c>
      <c r="N382" s="19">
        <v>-5365</v>
      </c>
      <c r="O382" s="21">
        <f t="shared" si="2"/>
        <v>45</v>
      </c>
      <c r="P382" s="8">
        <f>VLOOKUP(J382,Sheet16!$A$1:$B$16,2,0)</f>
        <v>655</v>
      </c>
      <c r="Q382" s="8">
        <f t="shared" si="1"/>
        <v>29475</v>
      </c>
    </row>
    <row r="383" spans="1:17" x14ac:dyDescent="0.25">
      <c r="A383" s="8" t="str">
        <f t="shared" si="0"/>
        <v>BugaramaRubugu</v>
      </c>
      <c r="B383" s="17" t="s">
        <v>34</v>
      </c>
      <c r="C383" s="17" t="s">
        <v>77</v>
      </c>
      <c r="D383" s="8" t="s">
        <v>77</v>
      </c>
      <c r="E383" s="10">
        <v>43342</v>
      </c>
      <c r="F383" s="8" t="s">
        <v>70</v>
      </c>
      <c r="G383" s="8">
        <v>966</v>
      </c>
      <c r="H383" s="11">
        <v>43489</v>
      </c>
      <c r="I383" s="8" t="s">
        <v>79</v>
      </c>
      <c r="J383" s="17" t="s">
        <v>19</v>
      </c>
      <c r="K383" s="19">
        <v>2710</v>
      </c>
      <c r="L383" s="19">
        <v>-1120</v>
      </c>
      <c r="M383" s="19">
        <f t="shared" si="3"/>
        <v>1590</v>
      </c>
      <c r="N383" s="19">
        <v>-1570</v>
      </c>
      <c r="O383" s="21">
        <f t="shared" si="2"/>
        <v>20</v>
      </c>
      <c r="P383" s="8">
        <f>VLOOKUP(J383,Sheet16!$A$1:$B$16,2,0)</f>
        <v>737</v>
      </c>
      <c r="Q383" s="8">
        <f t="shared" si="1"/>
        <v>14740</v>
      </c>
    </row>
    <row r="384" spans="1:17" x14ac:dyDescent="0.25">
      <c r="A384" s="8" t="str">
        <f t="shared" si="0"/>
        <v>BugaramaRubugu</v>
      </c>
      <c r="B384" s="17" t="s">
        <v>34</v>
      </c>
      <c r="C384" s="17" t="s">
        <v>77</v>
      </c>
      <c r="D384" s="8" t="s">
        <v>77</v>
      </c>
      <c r="E384" s="10">
        <v>43342</v>
      </c>
      <c r="F384" s="8" t="s">
        <v>70</v>
      </c>
      <c r="G384" s="8">
        <v>966</v>
      </c>
      <c r="H384" s="11">
        <v>43489</v>
      </c>
      <c r="I384" s="8" t="s">
        <v>79</v>
      </c>
      <c r="J384" s="17" t="s">
        <v>38</v>
      </c>
      <c r="K384" s="19">
        <v>488</v>
      </c>
      <c r="L384" s="19">
        <v>-252</v>
      </c>
      <c r="M384" s="19">
        <f t="shared" si="3"/>
        <v>236</v>
      </c>
      <c r="N384" s="19">
        <v>-235</v>
      </c>
      <c r="O384" s="21">
        <f t="shared" si="2"/>
        <v>1</v>
      </c>
      <c r="P384" s="8">
        <f>VLOOKUP(J384,Sheet16!$A$1:$B$16,2,0)</f>
        <v>2180</v>
      </c>
      <c r="Q384" s="8">
        <f t="shared" si="1"/>
        <v>2180</v>
      </c>
    </row>
    <row r="385" spans="1:17" x14ac:dyDescent="0.25">
      <c r="A385" s="8" t="str">
        <f t="shared" si="0"/>
        <v>BugaramaRuganda A</v>
      </c>
      <c r="B385" s="17" t="s">
        <v>34</v>
      </c>
      <c r="C385" s="17" t="s">
        <v>83</v>
      </c>
      <c r="D385" s="8" t="s">
        <v>83</v>
      </c>
      <c r="E385" s="10">
        <v>43342</v>
      </c>
      <c r="F385" s="8" t="s">
        <v>84</v>
      </c>
      <c r="G385" s="8">
        <v>719</v>
      </c>
      <c r="H385" s="11">
        <v>43490</v>
      </c>
      <c r="I385" s="8" t="s">
        <v>43</v>
      </c>
      <c r="J385" s="17" t="s">
        <v>21</v>
      </c>
      <c r="K385" s="19">
        <v>3575</v>
      </c>
      <c r="L385" s="19">
        <v>-1140</v>
      </c>
      <c r="M385" s="19">
        <f t="shared" si="3"/>
        <v>2435</v>
      </c>
      <c r="N385" s="19">
        <v>-2390</v>
      </c>
      <c r="O385" s="21">
        <f t="shared" si="2"/>
        <v>45</v>
      </c>
      <c r="P385" s="8">
        <f>VLOOKUP(J385,Sheet16!$A$1:$B$16,2,0)</f>
        <v>655</v>
      </c>
      <c r="Q385" s="8">
        <f t="shared" si="1"/>
        <v>29475</v>
      </c>
    </row>
    <row r="386" spans="1:17" x14ac:dyDescent="0.25">
      <c r="A386" s="8" t="str">
        <f t="shared" si="0"/>
        <v>BugaramaRuganda A</v>
      </c>
      <c r="B386" s="17" t="s">
        <v>34</v>
      </c>
      <c r="C386" s="17" t="s">
        <v>83</v>
      </c>
      <c r="D386" s="8" t="s">
        <v>83</v>
      </c>
      <c r="E386" s="10">
        <v>43342</v>
      </c>
      <c r="F386" s="8" t="s">
        <v>84</v>
      </c>
      <c r="G386" s="8">
        <v>719</v>
      </c>
      <c r="H386" s="11">
        <v>43490</v>
      </c>
      <c r="I386" s="8" t="s">
        <v>43</v>
      </c>
      <c r="J386" s="17" t="s">
        <v>22</v>
      </c>
      <c r="K386" s="19">
        <v>1110</v>
      </c>
      <c r="L386" s="19">
        <v>-586</v>
      </c>
      <c r="M386" s="19">
        <f t="shared" si="3"/>
        <v>524</v>
      </c>
      <c r="N386" s="19">
        <v>-520</v>
      </c>
      <c r="O386" s="21">
        <f t="shared" si="2"/>
        <v>4</v>
      </c>
      <c r="P386" s="8">
        <f>VLOOKUP(J386,Sheet16!$A$1:$B$16,2,0)</f>
        <v>2288</v>
      </c>
      <c r="Q386" s="8">
        <f t="shared" si="1"/>
        <v>9152</v>
      </c>
    </row>
    <row r="387" spans="1:17" x14ac:dyDescent="0.25">
      <c r="A387" s="8" t="str">
        <f t="shared" si="0"/>
        <v>BugaramaRuganda A</v>
      </c>
      <c r="B387" s="17" t="s">
        <v>34</v>
      </c>
      <c r="C387" s="17" t="s">
        <v>83</v>
      </c>
      <c r="D387" s="8" t="s">
        <v>83</v>
      </c>
      <c r="E387" s="10">
        <v>43342</v>
      </c>
      <c r="F387" s="8" t="s">
        <v>84</v>
      </c>
      <c r="G387" s="8">
        <v>719</v>
      </c>
      <c r="H387" s="11">
        <v>43490</v>
      </c>
      <c r="I387" s="8" t="s">
        <v>43</v>
      </c>
      <c r="J387" s="17" t="s">
        <v>26</v>
      </c>
      <c r="K387" s="19">
        <v>3620</v>
      </c>
      <c r="L387" s="19">
        <v>-925</v>
      </c>
      <c r="M387" s="19">
        <f t="shared" si="3"/>
        <v>2695</v>
      </c>
      <c r="N387" s="19">
        <v>-2662.5</v>
      </c>
      <c r="O387" s="21">
        <f t="shared" si="2"/>
        <v>32.5</v>
      </c>
      <c r="P387" s="8">
        <f>VLOOKUP(J387,Sheet16!$A$1:$B$16,2,0)</f>
        <v>606</v>
      </c>
      <c r="Q387" s="8">
        <f t="shared" si="1"/>
        <v>19695</v>
      </c>
    </row>
    <row r="388" spans="1:17" x14ac:dyDescent="0.25">
      <c r="A388" s="8" t="str">
        <f t="shared" si="0"/>
        <v>BugaramaRuganda B</v>
      </c>
      <c r="B388" s="17" t="s">
        <v>34</v>
      </c>
      <c r="C388" s="17" t="s">
        <v>90</v>
      </c>
      <c r="D388" s="8" t="s">
        <v>90</v>
      </c>
      <c r="E388" s="10">
        <v>43342</v>
      </c>
      <c r="F388" s="8" t="s">
        <v>54</v>
      </c>
      <c r="G388" s="8">
        <v>1163</v>
      </c>
      <c r="H388" s="11">
        <v>43488</v>
      </c>
      <c r="I388" s="8" t="s">
        <v>43</v>
      </c>
      <c r="J388" s="17" t="s">
        <v>22</v>
      </c>
      <c r="K388" s="19">
        <v>756</v>
      </c>
      <c r="L388" s="19">
        <v>-438</v>
      </c>
      <c r="M388" s="19">
        <f t="shared" si="3"/>
        <v>318</v>
      </c>
      <c r="N388" s="19">
        <v>-316</v>
      </c>
      <c r="O388" s="21">
        <f t="shared" si="2"/>
        <v>2</v>
      </c>
      <c r="P388" s="8">
        <f>VLOOKUP(J388,Sheet16!$A$1:$B$16,2,0)</f>
        <v>2288</v>
      </c>
      <c r="Q388" s="8">
        <f t="shared" si="1"/>
        <v>4576</v>
      </c>
    </row>
    <row r="389" spans="1:17" x14ac:dyDescent="0.25">
      <c r="A389" s="8" t="str">
        <f t="shared" si="0"/>
        <v>GatsiboGatsibo B</v>
      </c>
      <c r="B389" s="17" t="s">
        <v>87</v>
      </c>
      <c r="C389" s="17" t="s">
        <v>98</v>
      </c>
      <c r="D389" s="8" t="s">
        <v>98</v>
      </c>
      <c r="E389" s="10">
        <v>43356</v>
      </c>
      <c r="F389" s="8" t="s">
        <v>100</v>
      </c>
      <c r="G389" s="8">
        <v>1813</v>
      </c>
      <c r="H389" s="11">
        <v>43591</v>
      </c>
      <c r="I389" s="8" t="s">
        <v>101</v>
      </c>
      <c r="J389" s="17" t="s">
        <v>19</v>
      </c>
      <c r="K389" s="19">
        <v>2325</v>
      </c>
      <c r="L389" s="19">
        <v>-750</v>
      </c>
      <c r="M389" s="19">
        <v>1575</v>
      </c>
      <c r="N389" s="19">
        <v>-1570</v>
      </c>
      <c r="O389" s="21">
        <v>5</v>
      </c>
      <c r="P389" s="8">
        <f>VLOOKUP(J389,Sheet16!$A$1:$B$16,2,0)</f>
        <v>737</v>
      </c>
      <c r="Q389" s="8">
        <f t="shared" si="1"/>
        <v>3685</v>
      </c>
    </row>
    <row r="390" spans="1:17" x14ac:dyDescent="0.25">
      <c r="A390" s="8" t="str">
        <f t="shared" si="0"/>
        <v>GatsiboKanyangese B</v>
      </c>
      <c r="B390" s="17" t="s">
        <v>87</v>
      </c>
      <c r="C390" s="17" t="s">
        <v>102</v>
      </c>
      <c r="D390" s="8" t="s">
        <v>102</v>
      </c>
      <c r="E390" s="10">
        <v>43349</v>
      </c>
      <c r="F390" s="8" t="s">
        <v>103</v>
      </c>
      <c r="G390" s="8">
        <v>1205</v>
      </c>
      <c r="H390" s="11">
        <v>43494</v>
      </c>
      <c r="I390" s="8" t="s">
        <v>43</v>
      </c>
      <c r="J390" s="17" t="s">
        <v>19</v>
      </c>
      <c r="K390" s="19">
        <v>3730</v>
      </c>
      <c r="L390" s="19">
        <v>-1380</v>
      </c>
      <c r="M390" s="19">
        <v>2350</v>
      </c>
      <c r="N390" s="19">
        <v>-2315</v>
      </c>
      <c r="O390" s="21">
        <v>35</v>
      </c>
      <c r="P390" s="8">
        <f>VLOOKUP(J390,Sheet16!$A$1:$B$16,2,0)</f>
        <v>737</v>
      </c>
      <c r="Q390" s="8">
        <f t="shared" si="1"/>
        <v>25795</v>
      </c>
    </row>
    <row r="391" spans="1:17" x14ac:dyDescent="0.25">
      <c r="A391" s="8" t="str">
        <f t="shared" si="0"/>
        <v>GatsiboKigabiro REM GAT</v>
      </c>
      <c r="B391" s="17" t="s">
        <v>87</v>
      </c>
      <c r="C391" s="17" t="s">
        <v>104</v>
      </c>
      <c r="D391" s="8" t="s">
        <v>104</v>
      </c>
      <c r="E391" s="10">
        <v>43339</v>
      </c>
      <c r="F391" s="8" t="s">
        <v>100</v>
      </c>
      <c r="G391" s="8">
        <v>1813</v>
      </c>
      <c r="H391" s="11">
        <v>43493</v>
      </c>
      <c r="I391" s="8" t="s">
        <v>48</v>
      </c>
      <c r="J391" s="17" t="s">
        <v>19</v>
      </c>
      <c r="K391" s="19">
        <v>2555</v>
      </c>
      <c r="L391" s="19">
        <v>-1195</v>
      </c>
      <c r="M391" s="19">
        <v>1360</v>
      </c>
      <c r="N391" s="19">
        <v>-1285</v>
      </c>
      <c r="O391" s="21">
        <v>75</v>
      </c>
      <c r="P391" s="8">
        <f>VLOOKUP(J391,Sheet16!$A$1:$B$16,2,0)</f>
        <v>737</v>
      </c>
      <c r="Q391" s="8">
        <f t="shared" si="1"/>
        <v>55275</v>
      </c>
    </row>
    <row r="392" spans="1:17" x14ac:dyDescent="0.25">
      <c r="A392" s="8" t="str">
        <f t="shared" si="0"/>
        <v>GatsiboKigabiro REM GAT</v>
      </c>
      <c r="B392" s="17" t="s">
        <v>87</v>
      </c>
      <c r="C392" s="17" t="s">
        <v>104</v>
      </c>
      <c r="D392" s="8" t="s">
        <v>104</v>
      </c>
      <c r="E392" s="10">
        <v>43339</v>
      </c>
      <c r="F392" s="8" t="s">
        <v>100</v>
      </c>
      <c r="G392" s="8">
        <v>1813</v>
      </c>
      <c r="H392" s="11">
        <v>43493</v>
      </c>
      <c r="I392" s="8" t="s">
        <v>48</v>
      </c>
      <c r="J392" s="17" t="s">
        <v>22</v>
      </c>
      <c r="K392" s="19">
        <v>730</v>
      </c>
      <c r="L392" s="19">
        <v>-496</v>
      </c>
      <c r="M392" s="19">
        <v>234</v>
      </c>
      <c r="N392" s="19">
        <v>-218</v>
      </c>
      <c r="O392" s="21">
        <v>16</v>
      </c>
      <c r="P392" s="8">
        <f>VLOOKUP(J392,Sheet16!$A$1:$B$16,2,0)</f>
        <v>2288</v>
      </c>
      <c r="Q392" s="8">
        <f t="shared" si="1"/>
        <v>36608</v>
      </c>
    </row>
    <row r="393" spans="1:17" x14ac:dyDescent="0.25">
      <c r="A393" s="8" t="str">
        <f t="shared" si="0"/>
        <v>GatsiboKigabiro REM GAT</v>
      </c>
      <c r="B393" s="17" t="s">
        <v>87</v>
      </c>
      <c r="C393" s="17" t="s">
        <v>104</v>
      </c>
      <c r="D393" s="8" t="s">
        <v>104</v>
      </c>
      <c r="E393" s="10">
        <v>43339</v>
      </c>
      <c r="F393" s="8" t="s">
        <v>100</v>
      </c>
      <c r="G393" s="8">
        <v>1813</v>
      </c>
      <c r="H393" s="11">
        <v>43493</v>
      </c>
      <c r="I393" s="8" t="s">
        <v>48</v>
      </c>
      <c r="J393" s="17" t="s">
        <v>26</v>
      </c>
      <c r="K393" s="19">
        <v>1300</v>
      </c>
      <c r="L393" s="19">
        <v>-615</v>
      </c>
      <c r="M393" s="19">
        <v>685</v>
      </c>
      <c r="N393" s="19">
        <v>-650</v>
      </c>
      <c r="O393" s="21">
        <v>35</v>
      </c>
      <c r="P393" s="8">
        <f>VLOOKUP(J393,Sheet16!$A$1:$B$16,2,0)</f>
        <v>606</v>
      </c>
      <c r="Q393" s="8">
        <f t="shared" si="1"/>
        <v>21210</v>
      </c>
    </row>
    <row r="394" spans="1:17" x14ac:dyDescent="0.25">
      <c r="A394" s="8" t="str">
        <f t="shared" si="0"/>
        <v>GatsiboMarimba A</v>
      </c>
      <c r="B394" s="17" t="s">
        <v>87</v>
      </c>
      <c r="C394" s="17" t="s">
        <v>110</v>
      </c>
      <c r="D394" s="8" t="s">
        <v>110</v>
      </c>
      <c r="E394" s="10">
        <v>43334</v>
      </c>
      <c r="F394" s="8" t="s">
        <v>103</v>
      </c>
      <c r="G394" s="8">
        <v>1205</v>
      </c>
      <c r="H394" s="11">
        <v>43500</v>
      </c>
      <c r="I394" s="8" t="s">
        <v>43</v>
      </c>
      <c r="J394" s="17" t="s">
        <v>19</v>
      </c>
      <c r="K394" s="19">
        <v>4625</v>
      </c>
      <c r="L394" s="19">
        <v>-2060</v>
      </c>
      <c r="M394" s="19">
        <f t="shared" ref="M394:M395" si="4">K394+L394</f>
        <v>2565</v>
      </c>
      <c r="N394" s="19">
        <v>-2558</v>
      </c>
      <c r="O394" s="21">
        <f t="shared" ref="O394:O395" si="5">M394+N394</f>
        <v>7</v>
      </c>
      <c r="P394" s="8">
        <f>VLOOKUP(J394,Sheet16!$A$1:$B$16,2,0)</f>
        <v>737</v>
      </c>
      <c r="Q394" s="8">
        <f t="shared" si="1"/>
        <v>5159</v>
      </c>
    </row>
    <row r="395" spans="1:17" x14ac:dyDescent="0.25">
      <c r="A395" s="8" t="str">
        <f t="shared" si="0"/>
        <v>GatsiboMarimba A</v>
      </c>
      <c r="B395" s="17" t="s">
        <v>87</v>
      </c>
      <c r="C395" s="17" t="s">
        <v>110</v>
      </c>
      <c r="D395" s="8" t="s">
        <v>110</v>
      </c>
      <c r="E395" s="10">
        <v>43334</v>
      </c>
      <c r="F395" s="8" t="s">
        <v>103</v>
      </c>
      <c r="G395" s="8">
        <v>1205</v>
      </c>
      <c r="H395" s="11">
        <v>43500</v>
      </c>
      <c r="I395" s="8" t="s">
        <v>43</v>
      </c>
      <c r="J395" s="17" t="s">
        <v>26</v>
      </c>
      <c r="K395" s="19">
        <v>2350</v>
      </c>
      <c r="L395" s="19">
        <v>-1090</v>
      </c>
      <c r="M395" s="19">
        <f t="shared" si="4"/>
        <v>1260</v>
      </c>
      <c r="N395" s="19">
        <v>-1259</v>
      </c>
      <c r="O395" s="21">
        <f t="shared" si="5"/>
        <v>1</v>
      </c>
      <c r="P395" s="8">
        <f>VLOOKUP(J395,Sheet16!$A$1:$B$16,2,0)</f>
        <v>606</v>
      </c>
      <c r="Q395" s="8">
        <f t="shared" si="1"/>
        <v>606</v>
      </c>
    </row>
    <row r="396" spans="1:17" x14ac:dyDescent="0.25">
      <c r="A396" s="8" t="str">
        <f t="shared" si="0"/>
        <v>GatsiboMunini 2</v>
      </c>
      <c r="B396" s="17" t="s">
        <v>87</v>
      </c>
      <c r="C396" s="17" t="s">
        <v>113</v>
      </c>
      <c r="D396" s="8" t="s">
        <v>114</v>
      </c>
      <c r="E396" s="10">
        <v>43330</v>
      </c>
      <c r="F396" s="8" t="s">
        <v>92</v>
      </c>
      <c r="G396" s="8">
        <v>1091</v>
      </c>
      <c r="H396" s="11">
        <v>43496</v>
      </c>
      <c r="I396" s="8" t="s">
        <v>79</v>
      </c>
      <c r="J396" s="17" t="s">
        <v>19</v>
      </c>
      <c r="K396" s="19">
        <v>1295</v>
      </c>
      <c r="L396" s="19">
        <v>-970</v>
      </c>
      <c r="M396" s="19">
        <v>325</v>
      </c>
      <c r="N396" s="19">
        <v>-310</v>
      </c>
      <c r="O396" s="21">
        <v>15</v>
      </c>
      <c r="P396" s="8">
        <f>VLOOKUP(J396,Sheet16!$A$1:$B$16,2,0)</f>
        <v>737</v>
      </c>
      <c r="Q396" s="8">
        <f t="shared" si="1"/>
        <v>11055</v>
      </c>
    </row>
    <row r="397" spans="1:17" x14ac:dyDescent="0.25">
      <c r="A397" s="8" t="str">
        <f t="shared" si="0"/>
        <v>GatsiboMunini 2</v>
      </c>
      <c r="B397" s="17" t="s">
        <v>87</v>
      </c>
      <c r="C397" s="17" t="s">
        <v>113</v>
      </c>
      <c r="D397" s="8" t="s">
        <v>114</v>
      </c>
      <c r="E397" s="10">
        <v>43330</v>
      </c>
      <c r="F397" s="8" t="s">
        <v>92</v>
      </c>
      <c r="G397" s="8">
        <v>1091</v>
      </c>
      <c r="H397" s="11">
        <v>43496</v>
      </c>
      <c r="I397" s="8" t="s">
        <v>79</v>
      </c>
      <c r="J397" s="17" t="s">
        <v>26</v>
      </c>
      <c r="K397" s="19">
        <v>655</v>
      </c>
      <c r="L397" s="19">
        <v>-495</v>
      </c>
      <c r="M397" s="19">
        <v>160</v>
      </c>
      <c r="N397" s="19">
        <v>-157.5</v>
      </c>
      <c r="O397" s="21">
        <v>2.5</v>
      </c>
      <c r="P397" s="8">
        <f>VLOOKUP(J397,Sheet16!$A$1:$B$16,2,0)</f>
        <v>606</v>
      </c>
      <c r="Q397" s="8">
        <f t="shared" si="1"/>
        <v>1515</v>
      </c>
    </row>
    <row r="398" spans="1:17" x14ac:dyDescent="0.25">
      <c r="A398" s="8" t="str">
        <f t="shared" si="0"/>
        <v>GatsiboNyabicwamba</v>
      </c>
      <c r="B398" s="17" t="s">
        <v>87</v>
      </c>
      <c r="C398" s="17" t="s">
        <v>116</v>
      </c>
      <c r="D398" s="8" t="s">
        <v>116</v>
      </c>
      <c r="E398" s="10">
        <v>43356</v>
      </c>
      <c r="F398" s="8" t="s">
        <v>117</v>
      </c>
      <c r="G398" s="8">
        <v>1332</v>
      </c>
      <c r="H398" s="11">
        <v>43494</v>
      </c>
      <c r="I398" s="8" t="s">
        <v>48</v>
      </c>
      <c r="J398" s="17" t="s">
        <v>19</v>
      </c>
      <c r="K398" s="19">
        <v>2400</v>
      </c>
      <c r="L398" s="19">
        <v>-725</v>
      </c>
      <c r="M398" s="19">
        <f t="shared" ref="M398:M399" si="6">K398+L398</f>
        <v>1675</v>
      </c>
      <c r="N398" s="19">
        <v>-1670</v>
      </c>
      <c r="O398" s="21">
        <f t="shared" ref="O398:O399" si="7">M398+N398</f>
        <v>5</v>
      </c>
      <c r="P398" s="8">
        <f>VLOOKUP(J398,Sheet16!$A$1:$B$16,2,0)</f>
        <v>737</v>
      </c>
      <c r="Q398" s="8">
        <f t="shared" si="1"/>
        <v>3685</v>
      </c>
    </row>
    <row r="399" spans="1:17" x14ac:dyDescent="0.25">
      <c r="A399" s="8" t="str">
        <f t="shared" si="0"/>
        <v>GatsiboNyamiyaga A</v>
      </c>
      <c r="B399" s="17" t="s">
        <v>87</v>
      </c>
      <c r="C399" s="17" t="s">
        <v>122</v>
      </c>
      <c r="D399" s="8" t="s">
        <v>122</v>
      </c>
      <c r="E399" s="10">
        <v>43353</v>
      </c>
      <c r="F399" s="8" t="s">
        <v>123</v>
      </c>
      <c r="G399" s="8">
        <v>1271</v>
      </c>
      <c r="H399" s="11">
        <v>43494</v>
      </c>
      <c r="I399" s="8" t="s">
        <v>43</v>
      </c>
      <c r="J399" s="17" t="s">
        <v>19</v>
      </c>
      <c r="K399" s="19">
        <v>3625</v>
      </c>
      <c r="L399" s="19">
        <v>-1365</v>
      </c>
      <c r="M399" s="19">
        <f t="shared" si="6"/>
        <v>2260</v>
      </c>
      <c r="N399" s="19">
        <v>-2210</v>
      </c>
      <c r="O399" s="21">
        <f t="shared" si="7"/>
        <v>50</v>
      </c>
      <c r="P399" s="8">
        <f>VLOOKUP(J399,Sheet16!$A$1:$B$16,2,0)</f>
        <v>737</v>
      </c>
      <c r="Q399" s="8">
        <f t="shared" si="1"/>
        <v>36850</v>
      </c>
    </row>
    <row r="400" spans="1:17" x14ac:dyDescent="0.25">
      <c r="A400" s="8" t="str">
        <f t="shared" si="0"/>
        <v>GatsiboNyamiyaga B</v>
      </c>
      <c r="B400" s="17" t="s">
        <v>87</v>
      </c>
      <c r="C400" s="17" t="s">
        <v>125</v>
      </c>
      <c r="D400" s="8" t="s">
        <v>125</v>
      </c>
      <c r="E400" s="10">
        <v>43353</v>
      </c>
      <c r="F400" s="8" t="s">
        <v>117</v>
      </c>
      <c r="G400" s="8">
        <v>1332</v>
      </c>
      <c r="H400" s="11">
        <v>43494</v>
      </c>
      <c r="I400" s="8" t="s">
        <v>79</v>
      </c>
      <c r="J400" s="17" t="s">
        <v>22</v>
      </c>
      <c r="K400" s="19">
        <v>378</v>
      </c>
      <c r="L400" s="19">
        <v>-166</v>
      </c>
      <c r="M400" s="19">
        <v>212</v>
      </c>
      <c r="N400" s="19">
        <v>-208</v>
      </c>
      <c r="O400" s="21">
        <v>4</v>
      </c>
      <c r="P400" s="8">
        <f>VLOOKUP(J400,Sheet16!$A$1:$B$16,2,0)</f>
        <v>2288</v>
      </c>
      <c r="Q400" s="8">
        <f t="shared" si="1"/>
        <v>9152</v>
      </c>
    </row>
    <row r="401" spans="1:17" x14ac:dyDescent="0.25">
      <c r="A401" s="8" t="str">
        <f t="shared" si="0"/>
        <v>GatsiboRubona 2</v>
      </c>
      <c r="B401" s="17" t="s">
        <v>87</v>
      </c>
      <c r="C401" s="17" t="s">
        <v>126</v>
      </c>
      <c r="D401" s="8" t="s">
        <v>127</v>
      </c>
      <c r="E401" s="10">
        <v>43355</v>
      </c>
      <c r="F401" s="8" t="s">
        <v>128</v>
      </c>
      <c r="G401" s="8">
        <v>1209</v>
      </c>
      <c r="H401" s="11">
        <v>43495</v>
      </c>
      <c r="I401" s="8" t="s">
        <v>41</v>
      </c>
      <c r="J401" s="17" t="s">
        <v>21</v>
      </c>
      <c r="K401" s="19">
        <v>760</v>
      </c>
      <c r="L401" s="19">
        <v>-440</v>
      </c>
      <c r="M401" s="19">
        <f>K401+L401</f>
        <v>320</v>
      </c>
      <c r="N401" s="19">
        <v>-295</v>
      </c>
      <c r="O401" s="21">
        <f>M401+N401</f>
        <v>25</v>
      </c>
      <c r="P401" s="8">
        <f>VLOOKUP(J401,Sheet16!$A$1:$B$16,2,0)</f>
        <v>655</v>
      </c>
      <c r="Q401" s="8">
        <f t="shared" si="1"/>
        <v>16375</v>
      </c>
    </row>
    <row r="402" spans="1:17" x14ac:dyDescent="0.25">
      <c r="A402" s="8" t="str">
        <f t="shared" si="0"/>
        <v>GihekeRuganda</v>
      </c>
      <c r="B402" s="17" t="s">
        <v>130</v>
      </c>
      <c r="C402" s="17" t="s">
        <v>134</v>
      </c>
      <c r="D402" s="8" t="s">
        <v>134</v>
      </c>
      <c r="E402" s="10">
        <v>43340</v>
      </c>
      <c r="F402" s="8" t="s">
        <v>135</v>
      </c>
      <c r="G402" s="8">
        <v>233</v>
      </c>
      <c r="H402" s="11">
        <v>43503</v>
      </c>
      <c r="I402" s="8" t="s">
        <v>48</v>
      </c>
      <c r="J402" s="17" t="s">
        <v>38</v>
      </c>
      <c r="K402" s="19">
        <v>616</v>
      </c>
      <c r="L402" s="19">
        <v>-158</v>
      </c>
      <c r="M402" s="19">
        <v>458</v>
      </c>
      <c r="N402" s="19">
        <v>-451</v>
      </c>
      <c r="O402" s="21">
        <v>7</v>
      </c>
      <c r="P402" s="8">
        <f>VLOOKUP(J402,Sheet16!$A$1:$B$16,2,0)</f>
        <v>2180</v>
      </c>
      <c r="Q402" s="8">
        <f t="shared" si="1"/>
        <v>15260</v>
      </c>
    </row>
    <row r="403" spans="1:17" x14ac:dyDescent="0.25">
      <c r="A403" s="8" t="str">
        <f t="shared" si="0"/>
        <v>GisagaraNyabikenke A2</v>
      </c>
      <c r="B403" s="17" t="s">
        <v>16</v>
      </c>
      <c r="C403" s="17" t="s">
        <v>145</v>
      </c>
      <c r="D403" s="8" t="s">
        <v>146</v>
      </c>
      <c r="E403" s="10">
        <v>43343</v>
      </c>
      <c r="F403" s="8" t="s">
        <v>147</v>
      </c>
      <c r="G403" s="8">
        <v>2710</v>
      </c>
      <c r="H403" s="11">
        <v>43563</v>
      </c>
      <c r="I403" s="8" t="s">
        <v>79</v>
      </c>
      <c r="J403" s="17" t="s">
        <v>19</v>
      </c>
      <c r="K403" s="19">
        <v>6310</v>
      </c>
      <c r="L403" s="19">
        <v>-955</v>
      </c>
      <c r="M403" s="19">
        <f t="shared" ref="M403:M405" si="8">K403+L403</f>
        <v>5355</v>
      </c>
      <c r="N403" s="19">
        <v>-5320</v>
      </c>
      <c r="O403" s="21">
        <f t="shared" ref="O403:O405" si="9">M403+N403</f>
        <v>35</v>
      </c>
      <c r="P403" s="8">
        <f>VLOOKUP(J403,Sheet16!$A$1:$B$16,2,0)</f>
        <v>737</v>
      </c>
      <c r="Q403" s="8">
        <f t="shared" si="1"/>
        <v>25795</v>
      </c>
    </row>
    <row r="404" spans="1:17" x14ac:dyDescent="0.25">
      <c r="A404" s="8" t="str">
        <f t="shared" si="0"/>
        <v>GisagaraUmunini 2</v>
      </c>
      <c r="B404" s="17" t="s">
        <v>16</v>
      </c>
      <c r="C404" s="17" t="s">
        <v>157</v>
      </c>
      <c r="D404" s="8" t="s">
        <v>158</v>
      </c>
      <c r="E404" s="10">
        <v>43342</v>
      </c>
      <c r="F404" s="8" t="s">
        <v>152</v>
      </c>
      <c r="G404" s="8">
        <v>1103</v>
      </c>
      <c r="H404" s="11">
        <v>43569</v>
      </c>
      <c r="I404" s="8" t="s">
        <v>48</v>
      </c>
      <c r="J404" s="17" t="s">
        <v>19</v>
      </c>
      <c r="K404" s="19">
        <v>5060</v>
      </c>
      <c r="L404" s="19">
        <v>-425</v>
      </c>
      <c r="M404" s="19">
        <f t="shared" si="8"/>
        <v>4635</v>
      </c>
      <c r="N404" s="19">
        <v>-4625</v>
      </c>
      <c r="O404" s="21">
        <f t="shared" si="9"/>
        <v>10</v>
      </c>
      <c r="P404" s="8">
        <f>VLOOKUP(J404,Sheet16!$A$1:$B$16,2,0)</f>
        <v>737</v>
      </c>
      <c r="Q404" s="8">
        <f t="shared" si="1"/>
        <v>7370</v>
      </c>
    </row>
    <row r="405" spans="1:17" x14ac:dyDescent="0.25">
      <c r="A405" s="8" t="str">
        <f t="shared" si="0"/>
        <v>GisagaraUmunini 2</v>
      </c>
      <c r="B405" s="17" t="s">
        <v>16</v>
      </c>
      <c r="C405" s="17" t="s">
        <v>157</v>
      </c>
      <c r="D405" s="8" t="s">
        <v>158</v>
      </c>
      <c r="E405" s="10">
        <v>43342</v>
      </c>
      <c r="F405" s="8" t="s">
        <v>152</v>
      </c>
      <c r="G405" s="8">
        <v>1103</v>
      </c>
      <c r="H405" s="11">
        <v>43569</v>
      </c>
      <c r="I405" s="8" t="s">
        <v>48</v>
      </c>
      <c r="J405" s="17" t="s">
        <v>26</v>
      </c>
      <c r="K405" s="19">
        <v>2540</v>
      </c>
      <c r="L405" s="19">
        <v>-240</v>
      </c>
      <c r="M405" s="19">
        <f t="shared" si="8"/>
        <v>2300</v>
      </c>
      <c r="N405" s="19">
        <v>-2295</v>
      </c>
      <c r="O405" s="21">
        <f t="shared" si="9"/>
        <v>5</v>
      </c>
      <c r="P405" s="8">
        <f>VLOOKUP(J405,Sheet16!$A$1:$B$16,2,0)</f>
        <v>606</v>
      </c>
      <c r="Q405" s="8">
        <f t="shared" si="1"/>
        <v>3030</v>
      </c>
    </row>
    <row r="406" spans="1:17" x14ac:dyDescent="0.25">
      <c r="A406" s="8" t="str">
        <f t="shared" si="0"/>
        <v>HuyeKabatwa</v>
      </c>
      <c r="B406" s="17" t="s">
        <v>118</v>
      </c>
      <c r="C406" s="17" t="s">
        <v>167</v>
      </c>
      <c r="D406" s="8" t="s">
        <v>167</v>
      </c>
      <c r="E406" s="10">
        <v>43335</v>
      </c>
      <c r="F406" s="8" t="s">
        <v>168</v>
      </c>
      <c r="G406" s="8">
        <v>1829</v>
      </c>
      <c r="H406" s="11">
        <v>43539</v>
      </c>
      <c r="I406" s="8" t="s">
        <v>79</v>
      </c>
      <c r="J406" s="17" t="s">
        <v>19</v>
      </c>
      <c r="K406" s="19">
        <v>4685</v>
      </c>
      <c r="L406" s="19">
        <v>-1000</v>
      </c>
      <c r="M406" s="19">
        <v>3685</v>
      </c>
      <c r="N406" s="19">
        <v>-3635</v>
      </c>
      <c r="O406" s="21">
        <v>50</v>
      </c>
      <c r="P406" s="8">
        <f>VLOOKUP(J406,Sheet16!$A$1:$B$16,2,0)</f>
        <v>737</v>
      </c>
      <c r="Q406" s="8">
        <f t="shared" si="1"/>
        <v>36850</v>
      </c>
    </row>
    <row r="407" spans="1:17" x14ac:dyDescent="0.25">
      <c r="A407" s="8" t="str">
        <f t="shared" si="0"/>
        <v>HuyeKabatwa</v>
      </c>
      <c r="B407" s="17" t="s">
        <v>118</v>
      </c>
      <c r="C407" s="17" t="s">
        <v>167</v>
      </c>
      <c r="D407" s="8" t="s">
        <v>167</v>
      </c>
      <c r="E407" s="10">
        <v>43335</v>
      </c>
      <c r="F407" s="8" t="s">
        <v>168</v>
      </c>
      <c r="G407" s="8">
        <v>1829</v>
      </c>
      <c r="H407" s="11">
        <v>43539</v>
      </c>
      <c r="I407" s="8" t="s">
        <v>79</v>
      </c>
      <c r="J407" s="17" t="s">
        <v>26</v>
      </c>
      <c r="K407" s="19">
        <v>2345</v>
      </c>
      <c r="L407" s="19">
        <v>-525</v>
      </c>
      <c r="M407" s="19">
        <f t="shared" ref="M407:M410" si="10">K407+L407</f>
        <v>1820</v>
      </c>
      <c r="N407" s="19">
        <v>-1800</v>
      </c>
      <c r="O407" s="21">
        <f t="shared" ref="O407:O410" si="11">M407+N407</f>
        <v>20</v>
      </c>
      <c r="P407" s="8">
        <f>VLOOKUP(J407,Sheet16!$A$1:$B$16,2,0)</f>
        <v>606</v>
      </c>
      <c r="Q407" s="8">
        <f t="shared" si="1"/>
        <v>12120</v>
      </c>
    </row>
    <row r="408" spans="1:17" x14ac:dyDescent="0.25">
      <c r="A408" s="8" t="str">
        <f t="shared" si="0"/>
        <v>HuyeKabona</v>
      </c>
      <c r="B408" s="17" t="s">
        <v>118</v>
      </c>
      <c r="C408" s="17" t="s">
        <v>169</v>
      </c>
      <c r="D408" s="8" t="s">
        <v>169</v>
      </c>
      <c r="E408" s="10">
        <v>43334</v>
      </c>
      <c r="F408" s="8" t="s">
        <v>170</v>
      </c>
      <c r="G408" s="8">
        <v>404</v>
      </c>
      <c r="H408" s="11">
        <v>43536</v>
      </c>
      <c r="I408" s="8" t="s">
        <v>43</v>
      </c>
      <c r="J408" s="17" t="s">
        <v>19</v>
      </c>
      <c r="K408" s="19">
        <v>2650</v>
      </c>
      <c r="L408" s="19">
        <v>-915</v>
      </c>
      <c r="M408" s="19">
        <f t="shared" si="10"/>
        <v>1735</v>
      </c>
      <c r="N408" s="19">
        <v>-1710</v>
      </c>
      <c r="O408" s="21">
        <f t="shared" si="11"/>
        <v>25</v>
      </c>
      <c r="P408" s="8">
        <f>VLOOKUP(J408,Sheet16!$A$1:$B$16,2,0)</f>
        <v>737</v>
      </c>
      <c r="Q408" s="8">
        <f t="shared" si="1"/>
        <v>18425</v>
      </c>
    </row>
    <row r="409" spans="1:17" x14ac:dyDescent="0.25">
      <c r="A409" s="8" t="str">
        <f t="shared" si="0"/>
        <v>HuyeKabona</v>
      </c>
      <c r="B409" s="17" t="s">
        <v>118</v>
      </c>
      <c r="C409" s="17" t="s">
        <v>169</v>
      </c>
      <c r="D409" s="8" t="s">
        <v>169</v>
      </c>
      <c r="E409" s="10">
        <v>43334</v>
      </c>
      <c r="F409" s="8" t="s">
        <v>170</v>
      </c>
      <c r="G409" s="8">
        <v>404</v>
      </c>
      <c r="H409" s="11">
        <v>43536</v>
      </c>
      <c r="I409" s="8" t="s">
        <v>43</v>
      </c>
      <c r="J409" s="17" t="s">
        <v>21</v>
      </c>
      <c r="K409" s="19">
        <v>600</v>
      </c>
      <c r="L409" s="19">
        <v>-200</v>
      </c>
      <c r="M409" s="19">
        <f t="shared" si="10"/>
        <v>400</v>
      </c>
      <c r="N409" s="19">
        <v>-390</v>
      </c>
      <c r="O409" s="21">
        <f t="shared" si="11"/>
        <v>10</v>
      </c>
      <c r="P409" s="8">
        <f>VLOOKUP(J409,Sheet16!$A$1:$B$16,2,0)</f>
        <v>655</v>
      </c>
      <c r="Q409" s="8">
        <f t="shared" si="1"/>
        <v>6550</v>
      </c>
    </row>
    <row r="410" spans="1:17" x14ac:dyDescent="0.25">
      <c r="A410" s="8" t="str">
        <f t="shared" si="0"/>
        <v>HuyeKabona</v>
      </c>
      <c r="B410" s="17" t="s">
        <v>118</v>
      </c>
      <c r="C410" s="17" t="s">
        <v>169</v>
      </c>
      <c r="D410" s="8" t="s">
        <v>169</v>
      </c>
      <c r="E410" s="10">
        <v>43334</v>
      </c>
      <c r="F410" s="8" t="s">
        <v>170</v>
      </c>
      <c r="G410" s="8">
        <v>404</v>
      </c>
      <c r="H410" s="11">
        <v>43536</v>
      </c>
      <c r="I410" s="8" t="s">
        <v>43</v>
      </c>
      <c r="J410" s="17" t="s">
        <v>26</v>
      </c>
      <c r="K410" s="19">
        <v>1430</v>
      </c>
      <c r="L410" s="19">
        <v>-490</v>
      </c>
      <c r="M410" s="19">
        <f t="shared" si="10"/>
        <v>940</v>
      </c>
      <c r="N410" s="19">
        <v>-937.5</v>
      </c>
      <c r="O410" s="21">
        <f t="shared" si="11"/>
        <v>2.5</v>
      </c>
      <c r="P410" s="8">
        <f>VLOOKUP(J410,Sheet16!$A$1:$B$16,2,0)</f>
        <v>606</v>
      </c>
      <c r="Q410" s="8">
        <f t="shared" si="1"/>
        <v>1515</v>
      </c>
    </row>
    <row r="411" spans="1:17" x14ac:dyDescent="0.25">
      <c r="A411" s="8" t="str">
        <f t="shared" si="0"/>
        <v>HuyeKaburemera</v>
      </c>
      <c r="B411" s="17" t="s">
        <v>118</v>
      </c>
      <c r="C411" s="17" t="s">
        <v>174</v>
      </c>
      <c r="D411" s="8" t="s">
        <v>174</v>
      </c>
      <c r="E411" s="10">
        <v>43344</v>
      </c>
      <c r="F411" s="8" t="s">
        <v>164</v>
      </c>
      <c r="G411" s="8">
        <v>651</v>
      </c>
      <c r="H411" s="11">
        <v>43536</v>
      </c>
      <c r="I411" s="8" t="s">
        <v>43</v>
      </c>
      <c r="J411" s="17" t="s">
        <v>19</v>
      </c>
      <c r="K411" s="19">
        <v>1995</v>
      </c>
      <c r="L411" s="19">
        <v>-1035</v>
      </c>
      <c r="M411" s="19">
        <v>960</v>
      </c>
      <c r="N411" s="19">
        <v>-945</v>
      </c>
      <c r="O411" s="21">
        <v>15</v>
      </c>
      <c r="P411" s="8">
        <f>VLOOKUP(J411,Sheet16!$A$1:$B$16,2,0)</f>
        <v>737</v>
      </c>
      <c r="Q411" s="8">
        <f t="shared" si="1"/>
        <v>11055</v>
      </c>
    </row>
    <row r="412" spans="1:17" x14ac:dyDescent="0.25">
      <c r="A412" s="8" t="str">
        <f t="shared" si="0"/>
        <v>HuyeKaburemera</v>
      </c>
      <c r="B412" s="17" t="s">
        <v>118</v>
      </c>
      <c r="C412" s="17" t="s">
        <v>174</v>
      </c>
      <c r="D412" s="8" t="s">
        <v>174</v>
      </c>
      <c r="E412" s="10">
        <v>43344</v>
      </c>
      <c r="F412" s="8" t="s">
        <v>164</v>
      </c>
      <c r="G412" s="8">
        <v>651</v>
      </c>
      <c r="H412" s="11">
        <v>43536</v>
      </c>
      <c r="I412" s="8" t="s">
        <v>43</v>
      </c>
      <c r="J412" s="17" t="s">
        <v>38</v>
      </c>
      <c r="K412" s="19">
        <v>684</v>
      </c>
      <c r="L412" s="19">
        <v>-498</v>
      </c>
      <c r="M412" s="19">
        <v>186</v>
      </c>
      <c r="N412" s="19">
        <v>-183</v>
      </c>
      <c r="O412" s="21">
        <v>3</v>
      </c>
      <c r="P412" s="8">
        <f>VLOOKUP(J412,Sheet16!$A$1:$B$16,2,0)</f>
        <v>2180</v>
      </c>
      <c r="Q412" s="8">
        <f t="shared" si="1"/>
        <v>6540</v>
      </c>
    </row>
    <row r="413" spans="1:17" x14ac:dyDescent="0.25">
      <c r="A413" s="8" t="str">
        <f t="shared" si="0"/>
        <v>HuyeKaburemera</v>
      </c>
      <c r="B413" s="17" t="s">
        <v>118</v>
      </c>
      <c r="C413" s="17" t="s">
        <v>174</v>
      </c>
      <c r="D413" s="8" t="s">
        <v>174</v>
      </c>
      <c r="E413" s="10">
        <v>43344</v>
      </c>
      <c r="F413" s="8" t="s">
        <v>164</v>
      </c>
      <c r="G413" s="8">
        <v>651</v>
      </c>
      <c r="H413" s="11">
        <v>43536</v>
      </c>
      <c r="I413" s="8" t="s">
        <v>43</v>
      </c>
      <c r="J413" s="17" t="s">
        <v>23</v>
      </c>
      <c r="K413" s="19">
        <v>28</v>
      </c>
      <c r="L413" s="19">
        <v>-14</v>
      </c>
      <c r="M413" s="19">
        <f t="shared" ref="M413:M414" si="12">K413+L413</f>
        <v>14</v>
      </c>
      <c r="N413" s="19">
        <v>-13</v>
      </c>
      <c r="O413" s="21">
        <f t="shared" ref="O413:O414" si="13">M413+N413</f>
        <v>1</v>
      </c>
      <c r="P413" s="15">
        <f>VLOOKUP(J413,Sheet16!$A$1:$B$16,2,0)</f>
        <v>74500</v>
      </c>
      <c r="Q413" s="8">
        <f t="shared" si="1"/>
        <v>74500</v>
      </c>
    </row>
    <row r="414" spans="1:17" x14ac:dyDescent="0.25">
      <c r="A414" s="8" t="str">
        <f t="shared" si="0"/>
        <v>HuyeKaburemera</v>
      </c>
      <c r="B414" s="17" t="s">
        <v>118</v>
      </c>
      <c r="C414" s="17" t="s">
        <v>174</v>
      </c>
      <c r="D414" s="8" t="s">
        <v>174</v>
      </c>
      <c r="E414" s="10">
        <v>43344</v>
      </c>
      <c r="F414" s="8" t="s">
        <v>164</v>
      </c>
      <c r="G414" s="8">
        <v>651</v>
      </c>
      <c r="H414" s="11">
        <v>43536</v>
      </c>
      <c r="I414" s="8" t="s">
        <v>43</v>
      </c>
      <c r="J414" s="17" t="s">
        <v>33</v>
      </c>
      <c r="K414" s="19">
        <v>7</v>
      </c>
      <c r="L414" s="19">
        <v>-2</v>
      </c>
      <c r="M414" s="19">
        <f t="shared" si="12"/>
        <v>5</v>
      </c>
      <c r="N414" s="19">
        <v>-4</v>
      </c>
      <c r="O414" s="21">
        <f t="shared" si="13"/>
        <v>1</v>
      </c>
      <c r="P414" s="15">
        <f>VLOOKUP(J414,Sheet16!$A$1:$B$16,2,0)</f>
        <v>29500</v>
      </c>
      <c r="Q414" s="8">
        <f t="shared" si="1"/>
        <v>29500</v>
      </c>
    </row>
    <row r="415" spans="1:17" x14ac:dyDescent="0.25">
      <c r="A415" s="8" t="str">
        <f t="shared" si="0"/>
        <v>HuyeKaburemera</v>
      </c>
      <c r="B415" s="17" t="s">
        <v>118</v>
      </c>
      <c r="C415" s="17" t="s">
        <v>174</v>
      </c>
      <c r="D415" s="8" t="s">
        <v>174</v>
      </c>
      <c r="E415" s="10">
        <v>43344</v>
      </c>
      <c r="F415" s="8" t="s">
        <v>164</v>
      </c>
      <c r="G415" s="8">
        <v>651</v>
      </c>
      <c r="H415" s="11">
        <v>43536</v>
      </c>
      <c r="I415" s="8" t="s">
        <v>43</v>
      </c>
      <c r="J415" s="17" t="s">
        <v>26</v>
      </c>
      <c r="K415" s="19">
        <v>1010</v>
      </c>
      <c r="L415" s="19">
        <v>-470</v>
      </c>
      <c r="M415" s="19">
        <v>540</v>
      </c>
      <c r="N415" s="19">
        <v>-520</v>
      </c>
      <c r="O415" s="21">
        <v>20</v>
      </c>
      <c r="P415" s="8">
        <f>VLOOKUP(J415,Sheet16!$A$1:$B$16,2,0)</f>
        <v>606</v>
      </c>
      <c r="Q415" s="8">
        <f t="shared" si="1"/>
        <v>12120</v>
      </c>
    </row>
    <row r="416" spans="1:17" x14ac:dyDescent="0.25">
      <c r="A416" s="8" t="str">
        <f t="shared" si="0"/>
        <v>HuyeKabusanza A</v>
      </c>
      <c r="B416" s="17" t="s">
        <v>118</v>
      </c>
      <c r="C416" s="17" t="s">
        <v>178</v>
      </c>
      <c r="D416" s="8" t="s">
        <v>178</v>
      </c>
      <c r="E416" s="10">
        <v>43348</v>
      </c>
      <c r="F416" s="8" t="s">
        <v>162</v>
      </c>
      <c r="G416" s="8">
        <v>406</v>
      </c>
      <c r="H416" s="11">
        <v>43531</v>
      </c>
      <c r="I416" s="8" t="s">
        <v>43</v>
      </c>
      <c r="J416" s="17" t="s">
        <v>59</v>
      </c>
      <c r="K416" s="19">
        <v>988</v>
      </c>
      <c r="L416" s="19">
        <v>-238</v>
      </c>
      <c r="M416" s="19">
        <f t="shared" ref="M416:M425" si="14">K416+L416</f>
        <v>750</v>
      </c>
      <c r="N416" s="19">
        <v>-744</v>
      </c>
      <c r="O416" s="21">
        <f t="shared" ref="O416:O425" si="15">M416+N416</f>
        <v>6</v>
      </c>
      <c r="P416" s="8">
        <f>VLOOKUP(J416,Sheet16!$A$1:$B$16,2,0)</f>
        <v>2168</v>
      </c>
      <c r="Q416" s="8">
        <f t="shared" si="1"/>
        <v>13008</v>
      </c>
    </row>
    <row r="417" spans="1:17" x14ac:dyDescent="0.25">
      <c r="A417" s="8" t="str">
        <f t="shared" si="0"/>
        <v>HuyeKabusanza A</v>
      </c>
      <c r="B417" s="17" t="s">
        <v>118</v>
      </c>
      <c r="C417" s="17" t="s">
        <v>178</v>
      </c>
      <c r="D417" s="8" t="s">
        <v>178</v>
      </c>
      <c r="E417" s="10">
        <v>43348</v>
      </c>
      <c r="F417" s="8" t="s">
        <v>162</v>
      </c>
      <c r="G417" s="8">
        <v>406</v>
      </c>
      <c r="H417" s="11">
        <v>43531</v>
      </c>
      <c r="I417" s="8" t="s">
        <v>43</v>
      </c>
      <c r="J417" s="17" t="s">
        <v>26</v>
      </c>
      <c r="K417" s="19">
        <v>3965</v>
      </c>
      <c r="L417" s="19">
        <v>-835</v>
      </c>
      <c r="M417" s="19">
        <f t="shared" si="14"/>
        <v>3130</v>
      </c>
      <c r="N417" s="19">
        <v>-3103</v>
      </c>
      <c r="O417" s="21">
        <f t="shared" si="15"/>
        <v>27</v>
      </c>
      <c r="P417" s="8">
        <f>VLOOKUP(J417,Sheet16!$A$1:$B$16,2,0)</f>
        <v>606</v>
      </c>
      <c r="Q417" s="8">
        <f t="shared" si="1"/>
        <v>16362</v>
      </c>
    </row>
    <row r="418" spans="1:17" x14ac:dyDescent="0.25">
      <c r="A418" s="8" t="str">
        <f t="shared" si="0"/>
        <v>HuyeKamwambi</v>
      </c>
      <c r="B418" s="17" t="s">
        <v>118</v>
      </c>
      <c r="C418" s="17" t="s">
        <v>179</v>
      </c>
      <c r="D418" s="8" t="s">
        <v>179</v>
      </c>
      <c r="E418" s="10">
        <v>43339</v>
      </c>
      <c r="F418" s="8" t="s">
        <v>162</v>
      </c>
      <c r="G418" s="8">
        <v>406</v>
      </c>
      <c r="H418" s="11">
        <v>43536</v>
      </c>
      <c r="I418" s="8" t="s">
        <v>43</v>
      </c>
      <c r="J418" s="17" t="s">
        <v>22</v>
      </c>
      <c r="K418" s="19">
        <v>608</v>
      </c>
      <c r="L418" s="19">
        <v>-366</v>
      </c>
      <c r="M418" s="19">
        <f t="shared" si="14"/>
        <v>242</v>
      </c>
      <c r="N418" s="19">
        <v>-240</v>
      </c>
      <c r="O418" s="21">
        <f t="shared" si="15"/>
        <v>2</v>
      </c>
      <c r="P418" s="8">
        <f>VLOOKUP(J418,Sheet16!$A$1:$B$16,2,0)</f>
        <v>2288</v>
      </c>
      <c r="Q418" s="8">
        <f t="shared" si="1"/>
        <v>4576</v>
      </c>
    </row>
    <row r="419" spans="1:17" x14ac:dyDescent="0.25">
      <c r="A419" s="8" t="str">
        <f t="shared" si="0"/>
        <v>HuyeKamwambi</v>
      </c>
      <c r="B419" s="17" t="s">
        <v>118</v>
      </c>
      <c r="C419" s="17" t="s">
        <v>179</v>
      </c>
      <c r="D419" s="8" t="s">
        <v>179</v>
      </c>
      <c r="E419" s="10">
        <v>43339</v>
      </c>
      <c r="F419" s="8" t="s">
        <v>162</v>
      </c>
      <c r="G419" s="8">
        <v>406</v>
      </c>
      <c r="H419" s="11">
        <v>43536</v>
      </c>
      <c r="I419" s="8" t="s">
        <v>43</v>
      </c>
      <c r="J419" s="17" t="s">
        <v>26</v>
      </c>
      <c r="K419" s="19">
        <v>735</v>
      </c>
      <c r="L419" s="19">
        <v>-180</v>
      </c>
      <c r="M419" s="19">
        <f t="shared" si="14"/>
        <v>555</v>
      </c>
      <c r="N419" s="19">
        <v>-552.5</v>
      </c>
      <c r="O419" s="21">
        <f t="shared" si="15"/>
        <v>2.5</v>
      </c>
      <c r="P419" s="8">
        <f>VLOOKUP(J419,Sheet16!$A$1:$B$16,2,0)</f>
        <v>606</v>
      </c>
      <c r="Q419" s="8">
        <f t="shared" si="1"/>
        <v>1515</v>
      </c>
    </row>
    <row r="420" spans="1:17" x14ac:dyDescent="0.25">
      <c r="A420" s="8" t="str">
        <f t="shared" si="0"/>
        <v>HuyeKibingo</v>
      </c>
      <c r="B420" s="17" t="s">
        <v>118</v>
      </c>
      <c r="C420" s="17" t="s">
        <v>180</v>
      </c>
      <c r="D420" s="8" t="s">
        <v>180</v>
      </c>
      <c r="E420" s="10">
        <v>43344</v>
      </c>
      <c r="F420" s="8" t="s">
        <v>181</v>
      </c>
      <c r="G420" s="8">
        <v>1513</v>
      </c>
      <c r="H420" s="11">
        <v>43596</v>
      </c>
      <c r="I420" s="8" t="s">
        <v>48</v>
      </c>
      <c r="J420" s="17" t="s">
        <v>59</v>
      </c>
      <c r="K420" s="19">
        <v>946</v>
      </c>
      <c r="L420" s="19">
        <v>-476</v>
      </c>
      <c r="M420" s="19">
        <f t="shared" si="14"/>
        <v>470</v>
      </c>
      <c r="N420" s="19">
        <v>-452</v>
      </c>
      <c r="O420" s="21">
        <f t="shared" si="15"/>
        <v>18</v>
      </c>
      <c r="P420" s="8">
        <f>VLOOKUP(J420,Sheet16!$A$1:$B$16,2,0)</f>
        <v>2168</v>
      </c>
      <c r="Q420" s="8">
        <f t="shared" si="1"/>
        <v>39024</v>
      </c>
    </row>
    <row r="421" spans="1:17" x14ac:dyDescent="0.25">
      <c r="A421" s="8" t="str">
        <f t="shared" si="0"/>
        <v>HuyeMugobore</v>
      </c>
      <c r="B421" s="17" t="s">
        <v>118</v>
      </c>
      <c r="C421" s="17" t="s">
        <v>184</v>
      </c>
      <c r="D421" s="8" t="s">
        <v>184</v>
      </c>
      <c r="E421" s="10">
        <v>43334</v>
      </c>
      <c r="F421" s="8" t="s">
        <v>162</v>
      </c>
      <c r="G421" s="8">
        <v>406</v>
      </c>
      <c r="H421" s="11">
        <v>43543</v>
      </c>
      <c r="I421" s="8" t="s">
        <v>48</v>
      </c>
      <c r="J421" s="17" t="s">
        <v>19</v>
      </c>
      <c r="K421" s="19">
        <v>4480</v>
      </c>
      <c r="L421" s="19">
        <v>-1425</v>
      </c>
      <c r="M421" s="19">
        <f t="shared" si="14"/>
        <v>3055</v>
      </c>
      <c r="N421" s="19">
        <v>-2990</v>
      </c>
      <c r="O421" s="21">
        <f t="shared" si="15"/>
        <v>65</v>
      </c>
      <c r="P421" s="8">
        <f>VLOOKUP(J421,Sheet16!$A$1:$B$16,2,0)</f>
        <v>737</v>
      </c>
      <c r="Q421" s="8">
        <f t="shared" si="1"/>
        <v>47905</v>
      </c>
    </row>
    <row r="422" spans="1:17" x14ac:dyDescent="0.25">
      <c r="A422" s="8" t="str">
        <f t="shared" si="0"/>
        <v>HuyeMuhororo</v>
      </c>
      <c r="B422" s="17" t="s">
        <v>118</v>
      </c>
      <c r="C422" s="17" t="s">
        <v>185</v>
      </c>
      <c r="D422" s="8" t="s">
        <v>185</v>
      </c>
      <c r="E422" s="10">
        <v>43344</v>
      </c>
      <c r="F422" s="8" t="s">
        <v>186</v>
      </c>
      <c r="G422" s="8">
        <v>1089</v>
      </c>
      <c r="H422" s="11">
        <v>43537</v>
      </c>
      <c r="I422" s="8" t="s">
        <v>48</v>
      </c>
      <c r="J422" s="17" t="s">
        <v>19</v>
      </c>
      <c r="K422" s="19">
        <v>2610</v>
      </c>
      <c r="L422" s="19">
        <v>-860</v>
      </c>
      <c r="M422" s="19">
        <f t="shared" si="14"/>
        <v>1750</v>
      </c>
      <c r="N422" s="19">
        <v>-1735</v>
      </c>
      <c r="O422" s="21">
        <f t="shared" si="15"/>
        <v>15</v>
      </c>
      <c r="P422" s="8">
        <f>VLOOKUP(J422,Sheet16!$A$1:$B$16,2,0)</f>
        <v>737</v>
      </c>
      <c r="Q422" s="8">
        <f t="shared" si="1"/>
        <v>11055</v>
      </c>
    </row>
    <row r="423" spans="1:17" x14ac:dyDescent="0.25">
      <c r="A423" s="8" t="str">
        <f t="shared" si="0"/>
        <v>HuyeMuhororo</v>
      </c>
      <c r="B423" s="17" t="s">
        <v>118</v>
      </c>
      <c r="C423" s="17" t="s">
        <v>185</v>
      </c>
      <c r="D423" s="8" t="s">
        <v>185</v>
      </c>
      <c r="E423" s="10">
        <v>43344</v>
      </c>
      <c r="F423" s="8" t="s">
        <v>186</v>
      </c>
      <c r="G423" s="8">
        <v>1089</v>
      </c>
      <c r="H423" s="11">
        <v>43537</v>
      </c>
      <c r="I423" s="8" t="s">
        <v>48</v>
      </c>
      <c r="J423" s="17" t="s">
        <v>26</v>
      </c>
      <c r="K423" s="19">
        <v>1335</v>
      </c>
      <c r="L423" s="19">
        <v>-430</v>
      </c>
      <c r="M423" s="19">
        <f t="shared" si="14"/>
        <v>905</v>
      </c>
      <c r="N423" s="19">
        <v>-900</v>
      </c>
      <c r="O423" s="21">
        <f t="shared" si="15"/>
        <v>5</v>
      </c>
      <c r="P423" s="8">
        <f>VLOOKUP(J423,Sheet16!$A$1:$B$16,2,0)</f>
        <v>606</v>
      </c>
      <c r="Q423" s="8">
        <f t="shared" si="1"/>
        <v>3030</v>
      </c>
    </row>
    <row r="424" spans="1:17" x14ac:dyDescent="0.25">
      <c r="A424" s="8" t="str">
        <f t="shared" si="0"/>
        <v>HuyeRwanza</v>
      </c>
      <c r="B424" s="17" t="s">
        <v>118</v>
      </c>
      <c r="C424" s="17" t="s">
        <v>192</v>
      </c>
      <c r="D424" s="8" t="s">
        <v>192</v>
      </c>
      <c r="E424" s="10">
        <v>43330</v>
      </c>
      <c r="F424" s="8" t="s">
        <v>168</v>
      </c>
      <c r="G424" s="8">
        <v>1829</v>
      </c>
      <c r="H424" s="11">
        <v>43566</v>
      </c>
      <c r="I424" s="8" t="s">
        <v>79</v>
      </c>
      <c r="J424" s="17" t="s">
        <v>19</v>
      </c>
      <c r="K424" s="19">
        <v>4270</v>
      </c>
      <c r="L424" s="19">
        <v>-1635</v>
      </c>
      <c r="M424" s="19">
        <f t="shared" si="14"/>
        <v>2635</v>
      </c>
      <c r="N424" s="19">
        <v>-2565</v>
      </c>
      <c r="O424" s="21">
        <f t="shared" si="15"/>
        <v>70</v>
      </c>
      <c r="P424" s="8">
        <f>VLOOKUP(J424,Sheet16!$A$1:$B$16,2,0)</f>
        <v>737</v>
      </c>
      <c r="Q424" s="8">
        <f t="shared" si="1"/>
        <v>51590</v>
      </c>
    </row>
    <row r="425" spans="1:17" x14ac:dyDescent="0.25">
      <c r="A425" s="8" t="str">
        <f t="shared" si="0"/>
        <v>HuyeRwanza</v>
      </c>
      <c r="B425" s="17" t="s">
        <v>118</v>
      </c>
      <c r="C425" s="17" t="s">
        <v>192</v>
      </c>
      <c r="D425" s="8" t="s">
        <v>192</v>
      </c>
      <c r="E425" s="10">
        <v>43330</v>
      </c>
      <c r="F425" s="8" t="s">
        <v>168</v>
      </c>
      <c r="G425" s="8">
        <v>1829</v>
      </c>
      <c r="H425" s="11">
        <v>43566</v>
      </c>
      <c r="I425" s="8" t="s">
        <v>79</v>
      </c>
      <c r="J425" s="17" t="s">
        <v>26</v>
      </c>
      <c r="K425" s="19">
        <v>2140</v>
      </c>
      <c r="L425" s="19">
        <v>-640</v>
      </c>
      <c r="M425" s="19">
        <f t="shared" si="14"/>
        <v>1500</v>
      </c>
      <c r="N425" s="19">
        <v>-1475</v>
      </c>
      <c r="O425" s="21">
        <f t="shared" si="15"/>
        <v>25</v>
      </c>
      <c r="P425" s="8">
        <f>VLOOKUP(J425,Sheet16!$A$1:$B$16,2,0)</f>
        <v>606</v>
      </c>
      <c r="Q425" s="8">
        <f t="shared" si="1"/>
        <v>15150</v>
      </c>
    </row>
    <row r="426" spans="1:17" x14ac:dyDescent="0.25">
      <c r="A426" s="8" t="str">
        <f t="shared" si="0"/>
        <v>HuyeTare</v>
      </c>
      <c r="B426" s="17" t="s">
        <v>118</v>
      </c>
      <c r="C426" s="17" t="s">
        <v>199</v>
      </c>
      <c r="D426" s="8" t="s">
        <v>199</v>
      </c>
      <c r="E426" s="10">
        <v>43340</v>
      </c>
      <c r="F426" s="8" t="s">
        <v>181</v>
      </c>
      <c r="G426" s="8">
        <v>1513</v>
      </c>
      <c r="H426" s="11">
        <v>43566</v>
      </c>
      <c r="I426" s="8" t="s">
        <v>79</v>
      </c>
      <c r="J426" s="17" t="s">
        <v>19</v>
      </c>
      <c r="K426" s="19">
        <v>4520</v>
      </c>
      <c r="L426" s="19">
        <v>-1440</v>
      </c>
      <c r="M426" s="19">
        <v>3080</v>
      </c>
      <c r="N426" s="19">
        <v>-3060</v>
      </c>
      <c r="O426" s="21">
        <v>20</v>
      </c>
      <c r="P426" s="8">
        <f>VLOOKUP(J426,Sheet16!$A$1:$B$16,2,0)</f>
        <v>737</v>
      </c>
      <c r="Q426" s="8">
        <f t="shared" si="1"/>
        <v>14740</v>
      </c>
    </row>
    <row r="427" spans="1:17" x14ac:dyDescent="0.25">
      <c r="A427" s="8" t="str">
        <f t="shared" si="0"/>
        <v>HuyeTare</v>
      </c>
      <c r="B427" s="17" t="s">
        <v>118</v>
      </c>
      <c r="C427" s="17" t="s">
        <v>199</v>
      </c>
      <c r="D427" s="8" t="s">
        <v>199</v>
      </c>
      <c r="E427" s="10">
        <v>43340</v>
      </c>
      <c r="F427" s="8" t="s">
        <v>181</v>
      </c>
      <c r="G427" s="8">
        <v>1513</v>
      </c>
      <c r="H427" s="11">
        <v>43566</v>
      </c>
      <c r="I427" s="8" t="s">
        <v>79</v>
      </c>
      <c r="J427" s="17" t="s">
        <v>26</v>
      </c>
      <c r="K427" s="19">
        <v>2525</v>
      </c>
      <c r="L427" s="19">
        <v>-925</v>
      </c>
      <c r="M427" s="19">
        <v>1600</v>
      </c>
      <c r="N427" s="19">
        <v>-1585</v>
      </c>
      <c r="O427" s="21">
        <v>15</v>
      </c>
      <c r="P427" s="8">
        <f>VLOOKUP(J427,Sheet16!$A$1:$B$16,2,0)</f>
        <v>606</v>
      </c>
      <c r="Q427" s="8">
        <f t="shared" si="1"/>
        <v>9090</v>
      </c>
    </row>
    <row r="428" spans="1:17" x14ac:dyDescent="0.25">
      <c r="A428" s="8" t="str">
        <f t="shared" si="0"/>
        <v>HuyeZivu</v>
      </c>
      <c r="B428" s="17" t="s">
        <v>118</v>
      </c>
      <c r="C428" s="17" t="s">
        <v>203</v>
      </c>
      <c r="D428" s="8" t="s">
        <v>203</v>
      </c>
      <c r="E428" s="10">
        <v>43343</v>
      </c>
      <c r="F428" s="8" t="s">
        <v>196</v>
      </c>
      <c r="G428" s="8">
        <v>1075</v>
      </c>
      <c r="H428" s="11">
        <v>43566</v>
      </c>
      <c r="I428" s="8" t="s">
        <v>79</v>
      </c>
      <c r="J428" s="17" t="s">
        <v>19</v>
      </c>
      <c r="K428" s="19">
        <v>3000</v>
      </c>
      <c r="L428" s="19">
        <v>-1060</v>
      </c>
      <c r="M428" s="19">
        <v>1940</v>
      </c>
      <c r="N428" s="19">
        <v>-1890</v>
      </c>
      <c r="O428" s="21">
        <v>50</v>
      </c>
      <c r="P428" s="8">
        <f>VLOOKUP(J428,Sheet16!$A$1:$B$16,2,0)</f>
        <v>737</v>
      </c>
      <c r="Q428" s="8">
        <f t="shared" si="1"/>
        <v>36850</v>
      </c>
    </row>
    <row r="429" spans="1:17" x14ac:dyDescent="0.25">
      <c r="A429" s="8" t="str">
        <f t="shared" si="0"/>
        <v>HuyeZivu</v>
      </c>
      <c r="B429" s="17" t="s">
        <v>118</v>
      </c>
      <c r="C429" s="17" t="s">
        <v>203</v>
      </c>
      <c r="D429" s="8" t="s">
        <v>203</v>
      </c>
      <c r="E429" s="10">
        <v>43343</v>
      </c>
      <c r="F429" s="8" t="s">
        <v>196</v>
      </c>
      <c r="G429" s="8">
        <v>1075</v>
      </c>
      <c r="H429" s="11">
        <v>43566</v>
      </c>
      <c r="I429" s="8" t="s">
        <v>79</v>
      </c>
      <c r="J429" s="17" t="s">
        <v>22</v>
      </c>
      <c r="K429" s="19">
        <v>588</v>
      </c>
      <c r="L429" s="19">
        <v>-364</v>
      </c>
      <c r="M429" s="19">
        <f>K429+L429</f>
        <v>224</v>
      </c>
      <c r="N429" s="19">
        <v>-220</v>
      </c>
      <c r="O429" s="21">
        <f>M429+N429</f>
        <v>4</v>
      </c>
      <c r="P429" s="8">
        <f>VLOOKUP(J429,Sheet16!$A$1:$B$16,2,0)</f>
        <v>2288</v>
      </c>
      <c r="Q429" s="8">
        <f t="shared" si="1"/>
        <v>9152</v>
      </c>
    </row>
    <row r="430" spans="1:17" x14ac:dyDescent="0.25">
      <c r="A430" s="8" t="str">
        <f t="shared" si="0"/>
        <v>HuyeZivu</v>
      </c>
      <c r="B430" s="17" t="s">
        <v>118</v>
      </c>
      <c r="C430" s="17" t="s">
        <v>203</v>
      </c>
      <c r="D430" s="8" t="s">
        <v>203</v>
      </c>
      <c r="E430" s="10">
        <v>43343</v>
      </c>
      <c r="F430" s="8" t="s">
        <v>196</v>
      </c>
      <c r="G430" s="8">
        <v>1075</v>
      </c>
      <c r="H430" s="11">
        <v>43566</v>
      </c>
      <c r="I430" s="8" t="s">
        <v>79</v>
      </c>
      <c r="J430" s="17" t="s">
        <v>26</v>
      </c>
      <c r="K430" s="19">
        <v>2020</v>
      </c>
      <c r="L430" s="19">
        <v>-725</v>
      </c>
      <c r="M430" s="19">
        <v>1295</v>
      </c>
      <c r="N430" s="19">
        <v>-1270</v>
      </c>
      <c r="O430" s="21">
        <v>25</v>
      </c>
      <c r="P430" s="8">
        <f>VLOOKUP(J430,Sheet16!$A$1:$B$16,2,0)</f>
        <v>606</v>
      </c>
      <c r="Q430" s="8">
        <f t="shared" si="1"/>
        <v>15150</v>
      </c>
    </row>
    <row r="431" spans="1:17" x14ac:dyDescent="0.25">
      <c r="A431" s="8" t="str">
        <f t="shared" si="0"/>
        <v>KarongiGisayura</v>
      </c>
      <c r="B431" s="17" t="s">
        <v>73</v>
      </c>
      <c r="C431" s="17" t="s">
        <v>207</v>
      </c>
      <c r="D431" s="8" t="s">
        <v>207</v>
      </c>
      <c r="E431" s="10">
        <v>43334</v>
      </c>
      <c r="F431" s="8" t="s">
        <v>208</v>
      </c>
      <c r="G431" s="8">
        <v>363</v>
      </c>
      <c r="H431" s="11">
        <v>43542</v>
      </c>
      <c r="I431" s="8" t="s">
        <v>79</v>
      </c>
      <c r="J431" s="17" t="s">
        <v>19</v>
      </c>
      <c r="K431" s="19">
        <v>4440</v>
      </c>
      <c r="L431" s="19">
        <v>-1005</v>
      </c>
      <c r="M431" s="19">
        <v>3435</v>
      </c>
      <c r="N431" s="19">
        <v>-3330</v>
      </c>
      <c r="O431" s="21">
        <v>105</v>
      </c>
      <c r="P431" s="8">
        <f>VLOOKUP(J431,Sheet16!$A$1:$B$16,2,0)</f>
        <v>737</v>
      </c>
      <c r="Q431" s="8">
        <f t="shared" si="1"/>
        <v>77385</v>
      </c>
    </row>
    <row r="432" spans="1:17" x14ac:dyDescent="0.25">
      <c r="A432" s="8" t="str">
        <f t="shared" si="0"/>
        <v>KarongiGisayura</v>
      </c>
      <c r="B432" s="17" t="s">
        <v>73</v>
      </c>
      <c r="C432" s="17" t="s">
        <v>207</v>
      </c>
      <c r="D432" s="8" t="s">
        <v>207</v>
      </c>
      <c r="E432" s="10">
        <v>43334</v>
      </c>
      <c r="F432" s="8" t="s">
        <v>208</v>
      </c>
      <c r="G432" s="8">
        <v>363</v>
      </c>
      <c r="H432" s="11">
        <v>43542</v>
      </c>
      <c r="I432" s="8" t="s">
        <v>79</v>
      </c>
      <c r="J432" s="17" t="s">
        <v>30</v>
      </c>
      <c r="K432" s="19">
        <v>912</v>
      </c>
      <c r="L432" s="19">
        <v>-238</v>
      </c>
      <c r="M432" s="19">
        <f t="shared" ref="M432:M433" si="16">K432+L432</f>
        <v>674</v>
      </c>
      <c r="N432" s="19">
        <v>-666</v>
      </c>
      <c r="O432" s="21">
        <f t="shared" ref="O432:O433" si="17">M432+N432</f>
        <v>8</v>
      </c>
      <c r="P432" s="8">
        <f>VLOOKUP(J432,Sheet16!$A$1:$B$16,2,0)</f>
        <v>2141</v>
      </c>
      <c r="Q432" s="8">
        <f t="shared" si="1"/>
        <v>17128</v>
      </c>
    </row>
    <row r="433" spans="1:17" x14ac:dyDescent="0.25">
      <c r="A433" s="8" t="str">
        <f t="shared" si="0"/>
        <v>KarongiGisayura</v>
      </c>
      <c r="B433" s="17" t="s">
        <v>73</v>
      </c>
      <c r="C433" s="17" t="s">
        <v>207</v>
      </c>
      <c r="D433" s="8" t="s">
        <v>207</v>
      </c>
      <c r="E433" s="10">
        <v>43334</v>
      </c>
      <c r="F433" s="8" t="s">
        <v>208</v>
      </c>
      <c r="G433" s="8">
        <v>363</v>
      </c>
      <c r="H433" s="11">
        <v>43542</v>
      </c>
      <c r="I433" s="8" t="s">
        <v>79</v>
      </c>
      <c r="J433" s="17" t="s">
        <v>26</v>
      </c>
      <c r="K433" s="19">
        <v>2215</v>
      </c>
      <c r="L433" s="19">
        <v>-555</v>
      </c>
      <c r="M433" s="19">
        <f t="shared" si="16"/>
        <v>1660</v>
      </c>
      <c r="N433" s="19">
        <v>-1655</v>
      </c>
      <c r="O433" s="21">
        <f t="shared" si="17"/>
        <v>5</v>
      </c>
      <c r="P433" s="8">
        <f>VLOOKUP(J433,Sheet16!$A$1:$B$16,2,0)</f>
        <v>606</v>
      </c>
      <c r="Q433" s="8">
        <f t="shared" si="1"/>
        <v>3030</v>
      </c>
    </row>
    <row r="434" spans="1:17" x14ac:dyDescent="0.25">
      <c r="A434" s="8" t="str">
        <f t="shared" si="0"/>
        <v>KarongiGitarama</v>
      </c>
      <c r="B434" s="17" t="s">
        <v>73</v>
      </c>
      <c r="C434" s="17" t="s">
        <v>216</v>
      </c>
      <c r="D434" s="8" t="s">
        <v>216</v>
      </c>
      <c r="E434" s="10">
        <v>43348</v>
      </c>
      <c r="F434" s="8" t="s">
        <v>217</v>
      </c>
      <c r="G434" s="8">
        <v>802</v>
      </c>
      <c r="H434" s="11">
        <v>43553</v>
      </c>
      <c r="I434" s="8" t="s">
        <v>79</v>
      </c>
      <c r="J434" s="17" t="s">
        <v>19</v>
      </c>
      <c r="K434" s="19">
        <v>4740</v>
      </c>
      <c r="L434" s="19">
        <v>-830</v>
      </c>
      <c r="M434" s="19">
        <v>3910</v>
      </c>
      <c r="N434" s="19">
        <v>-3895</v>
      </c>
      <c r="O434" s="21">
        <v>15</v>
      </c>
      <c r="P434" s="8">
        <f>VLOOKUP(J434,Sheet16!$A$1:$B$16,2,0)</f>
        <v>737</v>
      </c>
      <c r="Q434" s="8">
        <f t="shared" si="1"/>
        <v>11055</v>
      </c>
    </row>
    <row r="435" spans="1:17" x14ac:dyDescent="0.25">
      <c r="A435" s="8" t="str">
        <f t="shared" si="0"/>
        <v>KarongiGitarama</v>
      </c>
      <c r="B435" s="17" t="s">
        <v>73</v>
      </c>
      <c r="C435" s="17" t="s">
        <v>216</v>
      </c>
      <c r="D435" s="8" t="s">
        <v>216</v>
      </c>
      <c r="E435" s="10">
        <v>43348</v>
      </c>
      <c r="F435" s="8" t="s">
        <v>217</v>
      </c>
      <c r="G435" s="8">
        <v>802</v>
      </c>
      <c r="H435" s="11">
        <v>43553</v>
      </c>
      <c r="I435" s="8" t="s">
        <v>79</v>
      </c>
      <c r="J435" s="17" t="s">
        <v>30</v>
      </c>
      <c r="K435" s="19">
        <v>960</v>
      </c>
      <c r="L435" s="19">
        <v>-192</v>
      </c>
      <c r="M435" s="19">
        <f>K435+L435</f>
        <v>768</v>
      </c>
      <c r="N435" s="19">
        <v>-754</v>
      </c>
      <c r="O435" s="21">
        <f>M435+N435</f>
        <v>14</v>
      </c>
      <c r="P435" s="8">
        <f>VLOOKUP(J435,Sheet16!$A$1:$B$16,2,0)</f>
        <v>2141</v>
      </c>
      <c r="Q435" s="8">
        <f t="shared" si="1"/>
        <v>29974</v>
      </c>
    </row>
    <row r="436" spans="1:17" x14ac:dyDescent="0.25">
      <c r="A436" s="8" t="str">
        <f t="shared" si="0"/>
        <v>KarongiKanunga 2</v>
      </c>
      <c r="B436" s="17" t="s">
        <v>73</v>
      </c>
      <c r="C436" s="17" t="s">
        <v>218</v>
      </c>
      <c r="D436" s="8" t="s">
        <v>219</v>
      </c>
      <c r="E436" s="10">
        <v>43336</v>
      </c>
      <c r="F436" s="8" t="s">
        <v>220</v>
      </c>
      <c r="G436" s="8">
        <v>181</v>
      </c>
      <c r="H436" s="11">
        <v>43550</v>
      </c>
      <c r="I436" s="8" t="s">
        <v>43</v>
      </c>
      <c r="J436" s="17" t="s">
        <v>19</v>
      </c>
      <c r="K436" s="19">
        <v>3035</v>
      </c>
      <c r="L436" s="19">
        <v>-540</v>
      </c>
      <c r="M436" s="19">
        <v>2495</v>
      </c>
      <c r="N436" s="19">
        <v>-2445</v>
      </c>
      <c r="O436" s="21">
        <v>50</v>
      </c>
      <c r="P436" s="8">
        <f>VLOOKUP(J436,Sheet16!$A$1:$B$16,2,0)</f>
        <v>737</v>
      </c>
      <c r="Q436" s="8">
        <f t="shared" si="1"/>
        <v>36850</v>
      </c>
    </row>
    <row r="437" spans="1:17" x14ac:dyDescent="0.25">
      <c r="A437" s="8" t="str">
        <f t="shared" si="0"/>
        <v>KarongiKirambo</v>
      </c>
      <c r="B437" s="17" t="s">
        <v>73</v>
      </c>
      <c r="C437" s="17" t="s">
        <v>221</v>
      </c>
      <c r="D437" s="8" t="s">
        <v>221</v>
      </c>
      <c r="E437" s="10">
        <v>43339</v>
      </c>
      <c r="F437" s="8" t="s">
        <v>220</v>
      </c>
      <c r="G437" s="8">
        <v>181</v>
      </c>
      <c r="H437" s="11">
        <v>43548</v>
      </c>
      <c r="I437" s="8" t="s">
        <v>48</v>
      </c>
      <c r="J437" s="17" t="s">
        <v>19</v>
      </c>
      <c r="K437" s="19">
        <v>5150</v>
      </c>
      <c r="L437" s="19">
        <v>-1825</v>
      </c>
      <c r="M437" s="19">
        <f t="shared" ref="M437:M443" si="18">K437+L437</f>
        <v>3325</v>
      </c>
      <c r="N437" s="19">
        <v>-3320</v>
      </c>
      <c r="O437" s="21">
        <f t="shared" ref="O437:O443" si="19">M437+N437</f>
        <v>5</v>
      </c>
      <c r="P437" s="8">
        <f>VLOOKUP(J437,Sheet16!$A$1:$B$16,2,0)</f>
        <v>737</v>
      </c>
      <c r="Q437" s="8">
        <f t="shared" si="1"/>
        <v>3685</v>
      </c>
    </row>
    <row r="438" spans="1:17" x14ac:dyDescent="0.25">
      <c r="A438" s="8" t="str">
        <f t="shared" si="0"/>
        <v>KarongiMunini B</v>
      </c>
      <c r="B438" s="17" t="s">
        <v>73</v>
      </c>
      <c r="C438" s="17" t="s">
        <v>224</v>
      </c>
      <c r="D438" s="8" t="s">
        <v>224</v>
      </c>
      <c r="E438" s="10">
        <v>43335</v>
      </c>
      <c r="F438" s="8" t="s">
        <v>109</v>
      </c>
      <c r="G438" s="8">
        <v>358</v>
      </c>
      <c r="H438" s="11">
        <v>43553</v>
      </c>
      <c r="I438" s="8" t="s">
        <v>79</v>
      </c>
      <c r="J438" s="17" t="s">
        <v>30</v>
      </c>
      <c r="K438" s="19">
        <v>884</v>
      </c>
      <c r="L438" s="19">
        <v>-492</v>
      </c>
      <c r="M438" s="19">
        <f t="shared" si="18"/>
        <v>392</v>
      </c>
      <c r="N438" s="19">
        <v>-366</v>
      </c>
      <c r="O438" s="21">
        <f t="shared" si="19"/>
        <v>26</v>
      </c>
      <c r="P438" s="8">
        <f>VLOOKUP(J438,Sheet16!$A$1:$B$16,2,0)</f>
        <v>2141</v>
      </c>
      <c r="Q438" s="8">
        <f t="shared" si="1"/>
        <v>55666</v>
      </c>
    </row>
    <row r="439" spans="1:17" x14ac:dyDescent="0.25">
      <c r="A439" s="8" t="str">
        <f t="shared" si="0"/>
        <v>KarongiMunini B</v>
      </c>
      <c r="B439" s="17" t="s">
        <v>73</v>
      </c>
      <c r="C439" s="17" t="s">
        <v>224</v>
      </c>
      <c r="D439" s="8" t="s">
        <v>224</v>
      </c>
      <c r="E439" s="10">
        <v>43335</v>
      </c>
      <c r="F439" s="8" t="s">
        <v>109</v>
      </c>
      <c r="G439" s="8">
        <v>358</v>
      </c>
      <c r="H439" s="11">
        <v>43553</v>
      </c>
      <c r="I439" s="8" t="s">
        <v>79</v>
      </c>
      <c r="J439" s="17" t="s">
        <v>21</v>
      </c>
      <c r="K439" s="19">
        <v>3625</v>
      </c>
      <c r="L439" s="19">
        <v>-1830</v>
      </c>
      <c r="M439" s="19">
        <f t="shared" si="18"/>
        <v>1795</v>
      </c>
      <c r="N439" s="19">
        <v>-1750</v>
      </c>
      <c r="O439" s="21">
        <f t="shared" si="19"/>
        <v>45</v>
      </c>
      <c r="P439" s="8">
        <f>VLOOKUP(J439,Sheet16!$A$1:$B$16,2,0)</f>
        <v>655</v>
      </c>
      <c r="Q439" s="8">
        <f t="shared" si="1"/>
        <v>29475</v>
      </c>
    </row>
    <row r="440" spans="1:17" x14ac:dyDescent="0.25">
      <c r="A440" s="8" t="str">
        <f t="shared" si="0"/>
        <v>KarongiMunini B</v>
      </c>
      <c r="B440" s="17" t="s">
        <v>73</v>
      </c>
      <c r="C440" s="17" t="s">
        <v>224</v>
      </c>
      <c r="D440" s="8" t="s">
        <v>224</v>
      </c>
      <c r="E440" s="10">
        <v>43335</v>
      </c>
      <c r="F440" s="8" t="s">
        <v>109</v>
      </c>
      <c r="G440" s="8">
        <v>358</v>
      </c>
      <c r="H440" s="11">
        <v>43553</v>
      </c>
      <c r="I440" s="8" t="s">
        <v>79</v>
      </c>
      <c r="J440" s="17" t="s">
        <v>26</v>
      </c>
      <c r="K440" s="19">
        <v>1860</v>
      </c>
      <c r="L440" s="19">
        <v>-710</v>
      </c>
      <c r="M440" s="19">
        <f t="shared" si="18"/>
        <v>1150</v>
      </c>
      <c r="N440" s="19">
        <v>-1090</v>
      </c>
      <c r="O440" s="21">
        <f t="shared" si="19"/>
        <v>60</v>
      </c>
      <c r="P440" s="8">
        <f>VLOOKUP(J440,Sheet16!$A$1:$B$16,2,0)</f>
        <v>606</v>
      </c>
      <c r="Q440" s="8">
        <f t="shared" si="1"/>
        <v>36360</v>
      </c>
    </row>
    <row r="441" spans="1:17" x14ac:dyDescent="0.25">
      <c r="A441" s="8" t="str">
        <f t="shared" si="0"/>
        <v>KarongiRwariro</v>
      </c>
      <c r="B441" s="17" t="s">
        <v>73</v>
      </c>
      <c r="C441" s="17" t="s">
        <v>229</v>
      </c>
      <c r="D441" s="8" t="s">
        <v>229</v>
      </c>
      <c r="E441" s="10">
        <v>43336</v>
      </c>
      <c r="F441" s="8" t="s">
        <v>217</v>
      </c>
      <c r="G441" s="8">
        <v>802</v>
      </c>
      <c r="H441" s="11">
        <v>43543</v>
      </c>
      <c r="I441" s="8" t="s">
        <v>43</v>
      </c>
      <c r="J441" s="17" t="s">
        <v>19</v>
      </c>
      <c r="K441" s="19">
        <v>3180</v>
      </c>
      <c r="L441" s="19">
        <v>-1110</v>
      </c>
      <c r="M441" s="19">
        <f t="shared" si="18"/>
        <v>2070</v>
      </c>
      <c r="N441" s="19">
        <v>-2010</v>
      </c>
      <c r="O441" s="21">
        <f t="shared" si="19"/>
        <v>60</v>
      </c>
      <c r="P441" s="8">
        <f>VLOOKUP(J441,Sheet16!$A$1:$B$16,2,0)</f>
        <v>737</v>
      </c>
      <c r="Q441" s="8">
        <f t="shared" si="1"/>
        <v>44220</v>
      </c>
    </row>
    <row r="442" spans="1:17" x14ac:dyDescent="0.25">
      <c r="A442" s="8" t="str">
        <f t="shared" si="0"/>
        <v>KarongiRwariro</v>
      </c>
      <c r="B442" s="17" t="s">
        <v>73</v>
      </c>
      <c r="C442" s="17" t="s">
        <v>229</v>
      </c>
      <c r="D442" s="8" t="s">
        <v>229</v>
      </c>
      <c r="E442" s="10">
        <v>43336</v>
      </c>
      <c r="F442" s="8" t="s">
        <v>217</v>
      </c>
      <c r="G442" s="8">
        <v>802</v>
      </c>
      <c r="H442" s="11">
        <v>43543</v>
      </c>
      <c r="I442" s="8" t="s">
        <v>43</v>
      </c>
      <c r="J442" s="17" t="s">
        <v>30</v>
      </c>
      <c r="K442" s="19">
        <v>926</v>
      </c>
      <c r="L442" s="19">
        <v>-528</v>
      </c>
      <c r="M442" s="19">
        <f t="shared" si="18"/>
        <v>398</v>
      </c>
      <c r="N442" s="19">
        <v>-389</v>
      </c>
      <c r="O442" s="21">
        <f t="shared" si="19"/>
        <v>9</v>
      </c>
      <c r="P442" s="8">
        <f>VLOOKUP(J442,Sheet16!$A$1:$B$16,2,0)</f>
        <v>2141</v>
      </c>
      <c r="Q442" s="8">
        <f t="shared" si="1"/>
        <v>19269</v>
      </c>
    </row>
    <row r="443" spans="1:17" x14ac:dyDescent="0.25">
      <c r="A443" s="8" t="str">
        <f t="shared" si="0"/>
        <v>KarongiRwariro</v>
      </c>
      <c r="B443" s="17" t="s">
        <v>73</v>
      </c>
      <c r="C443" s="17" t="s">
        <v>229</v>
      </c>
      <c r="D443" s="8" t="s">
        <v>229</v>
      </c>
      <c r="E443" s="10">
        <v>43336</v>
      </c>
      <c r="F443" s="8" t="s">
        <v>217</v>
      </c>
      <c r="G443" s="8">
        <v>802</v>
      </c>
      <c r="H443" s="11">
        <v>43543</v>
      </c>
      <c r="I443" s="8" t="s">
        <v>43</v>
      </c>
      <c r="J443" s="17" t="s">
        <v>21</v>
      </c>
      <c r="K443" s="19">
        <v>770</v>
      </c>
      <c r="L443" s="19">
        <v>-525</v>
      </c>
      <c r="M443" s="19">
        <f t="shared" si="18"/>
        <v>245</v>
      </c>
      <c r="N443" s="19">
        <v>-225</v>
      </c>
      <c r="O443" s="21">
        <f t="shared" si="19"/>
        <v>20</v>
      </c>
      <c r="P443" s="8">
        <f>VLOOKUP(J443,Sheet16!$A$1:$B$16,2,0)</f>
        <v>655</v>
      </c>
      <c r="Q443" s="8">
        <f t="shared" si="1"/>
        <v>13100</v>
      </c>
    </row>
    <row r="444" spans="1:17" x14ac:dyDescent="0.25">
      <c r="A444" s="8" t="str">
        <f t="shared" si="0"/>
        <v>KarongiRwariro</v>
      </c>
      <c r="B444" s="17" t="s">
        <v>73</v>
      </c>
      <c r="C444" s="17" t="s">
        <v>229</v>
      </c>
      <c r="D444" s="8" t="s">
        <v>229</v>
      </c>
      <c r="E444" s="10">
        <v>43336</v>
      </c>
      <c r="F444" s="8" t="s">
        <v>217</v>
      </c>
      <c r="G444" s="8">
        <v>802</v>
      </c>
      <c r="H444" s="11">
        <v>43543</v>
      </c>
      <c r="I444" s="8" t="s">
        <v>43</v>
      </c>
      <c r="J444" s="17" t="s">
        <v>25</v>
      </c>
      <c r="K444" s="19">
        <v>1050</v>
      </c>
      <c r="L444" s="19">
        <v>-550</v>
      </c>
      <c r="M444" s="19">
        <v>500</v>
      </c>
      <c r="N444" s="19">
        <v>-475</v>
      </c>
      <c r="O444" s="21">
        <v>25</v>
      </c>
      <c r="P444" s="8">
        <f>VLOOKUP(J444,Sheet16!$A$1:$B$16,2,0)</f>
        <v>100</v>
      </c>
      <c r="Q444" s="8">
        <f t="shared" si="1"/>
        <v>2500</v>
      </c>
    </row>
    <row r="445" spans="1:17" x14ac:dyDescent="0.25">
      <c r="A445" s="8" t="str">
        <f t="shared" si="0"/>
        <v>KarongiRwariro</v>
      </c>
      <c r="B445" s="17" t="s">
        <v>73</v>
      </c>
      <c r="C445" s="17" t="s">
        <v>229</v>
      </c>
      <c r="D445" s="8" t="s">
        <v>229</v>
      </c>
      <c r="E445" s="10">
        <v>43336</v>
      </c>
      <c r="F445" s="8" t="s">
        <v>217</v>
      </c>
      <c r="G445" s="8">
        <v>802</v>
      </c>
      <c r="H445" s="11">
        <v>43543</v>
      </c>
      <c r="I445" s="8" t="s">
        <v>43</v>
      </c>
      <c r="J445" s="17" t="s">
        <v>26</v>
      </c>
      <c r="K445" s="19">
        <v>1555</v>
      </c>
      <c r="L445" s="19">
        <v>-560</v>
      </c>
      <c r="M445" s="19">
        <f t="shared" ref="M445:M448" si="20">K445+L445</f>
        <v>995</v>
      </c>
      <c r="N445" s="19">
        <v>-957.5</v>
      </c>
      <c r="O445" s="21">
        <f t="shared" ref="O445:O448" si="21">M445+N445</f>
        <v>37.5</v>
      </c>
      <c r="P445" s="8">
        <f>VLOOKUP(J445,Sheet16!$A$1:$B$16,2,0)</f>
        <v>606</v>
      </c>
      <c r="Q445" s="8">
        <f t="shared" si="1"/>
        <v>22725</v>
      </c>
    </row>
    <row r="446" spans="1:17" x14ac:dyDescent="0.25">
      <c r="A446" s="8" t="str">
        <f t="shared" si="0"/>
        <v>KibogoraCyimpindu A</v>
      </c>
      <c r="B446" s="17" t="s">
        <v>159</v>
      </c>
      <c r="C446" s="17" t="s">
        <v>160</v>
      </c>
      <c r="D446" s="8" t="s">
        <v>160</v>
      </c>
      <c r="E446" s="10">
        <v>43336</v>
      </c>
      <c r="F446" s="8" t="s">
        <v>210</v>
      </c>
      <c r="G446" s="8">
        <v>168</v>
      </c>
      <c r="H446" s="11">
        <v>43483</v>
      </c>
      <c r="I446" s="8" t="s">
        <v>106</v>
      </c>
      <c r="J446" s="17" t="s">
        <v>19</v>
      </c>
      <c r="K446" s="19">
        <v>5625</v>
      </c>
      <c r="L446" s="19">
        <v>-805</v>
      </c>
      <c r="M446" s="19">
        <f t="shared" si="20"/>
        <v>4820</v>
      </c>
      <c r="N446" s="19">
        <v>-4800</v>
      </c>
      <c r="O446" s="21">
        <f t="shared" si="21"/>
        <v>20</v>
      </c>
      <c r="P446" s="8">
        <f>VLOOKUP(J446,Sheet16!$A$1:$B$16,2,0)</f>
        <v>737</v>
      </c>
      <c r="Q446" s="8">
        <f t="shared" si="1"/>
        <v>14740</v>
      </c>
    </row>
    <row r="447" spans="1:17" x14ac:dyDescent="0.25">
      <c r="A447" s="8" t="str">
        <f t="shared" si="0"/>
        <v>KibogoraKagarama A</v>
      </c>
      <c r="B447" s="17" t="s">
        <v>159</v>
      </c>
      <c r="C447" s="17" t="s">
        <v>234</v>
      </c>
      <c r="D447" s="8" t="s">
        <v>234</v>
      </c>
      <c r="E447" s="10">
        <v>43339</v>
      </c>
      <c r="F447" s="8" t="s">
        <v>235</v>
      </c>
      <c r="G447" s="8">
        <v>606</v>
      </c>
      <c r="H447" s="11">
        <v>43482</v>
      </c>
      <c r="I447" s="8" t="s">
        <v>106</v>
      </c>
      <c r="J447" s="17" t="s">
        <v>30</v>
      </c>
      <c r="K447" s="19">
        <v>1112</v>
      </c>
      <c r="L447" s="19">
        <v>-1026</v>
      </c>
      <c r="M447" s="19">
        <f t="shared" si="20"/>
        <v>86</v>
      </c>
      <c r="N447" s="19">
        <v>-38</v>
      </c>
      <c r="O447" s="21">
        <f t="shared" si="21"/>
        <v>48</v>
      </c>
      <c r="P447" s="8">
        <f>VLOOKUP(J447,Sheet16!$A$1:$B$16,2,0)</f>
        <v>2141</v>
      </c>
      <c r="Q447" s="8">
        <f t="shared" si="1"/>
        <v>102768</v>
      </c>
    </row>
    <row r="448" spans="1:17" x14ac:dyDescent="0.25">
      <c r="A448" s="8" t="str">
        <f t="shared" si="0"/>
        <v>KibogoraNyarusange Kir B</v>
      </c>
      <c r="B448" s="17" t="s">
        <v>159</v>
      </c>
      <c r="C448" s="17" t="s">
        <v>241</v>
      </c>
      <c r="D448" s="8" t="s">
        <v>241</v>
      </c>
      <c r="E448" s="10">
        <v>43340</v>
      </c>
      <c r="F448" s="8" t="s">
        <v>235</v>
      </c>
      <c r="G448" s="8">
        <v>606</v>
      </c>
      <c r="H448" s="11">
        <v>43487</v>
      </c>
      <c r="I448" s="8" t="s">
        <v>106</v>
      </c>
      <c r="J448" s="17" t="s">
        <v>38</v>
      </c>
      <c r="K448" s="19">
        <v>544</v>
      </c>
      <c r="L448" s="19">
        <v>-236</v>
      </c>
      <c r="M448" s="19">
        <f t="shared" si="20"/>
        <v>308</v>
      </c>
      <c r="N448" s="19">
        <v>-306</v>
      </c>
      <c r="O448" s="21">
        <f t="shared" si="21"/>
        <v>2</v>
      </c>
      <c r="P448" s="8">
        <f>VLOOKUP(J448,Sheet16!$A$1:$B$16,2,0)</f>
        <v>2180</v>
      </c>
      <c r="Q448" s="8">
        <f t="shared" si="1"/>
        <v>4360</v>
      </c>
    </row>
    <row r="449" spans="1:17" x14ac:dyDescent="0.25">
      <c r="A449" s="8" t="str">
        <f t="shared" si="0"/>
        <v>KibogoraRugali M</v>
      </c>
      <c r="B449" s="17" t="s">
        <v>159</v>
      </c>
      <c r="C449" s="17" t="s">
        <v>243</v>
      </c>
      <c r="D449" s="8" t="s">
        <v>243</v>
      </c>
      <c r="E449" s="10">
        <v>43350</v>
      </c>
      <c r="F449" s="8" t="s">
        <v>240</v>
      </c>
      <c r="G449" s="8">
        <v>256</v>
      </c>
      <c r="H449" s="11">
        <v>43481</v>
      </c>
      <c r="I449" s="8" t="s">
        <v>106</v>
      </c>
      <c r="J449" s="17" t="s">
        <v>25</v>
      </c>
      <c r="K449" s="19">
        <v>7000</v>
      </c>
      <c r="L449" s="19">
        <v>-1200</v>
      </c>
      <c r="M449" s="19">
        <v>5800</v>
      </c>
      <c r="N449" s="19">
        <v>-5425</v>
      </c>
      <c r="O449" s="21">
        <v>375</v>
      </c>
      <c r="P449" s="8">
        <f>VLOOKUP(J449,Sheet16!$A$1:$B$16,2,0)</f>
        <v>100</v>
      </c>
      <c r="Q449" s="8">
        <f t="shared" si="1"/>
        <v>37500</v>
      </c>
    </row>
    <row r="450" spans="1:17" x14ac:dyDescent="0.25">
      <c r="A450" s="8" t="str">
        <f t="shared" si="0"/>
        <v>KibogoraRushyarara B</v>
      </c>
      <c r="B450" s="17" t="s">
        <v>159</v>
      </c>
      <c r="C450" s="17" t="s">
        <v>244</v>
      </c>
      <c r="D450" s="8" t="s">
        <v>244</v>
      </c>
      <c r="E450" s="10">
        <v>43336</v>
      </c>
      <c r="F450" s="8" t="s">
        <v>235</v>
      </c>
      <c r="G450" s="8">
        <v>606</v>
      </c>
      <c r="H450" s="11">
        <v>43486</v>
      </c>
      <c r="I450" s="8" t="s">
        <v>72</v>
      </c>
      <c r="J450" s="17" t="s">
        <v>30</v>
      </c>
      <c r="K450" s="19">
        <v>1688</v>
      </c>
      <c r="L450" s="19">
        <v>-614</v>
      </c>
      <c r="M450" s="19">
        <f t="shared" ref="M450:M451" si="22">K450+L450</f>
        <v>1074</v>
      </c>
      <c r="N450" s="19">
        <v>-642</v>
      </c>
      <c r="O450" s="21">
        <f t="shared" ref="O450:O451" si="23">M450+N450</f>
        <v>432</v>
      </c>
      <c r="P450" s="8">
        <f>VLOOKUP(J450,Sheet16!$A$1:$B$16,2,0)</f>
        <v>2141</v>
      </c>
      <c r="Q450" s="8">
        <f t="shared" si="1"/>
        <v>924912</v>
      </c>
    </row>
    <row r="451" spans="1:17" x14ac:dyDescent="0.25">
      <c r="A451" s="8" t="str">
        <f t="shared" si="0"/>
        <v>MugoneroKagabiro C</v>
      </c>
      <c r="B451" s="17" t="s">
        <v>245</v>
      </c>
      <c r="C451" s="17" t="s">
        <v>246</v>
      </c>
      <c r="D451" s="8" t="s">
        <v>246</v>
      </c>
      <c r="E451" s="10">
        <v>43342</v>
      </c>
      <c r="F451" s="8" t="s">
        <v>247</v>
      </c>
      <c r="G451" s="8">
        <v>113</v>
      </c>
      <c r="H451" s="11">
        <v>43489</v>
      </c>
      <c r="I451" s="8" t="s">
        <v>80</v>
      </c>
      <c r="J451" s="17" t="s">
        <v>30</v>
      </c>
      <c r="K451" s="19">
        <v>786</v>
      </c>
      <c r="L451" s="19">
        <v>-104</v>
      </c>
      <c r="M451" s="19">
        <f t="shared" si="22"/>
        <v>682</v>
      </c>
      <c r="N451" s="19">
        <v>-666</v>
      </c>
      <c r="O451" s="21">
        <f t="shared" si="23"/>
        <v>16</v>
      </c>
      <c r="P451" s="8">
        <f>VLOOKUP(J451,Sheet16!$A$1:$B$16,2,0)</f>
        <v>2141</v>
      </c>
      <c r="Q451" s="8">
        <f t="shared" si="1"/>
        <v>34256</v>
      </c>
    </row>
    <row r="452" spans="1:17" x14ac:dyDescent="0.25">
      <c r="A452" s="8" t="str">
        <f t="shared" si="0"/>
        <v>MugoneroMurangara</v>
      </c>
      <c r="B452" s="17" t="s">
        <v>245</v>
      </c>
      <c r="C452" s="17" t="s">
        <v>248</v>
      </c>
      <c r="D452" s="8" t="s">
        <v>248</v>
      </c>
      <c r="E452" s="10">
        <v>43340</v>
      </c>
      <c r="F452" s="8" t="s">
        <v>249</v>
      </c>
      <c r="G452" s="8">
        <v>400</v>
      </c>
      <c r="H452" s="11">
        <v>43489</v>
      </c>
      <c r="I452" s="8" t="s">
        <v>72</v>
      </c>
      <c r="J452" s="17" t="s">
        <v>33</v>
      </c>
      <c r="K452" s="19">
        <v>68</v>
      </c>
      <c r="L452" s="19">
        <v>-5</v>
      </c>
      <c r="M452" s="19">
        <v>63</v>
      </c>
      <c r="N452" s="19">
        <v>-61</v>
      </c>
      <c r="O452" s="21">
        <v>2</v>
      </c>
      <c r="P452" s="15">
        <f>VLOOKUP(J452,Sheet16!$A$1:$B$16,2,0)</f>
        <v>29500</v>
      </c>
      <c r="Q452" s="8">
        <f t="shared" si="1"/>
        <v>59000</v>
      </c>
    </row>
    <row r="453" spans="1:17" x14ac:dyDescent="0.25">
      <c r="A453" s="8" t="str">
        <f t="shared" si="0"/>
        <v>NgomaMuhurire</v>
      </c>
      <c r="B453" s="17" t="s">
        <v>55</v>
      </c>
      <c r="C453" s="17" t="s">
        <v>259</v>
      </c>
      <c r="D453" s="8" t="s">
        <v>259</v>
      </c>
      <c r="E453" s="10">
        <v>43343</v>
      </c>
      <c r="F453" s="8" t="s">
        <v>204</v>
      </c>
      <c r="G453" s="8">
        <v>2466</v>
      </c>
      <c r="H453" s="11">
        <v>43496</v>
      </c>
      <c r="I453" s="8" t="s">
        <v>80</v>
      </c>
      <c r="J453" s="17" t="s">
        <v>19</v>
      </c>
      <c r="K453" s="19">
        <v>3410</v>
      </c>
      <c r="L453" s="19">
        <v>-1265</v>
      </c>
      <c r="M453" s="19">
        <f t="shared" ref="M453:M469" si="24">K453+L453</f>
        <v>2145</v>
      </c>
      <c r="N453" s="19">
        <v>-2135</v>
      </c>
      <c r="O453" s="21">
        <f t="shared" ref="O453:O469" si="25">M453+N453</f>
        <v>10</v>
      </c>
      <c r="P453" s="8">
        <f>VLOOKUP(J453,Sheet16!$A$1:$B$16,2,0)</f>
        <v>737</v>
      </c>
      <c r="Q453" s="8">
        <f t="shared" si="1"/>
        <v>7370</v>
      </c>
    </row>
    <row r="454" spans="1:17" x14ac:dyDescent="0.25">
      <c r="A454" s="8" t="str">
        <f t="shared" si="0"/>
        <v>NgomaMuhurire</v>
      </c>
      <c r="B454" s="17" t="s">
        <v>55</v>
      </c>
      <c r="C454" s="17" t="s">
        <v>259</v>
      </c>
      <c r="D454" s="8" t="s">
        <v>259</v>
      </c>
      <c r="E454" s="10">
        <v>43343</v>
      </c>
      <c r="F454" s="8" t="s">
        <v>204</v>
      </c>
      <c r="G454" s="8">
        <v>2466</v>
      </c>
      <c r="H454" s="11">
        <v>43496</v>
      </c>
      <c r="I454" s="8" t="s">
        <v>80</v>
      </c>
      <c r="J454" s="17" t="s">
        <v>22</v>
      </c>
      <c r="K454" s="19">
        <v>1138</v>
      </c>
      <c r="L454" s="19">
        <v>-706</v>
      </c>
      <c r="M454" s="19">
        <f t="shared" si="24"/>
        <v>432</v>
      </c>
      <c r="N454" s="19">
        <v>-430</v>
      </c>
      <c r="O454" s="21">
        <f t="shared" si="25"/>
        <v>2</v>
      </c>
      <c r="P454" s="8">
        <f>VLOOKUP(J454,Sheet16!$A$1:$B$16,2,0)</f>
        <v>2288</v>
      </c>
      <c r="Q454" s="8">
        <f t="shared" si="1"/>
        <v>4576</v>
      </c>
    </row>
    <row r="455" spans="1:17" x14ac:dyDescent="0.25">
      <c r="A455" s="8" t="str">
        <f t="shared" si="0"/>
        <v>NgomaMuhurire</v>
      </c>
      <c r="B455" s="17" t="s">
        <v>55</v>
      </c>
      <c r="C455" s="17" t="s">
        <v>259</v>
      </c>
      <c r="D455" s="8" t="s">
        <v>259</v>
      </c>
      <c r="E455" s="10">
        <v>43343</v>
      </c>
      <c r="F455" s="8" t="s">
        <v>204</v>
      </c>
      <c r="G455" s="8">
        <v>2466</v>
      </c>
      <c r="H455" s="11">
        <v>43496</v>
      </c>
      <c r="I455" s="8" t="s">
        <v>80</v>
      </c>
      <c r="J455" s="17" t="s">
        <v>26</v>
      </c>
      <c r="K455" s="19">
        <v>1710</v>
      </c>
      <c r="L455" s="19">
        <v>-670</v>
      </c>
      <c r="M455" s="19">
        <f t="shared" si="24"/>
        <v>1040</v>
      </c>
      <c r="N455" s="19">
        <v>-1035</v>
      </c>
      <c r="O455" s="21">
        <f t="shared" si="25"/>
        <v>5</v>
      </c>
      <c r="P455" s="8">
        <f>VLOOKUP(J455,Sheet16!$A$1:$B$16,2,0)</f>
        <v>606</v>
      </c>
      <c r="Q455" s="8">
        <f t="shared" si="1"/>
        <v>3030</v>
      </c>
    </row>
    <row r="456" spans="1:17" x14ac:dyDescent="0.25">
      <c r="A456" s="8" t="str">
        <f t="shared" si="0"/>
        <v>NgomaMUTSINDO A</v>
      </c>
      <c r="B456" s="17" t="s">
        <v>55</v>
      </c>
      <c r="C456" s="17" t="s">
        <v>262</v>
      </c>
      <c r="D456" s="8" t="s">
        <v>262</v>
      </c>
      <c r="E456" s="10">
        <v>43328</v>
      </c>
      <c r="F456" s="8" t="s">
        <v>258</v>
      </c>
      <c r="G456" s="8">
        <v>2453</v>
      </c>
      <c r="H456" s="11">
        <v>43578</v>
      </c>
      <c r="I456" s="8" t="s">
        <v>106</v>
      </c>
      <c r="J456" s="17" t="s">
        <v>19</v>
      </c>
      <c r="K456" s="19">
        <v>6890</v>
      </c>
      <c r="L456" s="19">
        <v>-4090</v>
      </c>
      <c r="M456" s="19">
        <f t="shared" si="24"/>
        <v>2800</v>
      </c>
      <c r="N456" s="19">
        <v>-2755</v>
      </c>
      <c r="O456" s="21">
        <f t="shared" si="25"/>
        <v>45</v>
      </c>
      <c r="P456" s="8">
        <f>VLOOKUP(J456,Sheet16!$A$1:$B$16,2,0)</f>
        <v>737</v>
      </c>
      <c r="Q456" s="8">
        <f t="shared" si="1"/>
        <v>33165</v>
      </c>
    </row>
    <row r="457" spans="1:17" x14ac:dyDescent="0.25">
      <c r="A457" s="8" t="str">
        <f t="shared" si="0"/>
        <v>NgomaMUTSINDO A</v>
      </c>
      <c r="B457" s="17" t="s">
        <v>55</v>
      </c>
      <c r="C457" s="17" t="s">
        <v>262</v>
      </c>
      <c r="D457" s="8" t="s">
        <v>262</v>
      </c>
      <c r="E457" s="10">
        <v>43328</v>
      </c>
      <c r="F457" s="8" t="s">
        <v>258</v>
      </c>
      <c r="G457" s="8">
        <v>2453</v>
      </c>
      <c r="H457" s="11">
        <v>43578</v>
      </c>
      <c r="I457" s="8" t="s">
        <v>106</v>
      </c>
      <c r="J457" s="17" t="s">
        <v>22</v>
      </c>
      <c r="K457" s="19">
        <v>2552</v>
      </c>
      <c r="L457" s="19">
        <v>-1696</v>
      </c>
      <c r="M457" s="19">
        <f t="shared" si="24"/>
        <v>856</v>
      </c>
      <c r="N457" s="19">
        <v>-843</v>
      </c>
      <c r="O457" s="21">
        <f t="shared" si="25"/>
        <v>13</v>
      </c>
      <c r="P457" s="8">
        <f>VLOOKUP(J457,Sheet16!$A$1:$B$16,2,0)</f>
        <v>2288</v>
      </c>
      <c r="Q457" s="8">
        <f t="shared" si="1"/>
        <v>29744</v>
      </c>
    </row>
    <row r="458" spans="1:17" x14ac:dyDescent="0.25">
      <c r="A458" s="8" t="str">
        <f t="shared" si="0"/>
        <v>NgomaMUTSINDO A</v>
      </c>
      <c r="B458" s="17" t="s">
        <v>55</v>
      </c>
      <c r="C458" s="17" t="s">
        <v>262</v>
      </c>
      <c r="D458" s="8" t="s">
        <v>262</v>
      </c>
      <c r="E458" s="10">
        <v>43328</v>
      </c>
      <c r="F458" s="8" t="s">
        <v>258</v>
      </c>
      <c r="G458" s="8">
        <v>2453</v>
      </c>
      <c r="H458" s="11">
        <v>43578</v>
      </c>
      <c r="I458" s="8" t="s">
        <v>106</v>
      </c>
      <c r="J458" s="17" t="s">
        <v>26</v>
      </c>
      <c r="K458" s="19">
        <v>3415</v>
      </c>
      <c r="L458" s="19">
        <v>-1970</v>
      </c>
      <c r="M458" s="19">
        <f t="shared" si="24"/>
        <v>1445</v>
      </c>
      <c r="N458" s="19">
        <v>-1417.5</v>
      </c>
      <c r="O458" s="21">
        <f t="shared" si="25"/>
        <v>27.5</v>
      </c>
      <c r="P458" s="8">
        <f>VLOOKUP(J458,Sheet16!$A$1:$B$16,2,0)</f>
        <v>606</v>
      </c>
      <c r="Q458" s="8">
        <f t="shared" si="1"/>
        <v>16665</v>
      </c>
    </row>
    <row r="459" spans="1:17" x14ac:dyDescent="0.25">
      <c r="A459" s="8" t="str">
        <f t="shared" si="0"/>
        <v>NgomaMuzingira A</v>
      </c>
      <c r="B459" s="17" t="s">
        <v>55</v>
      </c>
      <c r="C459" s="17" t="s">
        <v>264</v>
      </c>
      <c r="D459" s="8" t="s">
        <v>264</v>
      </c>
      <c r="E459" s="10">
        <v>43349</v>
      </c>
      <c r="F459" s="8" t="s">
        <v>204</v>
      </c>
      <c r="G459" s="8">
        <v>2466</v>
      </c>
      <c r="H459" s="11">
        <v>43494</v>
      </c>
      <c r="I459" s="8" t="s">
        <v>72</v>
      </c>
      <c r="J459" s="17" t="s">
        <v>19</v>
      </c>
      <c r="K459" s="19">
        <v>8085</v>
      </c>
      <c r="L459" s="19">
        <v>-1915</v>
      </c>
      <c r="M459" s="19">
        <f t="shared" si="24"/>
        <v>6170</v>
      </c>
      <c r="N459" s="19">
        <v>-6155</v>
      </c>
      <c r="O459" s="21">
        <f t="shared" si="25"/>
        <v>15</v>
      </c>
      <c r="P459" s="8">
        <f>VLOOKUP(J459,Sheet16!$A$1:$B$16,2,0)</f>
        <v>737</v>
      </c>
      <c r="Q459" s="8">
        <f t="shared" si="1"/>
        <v>11055</v>
      </c>
    </row>
    <row r="460" spans="1:17" x14ac:dyDescent="0.25">
      <c r="A460" s="8" t="str">
        <f t="shared" si="0"/>
        <v>NgomaNdekwe</v>
      </c>
      <c r="B460" s="17" t="s">
        <v>55</v>
      </c>
      <c r="C460" s="17" t="s">
        <v>265</v>
      </c>
      <c r="D460" s="8" t="s">
        <v>265</v>
      </c>
      <c r="E460" s="10">
        <v>43341</v>
      </c>
      <c r="F460" s="8" t="s">
        <v>266</v>
      </c>
      <c r="G460" s="8">
        <v>2451</v>
      </c>
      <c r="H460" s="11">
        <v>43495</v>
      </c>
      <c r="I460" s="8" t="s">
        <v>80</v>
      </c>
      <c r="J460" s="17" t="s">
        <v>19</v>
      </c>
      <c r="K460" s="19">
        <v>6275</v>
      </c>
      <c r="L460" s="19">
        <v>-2345</v>
      </c>
      <c r="M460" s="19">
        <f t="shared" si="24"/>
        <v>3930</v>
      </c>
      <c r="N460" s="19">
        <v>-3910</v>
      </c>
      <c r="O460" s="21">
        <f t="shared" si="25"/>
        <v>20</v>
      </c>
      <c r="P460" s="8">
        <f>VLOOKUP(J460,Sheet16!$A$1:$B$16,2,0)</f>
        <v>737</v>
      </c>
      <c r="Q460" s="8">
        <f t="shared" si="1"/>
        <v>14740</v>
      </c>
    </row>
    <row r="461" spans="1:17" x14ac:dyDescent="0.25">
      <c r="A461" s="8" t="str">
        <f t="shared" si="0"/>
        <v>NgomaNdekwe</v>
      </c>
      <c r="B461" s="17" t="s">
        <v>55</v>
      </c>
      <c r="C461" s="17" t="s">
        <v>265</v>
      </c>
      <c r="D461" s="8" t="s">
        <v>265</v>
      </c>
      <c r="E461" s="10">
        <v>43341</v>
      </c>
      <c r="F461" s="8" t="s">
        <v>266</v>
      </c>
      <c r="G461" s="8">
        <v>2451</v>
      </c>
      <c r="H461" s="11">
        <v>43495</v>
      </c>
      <c r="I461" s="8" t="s">
        <v>80</v>
      </c>
      <c r="J461" s="17" t="s">
        <v>26</v>
      </c>
      <c r="K461" s="19">
        <v>3150</v>
      </c>
      <c r="L461" s="19">
        <v>-1180</v>
      </c>
      <c r="M461" s="19">
        <f t="shared" si="24"/>
        <v>1970</v>
      </c>
      <c r="N461" s="19">
        <v>-1945</v>
      </c>
      <c r="O461" s="21">
        <f t="shared" si="25"/>
        <v>25</v>
      </c>
      <c r="P461" s="8">
        <f>VLOOKUP(J461,Sheet16!$A$1:$B$16,2,0)</f>
        <v>606</v>
      </c>
      <c r="Q461" s="8">
        <f t="shared" si="1"/>
        <v>15150</v>
      </c>
    </row>
    <row r="462" spans="1:17" x14ac:dyDescent="0.25">
      <c r="A462" s="8" t="str">
        <f t="shared" si="0"/>
        <v>NgomaNyagasozi OMA</v>
      </c>
      <c r="B462" s="17" t="s">
        <v>55</v>
      </c>
      <c r="C462" s="17" t="s">
        <v>271</v>
      </c>
      <c r="D462" s="8" t="s">
        <v>271</v>
      </c>
      <c r="E462" s="10">
        <v>43349</v>
      </c>
      <c r="F462" s="8" t="s">
        <v>266</v>
      </c>
      <c r="G462" s="8">
        <v>2451</v>
      </c>
      <c r="H462" s="11">
        <v>43500</v>
      </c>
      <c r="I462" s="8" t="s">
        <v>72</v>
      </c>
      <c r="J462" s="17" t="s">
        <v>22</v>
      </c>
      <c r="K462" s="19">
        <v>2358</v>
      </c>
      <c r="L462" s="19">
        <v>-1010</v>
      </c>
      <c r="M462" s="19">
        <f t="shared" si="24"/>
        <v>1348</v>
      </c>
      <c r="N462" s="19">
        <v>-1334</v>
      </c>
      <c r="O462" s="21">
        <f t="shared" si="25"/>
        <v>14</v>
      </c>
      <c r="P462" s="8">
        <f>VLOOKUP(J462,Sheet16!$A$1:$B$16,2,0)</f>
        <v>2288</v>
      </c>
      <c r="Q462" s="8">
        <f t="shared" si="1"/>
        <v>32032</v>
      </c>
    </row>
    <row r="463" spans="1:17" x14ac:dyDescent="0.25">
      <c r="A463" s="8" t="str">
        <f t="shared" si="0"/>
        <v>NgomaNyagasozi OMA</v>
      </c>
      <c r="B463" s="17" t="s">
        <v>55</v>
      </c>
      <c r="C463" s="17" t="s">
        <v>271</v>
      </c>
      <c r="D463" s="8" t="s">
        <v>271</v>
      </c>
      <c r="E463" s="10">
        <v>43349</v>
      </c>
      <c r="F463" s="8" t="s">
        <v>266</v>
      </c>
      <c r="G463" s="8">
        <v>2451</v>
      </c>
      <c r="H463" s="11">
        <v>43500</v>
      </c>
      <c r="I463" s="8" t="s">
        <v>72</v>
      </c>
      <c r="J463" s="17" t="s">
        <v>26</v>
      </c>
      <c r="K463" s="19">
        <v>5055</v>
      </c>
      <c r="L463" s="19">
        <v>-1185</v>
      </c>
      <c r="M463" s="19">
        <f t="shared" si="24"/>
        <v>3870</v>
      </c>
      <c r="N463" s="19">
        <v>-3840</v>
      </c>
      <c r="O463" s="21">
        <f t="shared" si="25"/>
        <v>30</v>
      </c>
      <c r="P463" s="8">
        <f>VLOOKUP(J463,Sheet16!$A$1:$B$16,2,0)</f>
        <v>606</v>
      </c>
      <c r="Q463" s="8">
        <f t="shared" si="1"/>
        <v>18180</v>
      </c>
    </row>
    <row r="464" spans="1:17" x14ac:dyDescent="0.25">
      <c r="A464" s="8" t="str">
        <f t="shared" si="0"/>
        <v>NgomaNyinya</v>
      </c>
      <c r="B464" s="17" t="s">
        <v>55</v>
      </c>
      <c r="C464" s="17" t="s">
        <v>278</v>
      </c>
      <c r="D464" s="8" t="s">
        <v>278</v>
      </c>
      <c r="E464" s="10">
        <v>43344</v>
      </c>
      <c r="F464" s="8" t="s">
        <v>279</v>
      </c>
      <c r="G464" s="8">
        <v>416</v>
      </c>
      <c r="H464" s="11">
        <v>43503</v>
      </c>
      <c r="I464" s="8" t="s">
        <v>106</v>
      </c>
      <c r="J464" s="17" t="s">
        <v>22</v>
      </c>
      <c r="K464" s="19">
        <v>2808</v>
      </c>
      <c r="L464" s="19">
        <v>-862</v>
      </c>
      <c r="M464" s="19">
        <f t="shared" si="24"/>
        <v>1946</v>
      </c>
      <c r="N464" s="19">
        <v>-1940</v>
      </c>
      <c r="O464" s="21">
        <f t="shared" si="25"/>
        <v>6</v>
      </c>
      <c r="P464" s="8">
        <f>VLOOKUP(J464,Sheet16!$A$1:$B$16,2,0)</f>
        <v>2288</v>
      </c>
      <c r="Q464" s="8">
        <f t="shared" si="1"/>
        <v>13728</v>
      </c>
    </row>
    <row r="465" spans="1:17" x14ac:dyDescent="0.25">
      <c r="A465" s="8" t="str">
        <f t="shared" si="0"/>
        <v>NgomaRugese</v>
      </c>
      <c r="B465" s="17" t="s">
        <v>55</v>
      </c>
      <c r="C465" s="17" t="s">
        <v>281</v>
      </c>
      <c r="D465" s="8" t="s">
        <v>281</v>
      </c>
      <c r="E465" s="10">
        <v>43341</v>
      </c>
      <c r="F465" s="8" t="s">
        <v>282</v>
      </c>
      <c r="G465" s="8">
        <v>1955</v>
      </c>
      <c r="H465" s="11">
        <v>43500</v>
      </c>
      <c r="I465" s="8" t="s">
        <v>80</v>
      </c>
      <c r="J465" s="17" t="s">
        <v>19</v>
      </c>
      <c r="K465" s="19">
        <v>6810</v>
      </c>
      <c r="L465" s="19">
        <v>-2230</v>
      </c>
      <c r="M465" s="19">
        <f t="shared" si="24"/>
        <v>4580</v>
      </c>
      <c r="N465" s="19">
        <v>-4560</v>
      </c>
      <c r="O465" s="21">
        <f t="shared" si="25"/>
        <v>20</v>
      </c>
      <c r="P465" s="8">
        <f>VLOOKUP(J465,Sheet16!$A$1:$B$16,2,0)</f>
        <v>737</v>
      </c>
      <c r="Q465" s="8">
        <f t="shared" si="1"/>
        <v>14740</v>
      </c>
    </row>
    <row r="466" spans="1:17" x14ac:dyDescent="0.25">
      <c r="A466" s="8" t="str">
        <f t="shared" si="0"/>
        <v>NgomaRugese</v>
      </c>
      <c r="B466" s="17" t="s">
        <v>55</v>
      </c>
      <c r="C466" s="17" t="s">
        <v>281</v>
      </c>
      <c r="D466" s="8" t="s">
        <v>281</v>
      </c>
      <c r="E466" s="10">
        <v>43341</v>
      </c>
      <c r="F466" s="8" t="s">
        <v>282</v>
      </c>
      <c r="G466" s="8">
        <v>1955</v>
      </c>
      <c r="H466" s="11">
        <v>43500</v>
      </c>
      <c r="I466" s="8" t="s">
        <v>80</v>
      </c>
      <c r="J466" s="17" t="s">
        <v>25</v>
      </c>
      <c r="K466" s="19">
        <v>500</v>
      </c>
      <c r="L466" s="19">
        <v>-225</v>
      </c>
      <c r="M466" s="19">
        <f t="shared" si="24"/>
        <v>275</v>
      </c>
      <c r="N466" s="19">
        <v>-250</v>
      </c>
      <c r="O466" s="21">
        <f t="shared" si="25"/>
        <v>25</v>
      </c>
      <c r="P466" s="8">
        <f>VLOOKUP(J466,Sheet16!$A$1:$B$16,2,0)</f>
        <v>100</v>
      </c>
      <c r="Q466" s="8">
        <f t="shared" si="1"/>
        <v>2500</v>
      </c>
    </row>
    <row r="467" spans="1:17" x14ac:dyDescent="0.25">
      <c r="A467" s="8" t="str">
        <f t="shared" si="0"/>
        <v>NgomaRugese</v>
      </c>
      <c r="B467" s="17" t="s">
        <v>55</v>
      </c>
      <c r="C467" s="17" t="s">
        <v>281</v>
      </c>
      <c r="D467" s="8" t="s">
        <v>281</v>
      </c>
      <c r="E467" s="10">
        <v>43341</v>
      </c>
      <c r="F467" s="8" t="s">
        <v>282</v>
      </c>
      <c r="G467" s="8">
        <v>1955</v>
      </c>
      <c r="H467" s="11">
        <v>43500</v>
      </c>
      <c r="I467" s="8" t="s">
        <v>80</v>
      </c>
      <c r="J467" s="17" t="s">
        <v>26</v>
      </c>
      <c r="K467" s="19">
        <v>3545</v>
      </c>
      <c r="L467" s="19">
        <v>-1215</v>
      </c>
      <c r="M467" s="19">
        <f t="shared" si="24"/>
        <v>2330</v>
      </c>
      <c r="N467" s="19">
        <v>-2327.5</v>
      </c>
      <c r="O467" s="21">
        <f t="shared" si="25"/>
        <v>2.5</v>
      </c>
      <c r="P467" s="8">
        <f>VLOOKUP(J467,Sheet16!$A$1:$B$16,2,0)</f>
        <v>606</v>
      </c>
      <c r="Q467" s="8">
        <f t="shared" si="1"/>
        <v>1515</v>
      </c>
    </row>
    <row r="468" spans="1:17" x14ac:dyDescent="0.25">
      <c r="A468" s="8" t="str">
        <f t="shared" si="0"/>
        <v>NgomaRuhinga 2</v>
      </c>
      <c r="B468" s="17" t="s">
        <v>55</v>
      </c>
      <c r="C468" s="17" t="s">
        <v>283</v>
      </c>
      <c r="D468" s="8" t="s">
        <v>284</v>
      </c>
      <c r="E468" s="10">
        <v>43334</v>
      </c>
      <c r="F468" s="8" t="s">
        <v>285</v>
      </c>
      <c r="G468" s="8">
        <v>1953</v>
      </c>
      <c r="H468" s="11">
        <v>43494</v>
      </c>
      <c r="I468" s="8" t="s">
        <v>106</v>
      </c>
      <c r="J468" s="17" t="s">
        <v>21</v>
      </c>
      <c r="K468" s="19">
        <v>300</v>
      </c>
      <c r="L468" s="19">
        <v>-50</v>
      </c>
      <c r="M468" s="19">
        <f t="shared" si="24"/>
        <v>250</v>
      </c>
      <c r="N468" s="19">
        <v>-200</v>
      </c>
      <c r="O468" s="21">
        <f t="shared" si="25"/>
        <v>50</v>
      </c>
      <c r="P468" s="8">
        <f>VLOOKUP(J468,Sheet16!$A$1:$B$16,2,0)</f>
        <v>655</v>
      </c>
      <c r="Q468" s="8">
        <f t="shared" si="1"/>
        <v>32750</v>
      </c>
    </row>
    <row r="469" spans="1:17" x14ac:dyDescent="0.25">
      <c r="A469" s="8" t="str">
        <f t="shared" si="0"/>
        <v>NgomaRwikubo</v>
      </c>
      <c r="B469" s="17" t="s">
        <v>55</v>
      </c>
      <c r="C469" s="17" t="s">
        <v>286</v>
      </c>
      <c r="D469" s="8" t="s">
        <v>286</v>
      </c>
      <c r="E469" s="10">
        <v>43341</v>
      </c>
      <c r="F469" s="8" t="s">
        <v>204</v>
      </c>
      <c r="G469" s="8">
        <v>2466</v>
      </c>
      <c r="H469" s="11">
        <v>43496</v>
      </c>
      <c r="I469" s="8" t="s">
        <v>80</v>
      </c>
      <c r="J469" s="17" t="s">
        <v>26</v>
      </c>
      <c r="K469" s="19">
        <v>3350</v>
      </c>
      <c r="L469" s="19">
        <v>-455</v>
      </c>
      <c r="M469" s="19">
        <f t="shared" si="24"/>
        <v>2895</v>
      </c>
      <c r="N469" s="19">
        <v>-2857.5</v>
      </c>
      <c r="O469" s="21">
        <f t="shared" si="25"/>
        <v>37.5</v>
      </c>
      <c r="P469" s="8">
        <f>VLOOKUP(J469,Sheet16!$A$1:$B$16,2,0)</f>
        <v>606</v>
      </c>
      <c r="Q469" s="8">
        <f t="shared" si="1"/>
        <v>22725</v>
      </c>
    </row>
    <row r="470" spans="1:17" x14ac:dyDescent="0.25">
      <c r="A470" s="8" t="str">
        <f t="shared" si="0"/>
        <v>NgororeroBugarura</v>
      </c>
      <c r="B470" s="17" t="s">
        <v>36</v>
      </c>
      <c r="C470" s="17" t="s">
        <v>81</v>
      </c>
      <c r="D470" s="8" t="s">
        <v>81</v>
      </c>
      <c r="E470" s="10">
        <v>43335</v>
      </c>
      <c r="F470" s="8" t="s">
        <v>115</v>
      </c>
      <c r="G470" s="8">
        <v>2161</v>
      </c>
      <c r="H470" s="11">
        <v>43490</v>
      </c>
      <c r="I470" s="8" t="s">
        <v>80</v>
      </c>
      <c r="J470" s="17" t="s">
        <v>30</v>
      </c>
      <c r="K470" s="19">
        <v>874</v>
      </c>
      <c r="L470" s="19">
        <v>-448</v>
      </c>
      <c r="M470" s="19">
        <v>426</v>
      </c>
      <c r="N470" s="19">
        <v>-410</v>
      </c>
      <c r="O470" s="21">
        <v>16</v>
      </c>
      <c r="P470" s="8">
        <f>VLOOKUP(J470,Sheet16!$A$1:$B$16,2,0)</f>
        <v>2141</v>
      </c>
      <c r="Q470" s="8">
        <f t="shared" si="1"/>
        <v>34256</v>
      </c>
    </row>
    <row r="471" spans="1:17" x14ac:dyDescent="0.25">
      <c r="A471" s="8" t="str">
        <f t="shared" si="0"/>
        <v>NgororeroKageshi B</v>
      </c>
      <c r="B471" s="17" t="s">
        <v>36</v>
      </c>
      <c r="C471" s="17" t="s">
        <v>294</v>
      </c>
      <c r="D471" s="8" t="s">
        <v>294</v>
      </c>
      <c r="E471" s="10">
        <v>43341</v>
      </c>
      <c r="F471" s="8" t="s">
        <v>115</v>
      </c>
      <c r="G471" s="8">
        <v>2161</v>
      </c>
      <c r="H471" s="11">
        <v>43489</v>
      </c>
      <c r="I471" s="8" t="s">
        <v>138</v>
      </c>
      <c r="J471" s="17" t="s">
        <v>19</v>
      </c>
      <c r="K471" s="19">
        <v>5630</v>
      </c>
      <c r="L471" s="19">
        <v>-825</v>
      </c>
      <c r="M471" s="19">
        <f t="shared" ref="M471:M475" si="26">K471+L471</f>
        <v>4805</v>
      </c>
      <c r="N471" s="19">
        <v>-4735</v>
      </c>
      <c r="O471" s="21">
        <f t="shared" ref="O471:O475" si="27">M471+N471</f>
        <v>70</v>
      </c>
      <c r="P471" s="8">
        <f>VLOOKUP(J471,Sheet16!$A$1:$B$16,2,0)</f>
        <v>737</v>
      </c>
      <c r="Q471" s="8">
        <f t="shared" si="1"/>
        <v>51590</v>
      </c>
    </row>
    <row r="472" spans="1:17" x14ac:dyDescent="0.25">
      <c r="A472" s="8" t="str">
        <f t="shared" si="0"/>
        <v>NgororeroKageshi B</v>
      </c>
      <c r="B472" s="17" t="s">
        <v>36</v>
      </c>
      <c r="C472" s="17" t="s">
        <v>294</v>
      </c>
      <c r="D472" s="8" t="s">
        <v>294</v>
      </c>
      <c r="E472" s="10">
        <v>43341</v>
      </c>
      <c r="F472" s="8" t="s">
        <v>115</v>
      </c>
      <c r="G472" s="8">
        <v>2161</v>
      </c>
      <c r="H472" s="11">
        <v>43489</v>
      </c>
      <c r="I472" s="8" t="s">
        <v>138</v>
      </c>
      <c r="J472" s="17" t="s">
        <v>30</v>
      </c>
      <c r="K472" s="19">
        <v>1130</v>
      </c>
      <c r="L472" s="19">
        <v>-288</v>
      </c>
      <c r="M472" s="19">
        <f t="shared" si="26"/>
        <v>842</v>
      </c>
      <c r="N472" s="19">
        <v>-831</v>
      </c>
      <c r="O472" s="21">
        <f t="shared" si="27"/>
        <v>11</v>
      </c>
      <c r="P472" s="8">
        <f>VLOOKUP(J472,Sheet16!$A$1:$B$16,2,0)</f>
        <v>2141</v>
      </c>
      <c r="Q472" s="8">
        <f t="shared" si="1"/>
        <v>23551</v>
      </c>
    </row>
    <row r="473" spans="1:17" x14ac:dyDescent="0.25">
      <c r="A473" s="8" t="str">
        <f t="shared" si="0"/>
        <v>NgororeroKageshi B</v>
      </c>
      <c r="B473" s="17" t="s">
        <v>36</v>
      </c>
      <c r="C473" s="17" t="s">
        <v>294</v>
      </c>
      <c r="D473" s="8" t="s">
        <v>294</v>
      </c>
      <c r="E473" s="10">
        <v>43341</v>
      </c>
      <c r="F473" s="8" t="s">
        <v>115</v>
      </c>
      <c r="G473" s="8">
        <v>2161</v>
      </c>
      <c r="H473" s="11">
        <v>43489</v>
      </c>
      <c r="I473" s="8" t="s">
        <v>138</v>
      </c>
      <c r="J473" s="17" t="s">
        <v>21</v>
      </c>
      <c r="K473" s="19">
        <v>4225</v>
      </c>
      <c r="L473" s="19">
        <v>-635</v>
      </c>
      <c r="M473" s="19">
        <f t="shared" si="26"/>
        <v>3590</v>
      </c>
      <c r="N473" s="19">
        <v>-3565</v>
      </c>
      <c r="O473" s="21">
        <f t="shared" si="27"/>
        <v>25</v>
      </c>
      <c r="P473" s="8">
        <f>VLOOKUP(J473,Sheet16!$A$1:$B$16,2,0)</f>
        <v>655</v>
      </c>
      <c r="Q473" s="8">
        <f t="shared" si="1"/>
        <v>16375</v>
      </c>
    </row>
    <row r="474" spans="1:17" x14ac:dyDescent="0.25">
      <c r="A474" s="8" t="str">
        <f t="shared" si="0"/>
        <v>NgororeroKageshi B</v>
      </c>
      <c r="B474" s="17" t="s">
        <v>36</v>
      </c>
      <c r="C474" s="17" t="s">
        <v>294</v>
      </c>
      <c r="D474" s="8" t="s">
        <v>294</v>
      </c>
      <c r="E474" s="10">
        <v>43341</v>
      </c>
      <c r="F474" s="8" t="s">
        <v>115</v>
      </c>
      <c r="G474" s="8">
        <v>2161</v>
      </c>
      <c r="H474" s="11">
        <v>43489</v>
      </c>
      <c r="I474" s="8" t="s">
        <v>138</v>
      </c>
      <c r="J474" s="17" t="s">
        <v>26</v>
      </c>
      <c r="K474" s="19">
        <v>2695</v>
      </c>
      <c r="L474" s="19">
        <v>-400</v>
      </c>
      <c r="M474" s="19">
        <f t="shared" si="26"/>
        <v>2295</v>
      </c>
      <c r="N474" s="19">
        <v>-2277.5</v>
      </c>
      <c r="O474" s="21">
        <f t="shared" si="27"/>
        <v>17.5</v>
      </c>
      <c r="P474" s="8">
        <f>VLOOKUP(J474,Sheet16!$A$1:$B$16,2,0)</f>
        <v>606</v>
      </c>
      <c r="Q474" s="8">
        <f t="shared" si="1"/>
        <v>10605</v>
      </c>
    </row>
    <row r="475" spans="1:17" x14ac:dyDescent="0.25">
      <c r="A475" s="8" t="str">
        <f t="shared" si="0"/>
        <v>NgororeroMukore B</v>
      </c>
      <c r="B475" s="17" t="s">
        <v>36</v>
      </c>
      <c r="C475" s="17" t="s">
        <v>299</v>
      </c>
      <c r="D475" s="8" t="s">
        <v>299</v>
      </c>
      <c r="E475" s="10">
        <v>43341</v>
      </c>
      <c r="F475" s="8" t="s">
        <v>300</v>
      </c>
      <c r="G475" s="8">
        <v>2350</v>
      </c>
      <c r="H475" s="11">
        <v>43490</v>
      </c>
      <c r="I475" s="8" t="s">
        <v>106</v>
      </c>
      <c r="J475" s="17" t="s">
        <v>26</v>
      </c>
      <c r="K475" s="19">
        <v>1920</v>
      </c>
      <c r="L475" s="19">
        <v>-420</v>
      </c>
      <c r="M475" s="19">
        <f t="shared" si="26"/>
        <v>1500</v>
      </c>
      <c r="N475" s="19">
        <v>-1470</v>
      </c>
      <c r="O475" s="21">
        <f t="shared" si="27"/>
        <v>30</v>
      </c>
      <c r="P475" s="8">
        <f>VLOOKUP(J475,Sheet16!$A$1:$B$16,2,0)</f>
        <v>606</v>
      </c>
      <c r="Q475" s="8">
        <f t="shared" si="1"/>
        <v>18180</v>
      </c>
    </row>
    <row r="476" spans="1:17" x14ac:dyDescent="0.25">
      <c r="A476" s="8" t="str">
        <f t="shared" si="0"/>
        <v>NgororeroNganzo</v>
      </c>
      <c r="B476" s="17" t="s">
        <v>36</v>
      </c>
      <c r="C476" s="17" t="s">
        <v>301</v>
      </c>
      <c r="D476" s="8" t="s">
        <v>301</v>
      </c>
      <c r="E476" s="10">
        <v>43335</v>
      </c>
      <c r="F476" s="8" t="s">
        <v>297</v>
      </c>
      <c r="G476" s="8">
        <v>1882</v>
      </c>
      <c r="H476" s="11">
        <v>43490</v>
      </c>
      <c r="I476" s="8" t="s">
        <v>138</v>
      </c>
      <c r="J476" s="17" t="s">
        <v>19</v>
      </c>
      <c r="K476" s="19">
        <v>6220</v>
      </c>
      <c r="L476" s="19">
        <v>-1155</v>
      </c>
      <c r="M476" s="19">
        <v>5065</v>
      </c>
      <c r="N476" s="19">
        <v>-5060</v>
      </c>
      <c r="O476" s="21">
        <v>5</v>
      </c>
      <c r="P476" s="8">
        <f>VLOOKUP(J476,Sheet16!$A$1:$B$16,2,0)</f>
        <v>737</v>
      </c>
      <c r="Q476" s="8">
        <f t="shared" si="1"/>
        <v>3685</v>
      </c>
    </row>
    <row r="477" spans="1:17" x14ac:dyDescent="0.25">
      <c r="A477" s="8" t="str">
        <f t="shared" si="0"/>
        <v>NgororeroNganzo</v>
      </c>
      <c r="B477" s="17" t="s">
        <v>36</v>
      </c>
      <c r="C477" s="17" t="s">
        <v>301</v>
      </c>
      <c r="D477" s="8" t="s">
        <v>301</v>
      </c>
      <c r="E477" s="10">
        <v>43335</v>
      </c>
      <c r="F477" s="8" t="s">
        <v>297</v>
      </c>
      <c r="G477" s="8">
        <v>1882</v>
      </c>
      <c r="H477" s="11">
        <v>43490</v>
      </c>
      <c r="I477" s="8" t="s">
        <v>138</v>
      </c>
      <c r="J477" s="17" t="s">
        <v>30</v>
      </c>
      <c r="K477" s="19">
        <v>1472</v>
      </c>
      <c r="L477" s="19">
        <v>-722</v>
      </c>
      <c r="M477" s="19">
        <v>750</v>
      </c>
      <c r="N477" s="19">
        <v>-747</v>
      </c>
      <c r="O477" s="21">
        <v>3</v>
      </c>
      <c r="P477" s="8">
        <f>VLOOKUP(J477,Sheet16!$A$1:$B$16,2,0)</f>
        <v>2141</v>
      </c>
      <c r="Q477" s="8">
        <f t="shared" si="1"/>
        <v>6423</v>
      </c>
    </row>
    <row r="478" spans="1:17" x14ac:dyDescent="0.25">
      <c r="A478" s="8" t="str">
        <f t="shared" si="0"/>
        <v>NgororeroNganzo</v>
      </c>
      <c r="B478" s="17" t="s">
        <v>36</v>
      </c>
      <c r="C478" s="17" t="s">
        <v>301</v>
      </c>
      <c r="D478" s="8" t="s">
        <v>301</v>
      </c>
      <c r="E478" s="10">
        <v>43335</v>
      </c>
      <c r="F478" s="8" t="s">
        <v>297</v>
      </c>
      <c r="G478" s="8">
        <v>1882</v>
      </c>
      <c r="H478" s="11">
        <v>43490</v>
      </c>
      <c r="I478" s="8" t="s">
        <v>138</v>
      </c>
      <c r="J478" s="17" t="s">
        <v>26</v>
      </c>
      <c r="K478" s="19">
        <v>2510</v>
      </c>
      <c r="L478" s="19">
        <v>-465</v>
      </c>
      <c r="M478" s="19">
        <v>2045</v>
      </c>
      <c r="N478" s="19">
        <v>-2032.5</v>
      </c>
      <c r="O478" s="21">
        <v>12.5</v>
      </c>
      <c r="P478" s="8">
        <f>VLOOKUP(J478,Sheet16!$A$1:$B$16,2,0)</f>
        <v>606</v>
      </c>
      <c r="Q478" s="8">
        <f t="shared" si="1"/>
        <v>7575</v>
      </c>
    </row>
    <row r="479" spans="1:17" x14ac:dyDescent="0.25">
      <c r="A479" s="8" t="str">
        <f t="shared" si="0"/>
        <v>NgororeroRuhanga</v>
      </c>
      <c r="B479" s="17" t="s">
        <v>36</v>
      </c>
      <c r="C479" s="17" t="s">
        <v>305</v>
      </c>
      <c r="D479" s="8" t="s">
        <v>305</v>
      </c>
      <c r="E479" s="10">
        <v>43350</v>
      </c>
      <c r="F479" s="8" t="s">
        <v>177</v>
      </c>
      <c r="G479" s="8">
        <v>1884</v>
      </c>
      <c r="H479" s="11">
        <v>43490</v>
      </c>
      <c r="I479" s="8" t="s">
        <v>106</v>
      </c>
      <c r="J479" s="17" t="s">
        <v>19</v>
      </c>
      <c r="K479" s="19">
        <v>2575</v>
      </c>
      <c r="L479" s="19">
        <v>-275</v>
      </c>
      <c r="M479" s="19">
        <f>K479+L479</f>
        <v>2300</v>
      </c>
      <c r="N479" s="19">
        <v>-2270</v>
      </c>
      <c r="O479" s="21">
        <f>M479+N479</f>
        <v>30</v>
      </c>
      <c r="P479" s="8">
        <f>VLOOKUP(J479,Sheet16!$A$1:$B$16,2,0)</f>
        <v>737</v>
      </c>
      <c r="Q479" s="8">
        <f t="shared" si="1"/>
        <v>22110</v>
      </c>
    </row>
    <row r="480" spans="1:17" x14ac:dyDescent="0.25">
      <c r="A480" s="8" t="str">
        <f t="shared" si="0"/>
        <v>NgororeroRuhanga</v>
      </c>
      <c r="B480" s="17" t="s">
        <v>36</v>
      </c>
      <c r="C480" s="17" t="s">
        <v>305</v>
      </c>
      <c r="D480" s="8" t="s">
        <v>305</v>
      </c>
      <c r="E480" s="10">
        <v>43350</v>
      </c>
      <c r="F480" s="8" t="s">
        <v>177</v>
      </c>
      <c r="G480" s="8">
        <v>1884</v>
      </c>
      <c r="H480" s="11">
        <v>43490</v>
      </c>
      <c r="I480" s="8" t="s">
        <v>106</v>
      </c>
      <c r="J480" s="17" t="s">
        <v>59</v>
      </c>
      <c r="K480" s="19">
        <v>586</v>
      </c>
      <c r="L480" s="19">
        <v>-166</v>
      </c>
      <c r="M480" s="19">
        <v>420</v>
      </c>
      <c r="N480" s="19">
        <v>-417</v>
      </c>
      <c r="O480" s="21">
        <v>3</v>
      </c>
      <c r="P480" s="8">
        <f>VLOOKUP(J480,Sheet16!$A$1:$B$16,2,0)</f>
        <v>2168</v>
      </c>
      <c r="Q480" s="8">
        <f t="shared" si="1"/>
        <v>6504</v>
      </c>
    </row>
    <row r="481" spans="1:17" x14ac:dyDescent="0.25">
      <c r="A481" s="8" t="str">
        <f t="shared" si="0"/>
        <v>NgororeroRuhanga</v>
      </c>
      <c r="B481" s="17" t="s">
        <v>36</v>
      </c>
      <c r="C481" s="17" t="s">
        <v>305</v>
      </c>
      <c r="D481" s="8" t="s">
        <v>305</v>
      </c>
      <c r="E481" s="10">
        <v>43350</v>
      </c>
      <c r="F481" s="8" t="s">
        <v>177</v>
      </c>
      <c r="G481" s="8">
        <v>1884</v>
      </c>
      <c r="H481" s="11">
        <v>43490</v>
      </c>
      <c r="I481" s="8" t="s">
        <v>106</v>
      </c>
      <c r="J481" s="17" t="s">
        <v>26</v>
      </c>
      <c r="K481" s="19">
        <v>1275</v>
      </c>
      <c r="L481" s="19">
        <v>-125</v>
      </c>
      <c r="M481" s="19">
        <f t="shared" ref="M481:M482" si="28">K481+L481</f>
        <v>1150</v>
      </c>
      <c r="N481" s="19">
        <v>-1135</v>
      </c>
      <c r="O481" s="21">
        <f t="shared" ref="O481:O482" si="29">M481+N481</f>
        <v>15</v>
      </c>
      <c r="P481" s="8">
        <f>VLOOKUP(J481,Sheet16!$A$1:$B$16,2,0)</f>
        <v>606</v>
      </c>
      <c r="Q481" s="8">
        <f t="shared" si="1"/>
        <v>9090</v>
      </c>
    </row>
    <row r="482" spans="1:17" x14ac:dyDescent="0.25">
      <c r="A482" s="8" t="str">
        <f t="shared" si="0"/>
        <v>NyamagabeKamegeri</v>
      </c>
      <c r="B482" s="17" t="s">
        <v>27</v>
      </c>
      <c r="C482" s="17" t="s">
        <v>308</v>
      </c>
      <c r="D482" s="8" t="s">
        <v>308</v>
      </c>
      <c r="E482" s="10">
        <v>43348</v>
      </c>
      <c r="F482" s="8" t="s">
        <v>71</v>
      </c>
      <c r="G482" s="8">
        <v>1320</v>
      </c>
      <c r="H482" s="11">
        <v>43565</v>
      </c>
      <c r="I482" s="8" t="s">
        <v>138</v>
      </c>
      <c r="J482" s="17" t="s">
        <v>19</v>
      </c>
      <c r="K482" s="19">
        <v>6185</v>
      </c>
      <c r="L482" s="19">
        <v>-2500</v>
      </c>
      <c r="M482" s="19">
        <f t="shared" si="28"/>
        <v>3685</v>
      </c>
      <c r="N482" s="19">
        <v>-3650</v>
      </c>
      <c r="O482" s="21">
        <f t="shared" si="29"/>
        <v>35</v>
      </c>
      <c r="P482" s="8">
        <f>VLOOKUP(J482,Sheet16!$A$1:$B$16,2,0)</f>
        <v>737</v>
      </c>
      <c r="Q482" s="8">
        <f t="shared" si="1"/>
        <v>25795</v>
      </c>
    </row>
    <row r="483" spans="1:17" x14ac:dyDescent="0.25">
      <c r="A483" s="8" t="str">
        <f t="shared" si="0"/>
        <v>NyamagabeKigeme</v>
      </c>
      <c r="B483" s="17" t="s">
        <v>27</v>
      </c>
      <c r="C483" s="17" t="s">
        <v>309</v>
      </c>
      <c r="D483" s="8" t="s">
        <v>309</v>
      </c>
      <c r="E483" s="10">
        <v>43344</v>
      </c>
      <c r="F483" s="8" t="s">
        <v>228</v>
      </c>
      <c r="G483" s="8">
        <v>874</v>
      </c>
      <c r="H483" s="11">
        <v>43566</v>
      </c>
      <c r="I483" s="8" t="s">
        <v>72</v>
      </c>
      <c r="J483" s="17" t="s">
        <v>23</v>
      </c>
      <c r="K483" s="19">
        <v>54</v>
      </c>
      <c r="L483" s="19">
        <v>-19</v>
      </c>
      <c r="M483" s="19">
        <v>35</v>
      </c>
      <c r="N483" s="19">
        <v>-34</v>
      </c>
      <c r="O483" s="21">
        <v>1</v>
      </c>
      <c r="P483" s="15">
        <f>VLOOKUP(J483,Sheet16!$A$1:$B$16,2,0)</f>
        <v>74500</v>
      </c>
      <c r="Q483" s="8">
        <f t="shared" si="1"/>
        <v>74500</v>
      </c>
    </row>
    <row r="484" spans="1:17" x14ac:dyDescent="0.25">
      <c r="A484" s="8" t="str">
        <f t="shared" si="0"/>
        <v>NyamagabeKigeme</v>
      </c>
      <c r="B484" s="17" t="s">
        <v>27</v>
      </c>
      <c r="C484" s="17" t="s">
        <v>309</v>
      </c>
      <c r="D484" s="8" t="s">
        <v>309</v>
      </c>
      <c r="E484" s="10">
        <v>43344</v>
      </c>
      <c r="F484" s="8" t="s">
        <v>228</v>
      </c>
      <c r="G484" s="8">
        <v>874</v>
      </c>
      <c r="H484" s="11">
        <v>43566</v>
      </c>
      <c r="I484" s="8" t="s">
        <v>72</v>
      </c>
      <c r="J484" s="17" t="s">
        <v>33</v>
      </c>
      <c r="K484" s="19">
        <v>34</v>
      </c>
      <c r="L484" s="19">
        <v>-18</v>
      </c>
      <c r="M484" s="19">
        <f t="shared" ref="M484:M491" si="30">K484+L484</f>
        <v>16</v>
      </c>
      <c r="N484" s="19">
        <v>-15</v>
      </c>
      <c r="O484" s="21">
        <f t="shared" ref="O484:O491" si="31">M484+N484</f>
        <v>1</v>
      </c>
      <c r="P484" s="15">
        <f>VLOOKUP(J484,Sheet16!$A$1:$B$16,2,0)</f>
        <v>29500</v>
      </c>
      <c r="Q484" s="8">
        <f t="shared" si="1"/>
        <v>29500</v>
      </c>
    </row>
    <row r="485" spans="1:17" x14ac:dyDescent="0.25">
      <c r="A485" s="8" t="str">
        <f t="shared" si="0"/>
        <v>NyamagabeMunini B 2</v>
      </c>
      <c r="B485" s="17" t="s">
        <v>27</v>
      </c>
      <c r="C485" s="17" t="s">
        <v>315</v>
      </c>
      <c r="D485" s="8" t="s">
        <v>224</v>
      </c>
      <c r="E485" s="10">
        <v>43334</v>
      </c>
      <c r="F485" s="8" t="s">
        <v>316</v>
      </c>
      <c r="G485" s="8">
        <v>806</v>
      </c>
      <c r="H485" s="11">
        <v>43566</v>
      </c>
      <c r="I485" s="8" t="s">
        <v>72</v>
      </c>
      <c r="J485" s="17" t="s">
        <v>19</v>
      </c>
      <c r="K485" s="19">
        <v>3535</v>
      </c>
      <c r="L485" s="19">
        <v>-395</v>
      </c>
      <c r="M485" s="19">
        <f t="shared" si="30"/>
        <v>3140</v>
      </c>
      <c r="N485" s="19">
        <v>-3135</v>
      </c>
      <c r="O485" s="21">
        <f t="shared" si="31"/>
        <v>5</v>
      </c>
      <c r="P485" s="8">
        <f>VLOOKUP(J485,Sheet16!$A$1:$B$16,2,0)</f>
        <v>737</v>
      </c>
      <c r="Q485" s="8">
        <f t="shared" si="1"/>
        <v>3685</v>
      </c>
    </row>
    <row r="486" spans="1:17" x14ac:dyDescent="0.25">
      <c r="A486" s="8" t="str">
        <f t="shared" si="0"/>
        <v>NyamagabeMunini B 2</v>
      </c>
      <c r="B486" s="17" t="s">
        <v>27</v>
      </c>
      <c r="C486" s="17" t="s">
        <v>315</v>
      </c>
      <c r="D486" s="8" t="s">
        <v>224</v>
      </c>
      <c r="E486" s="10">
        <v>43334</v>
      </c>
      <c r="F486" s="8" t="s">
        <v>316</v>
      </c>
      <c r="G486" s="8">
        <v>806</v>
      </c>
      <c r="H486" s="11">
        <v>43566</v>
      </c>
      <c r="I486" s="8" t="s">
        <v>72</v>
      </c>
      <c r="J486" s="17" t="s">
        <v>26</v>
      </c>
      <c r="K486" s="19">
        <v>1800</v>
      </c>
      <c r="L486" s="19">
        <v>-230</v>
      </c>
      <c r="M486" s="19">
        <f t="shared" si="30"/>
        <v>1570</v>
      </c>
      <c r="N486" s="19">
        <v>-1565</v>
      </c>
      <c r="O486" s="21">
        <f t="shared" si="31"/>
        <v>5</v>
      </c>
      <c r="P486" s="8">
        <f>VLOOKUP(J486,Sheet16!$A$1:$B$16,2,0)</f>
        <v>606</v>
      </c>
      <c r="Q486" s="8">
        <f t="shared" si="1"/>
        <v>3030</v>
      </c>
    </row>
    <row r="487" spans="1:17" x14ac:dyDescent="0.25">
      <c r="A487" s="8" t="str">
        <f t="shared" si="0"/>
        <v>NyamagabeMusenyi</v>
      </c>
      <c r="B487" s="17" t="s">
        <v>27</v>
      </c>
      <c r="C487" s="17" t="s">
        <v>317</v>
      </c>
      <c r="D487" s="8" t="s">
        <v>317</v>
      </c>
      <c r="E487" s="10">
        <v>43336</v>
      </c>
      <c r="F487" s="8" t="s">
        <v>318</v>
      </c>
      <c r="G487" s="8">
        <v>1582</v>
      </c>
      <c r="H487" s="11">
        <v>43577</v>
      </c>
      <c r="I487" s="8" t="s">
        <v>72</v>
      </c>
      <c r="J487" s="17" t="s">
        <v>19</v>
      </c>
      <c r="K487" s="19">
        <v>3515</v>
      </c>
      <c r="L487" s="19">
        <v>-700</v>
      </c>
      <c r="M487" s="19">
        <f t="shared" si="30"/>
        <v>2815</v>
      </c>
      <c r="N487" s="19">
        <v>-2785</v>
      </c>
      <c r="O487" s="21">
        <f t="shared" si="31"/>
        <v>30</v>
      </c>
      <c r="P487" s="8">
        <f>VLOOKUP(J487,Sheet16!$A$1:$B$16,2,0)</f>
        <v>737</v>
      </c>
      <c r="Q487" s="8">
        <f t="shared" si="1"/>
        <v>22110</v>
      </c>
    </row>
    <row r="488" spans="1:17" x14ac:dyDescent="0.25">
      <c r="A488" s="8" t="str">
        <f t="shared" si="0"/>
        <v>NyamagabeMusenyi</v>
      </c>
      <c r="B488" s="17" t="s">
        <v>27</v>
      </c>
      <c r="C488" s="17" t="s">
        <v>317</v>
      </c>
      <c r="D488" s="8" t="s">
        <v>317</v>
      </c>
      <c r="E488" s="10">
        <v>43336</v>
      </c>
      <c r="F488" s="8" t="s">
        <v>318</v>
      </c>
      <c r="G488" s="8">
        <v>1582</v>
      </c>
      <c r="H488" s="11">
        <v>43577</v>
      </c>
      <c r="I488" s="8" t="s">
        <v>72</v>
      </c>
      <c r="J488" s="17" t="s">
        <v>21</v>
      </c>
      <c r="K488" s="19">
        <v>870</v>
      </c>
      <c r="L488" s="19">
        <v>-240</v>
      </c>
      <c r="M488" s="19">
        <f t="shared" si="30"/>
        <v>630</v>
      </c>
      <c r="N488" s="19">
        <v>-625</v>
      </c>
      <c r="O488" s="21">
        <f t="shared" si="31"/>
        <v>5</v>
      </c>
      <c r="P488" s="8">
        <f>VLOOKUP(J488,Sheet16!$A$1:$B$16,2,0)</f>
        <v>655</v>
      </c>
      <c r="Q488" s="8">
        <f t="shared" si="1"/>
        <v>3275</v>
      </c>
    </row>
    <row r="489" spans="1:17" x14ac:dyDescent="0.25">
      <c r="A489" s="8" t="str">
        <f t="shared" si="0"/>
        <v>NyamagabeNgambi</v>
      </c>
      <c r="B489" s="17" t="s">
        <v>27</v>
      </c>
      <c r="C489" s="17" t="s">
        <v>319</v>
      </c>
      <c r="D489" s="8" t="s">
        <v>319</v>
      </c>
      <c r="E489" s="10">
        <v>43348</v>
      </c>
      <c r="F489" s="8" t="s">
        <v>272</v>
      </c>
      <c r="G489" s="8">
        <v>1532</v>
      </c>
      <c r="H489" s="11">
        <v>43567</v>
      </c>
      <c r="I489" s="8" t="s">
        <v>80</v>
      </c>
      <c r="J489" s="17" t="s">
        <v>19</v>
      </c>
      <c r="K489" s="19">
        <v>1155</v>
      </c>
      <c r="L489" s="19">
        <v>-740</v>
      </c>
      <c r="M489" s="19">
        <f t="shared" si="30"/>
        <v>415</v>
      </c>
      <c r="N489" s="19">
        <v>-410</v>
      </c>
      <c r="O489" s="21">
        <f t="shared" si="31"/>
        <v>5</v>
      </c>
      <c r="P489" s="8">
        <f>VLOOKUP(J489,Sheet16!$A$1:$B$16,2,0)</f>
        <v>737</v>
      </c>
      <c r="Q489" s="8">
        <f t="shared" si="1"/>
        <v>3685</v>
      </c>
    </row>
    <row r="490" spans="1:17" x14ac:dyDescent="0.25">
      <c r="A490" s="8" t="str">
        <f t="shared" si="0"/>
        <v>NyamagabeSekera</v>
      </c>
      <c r="B490" s="17" t="s">
        <v>27</v>
      </c>
      <c r="C490" s="17" t="s">
        <v>325</v>
      </c>
      <c r="D490" s="8" t="s">
        <v>325</v>
      </c>
      <c r="E490" s="10">
        <v>43342</v>
      </c>
      <c r="F490" s="8" t="s">
        <v>228</v>
      </c>
      <c r="G490" s="8">
        <v>874</v>
      </c>
      <c r="H490" s="11">
        <v>43571</v>
      </c>
      <c r="I490" s="8" t="s">
        <v>138</v>
      </c>
      <c r="J490" s="17" t="s">
        <v>19</v>
      </c>
      <c r="K490" s="19">
        <v>9035</v>
      </c>
      <c r="L490" s="19">
        <v>-1960</v>
      </c>
      <c r="M490" s="19">
        <f t="shared" si="30"/>
        <v>7075</v>
      </c>
      <c r="N490" s="19">
        <v>-7030</v>
      </c>
      <c r="O490" s="21">
        <f t="shared" si="31"/>
        <v>45</v>
      </c>
      <c r="P490" s="8">
        <f>VLOOKUP(J490,Sheet16!$A$1:$B$16,2,0)</f>
        <v>737</v>
      </c>
      <c r="Q490" s="8">
        <f t="shared" si="1"/>
        <v>33165</v>
      </c>
    </row>
    <row r="491" spans="1:17" x14ac:dyDescent="0.25">
      <c r="A491" s="8" t="str">
        <f t="shared" si="0"/>
        <v>NyamagabeSekera</v>
      </c>
      <c r="B491" s="17" t="s">
        <v>27</v>
      </c>
      <c r="C491" s="17" t="s">
        <v>325</v>
      </c>
      <c r="D491" s="8" t="s">
        <v>325</v>
      </c>
      <c r="E491" s="10">
        <v>43342</v>
      </c>
      <c r="F491" s="8" t="s">
        <v>228</v>
      </c>
      <c r="G491" s="8">
        <v>874</v>
      </c>
      <c r="H491" s="11">
        <v>43571</v>
      </c>
      <c r="I491" s="8" t="s">
        <v>138</v>
      </c>
      <c r="J491" s="17" t="s">
        <v>26</v>
      </c>
      <c r="K491" s="19">
        <v>4205</v>
      </c>
      <c r="L491" s="19">
        <v>-1020</v>
      </c>
      <c r="M491" s="19">
        <f t="shared" si="30"/>
        <v>3185</v>
      </c>
      <c r="N491" s="19">
        <v>-3140</v>
      </c>
      <c r="O491" s="21">
        <f t="shared" si="31"/>
        <v>45</v>
      </c>
      <c r="P491" s="8">
        <f>VLOOKUP(J491,Sheet16!$A$1:$B$16,2,0)</f>
        <v>606</v>
      </c>
      <c r="Q491" s="8">
        <f t="shared" si="1"/>
        <v>27270</v>
      </c>
    </row>
    <row r="492" spans="1:17" x14ac:dyDescent="0.25">
      <c r="A492" s="8" t="str">
        <f t="shared" si="0"/>
        <v>NyamashekeKibogora A</v>
      </c>
      <c r="B492" s="17" t="s">
        <v>66</v>
      </c>
      <c r="C492" s="17" t="s">
        <v>330</v>
      </c>
      <c r="D492" s="8" t="s">
        <v>330</v>
      </c>
      <c r="E492" s="10">
        <v>43339</v>
      </c>
      <c r="F492" s="8" t="s">
        <v>105</v>
      </c>
      <c r="G492" s="8">
        <v>24</v>
      </c>
      <c r="H492" s="11">
        <v>43566</v>
      </c>
      <c r="I492" s="8" t="s">
        <v>106</v>
      </c>
      <c r="J492" s="17" t="s">
        <v>19</v>
      </c>
      <c r="K492" s="19">
        <v>2690</v>
      </c>
      <c r="L492" s="19">
        <v>-420</v>
      </c>
      <c r="M492" s="19">
        <v>2270</v>
      </c>
      <c r="N492" s="19">
        <v>-2250</v>
      </c>
      <c r="O492" s="21">
        <v>20</v>
      </c>
      <c r="P492" s="8">
        <f>VLOOKUP(J492,Sheet16!$A$1:$B$16,2,0)</f>
        <v>737</v>
      </c>
      <c r="Q492" s="8">
        <f t="shared" si="1"/>
        <v>14740</v>
      </c>
    </row>
    <row r="493" spans="1:17" x14ac:dyDescent="0.25">
      <c r="A493" s="8" t="str">
        <f t="shared" si="0"/>
        <v>NyamashekeNtendezi A2</v>
      </c>
      <c r="B493" s="17" t="s">
        <v>66</v>
      </c>
      <c r="C493" s="17" t="s">
        <v>336</v>
      </c>
      <c r="D493" s="8" t="s">
        <v>337</v>
      </c>
      <c r="E493" s="10">
        <v>43336</v>
      </c>
      <c r="F493" s="8" t="s">
        <v>333</v>
      </c>
      <c r="G493" s="8">
        <v>93</v>
      </c>
      <c r="H493" s="11">
        <v>43566</v>
      </c>
      <c r="I493" s="8" t="s">
        <v>106</v>
      </c>
      <c r="J493" s="17" t="s">
        <v>23</v>
      </c>
      <c r="K493" s="19">
        <v>7</v>
      </c>
      <c r="L493" s="19">
        <v>-2</v>
      </c>
      <c r="M493" s="19">
        <f t="shared" ref="M493:M498" si="32">K493+L493</f>
        <v>5</v>
      </c>
      <c r="N493" s="19">
        <v>-4</v>
      </c>
      <c r="O493" s="21">
        <f t="shared" ref="O493:O498" si="33">M493+N493</f>
        <v>1</v>
      </c>
      <c r="P493" s="15">
        <f>VLOOKUP(J493,Sheet16!$A$1:$B$16,2,0)</f>
        <v>74500</v>
      </c>
      <c r="Q493" s="8">
        <f t="shared" si="1"/>
        <v>74500</v>
      </c>
    </row>
    <row r="494" spans="1:17" x14ac:dyDescent="0.25">
      <c r="A494" s="8" t="str">
        <f t="shared" si="0"/>
        <v>NyanzaKadaho</v>
      </c>
      <c r="B494" s="17" t="s">
        <v>111</v>
      </c>
      <c r="C494" s="17" t="s">
        <v>295</v>
      </c>
      <c r="D494" s="8" t="s">
        <v>295</v>
      </c>
      <c r="E494" s="10">
        <v>43349</v>
      </c>
      <c r="F494" s="8" t="s">
        <v>166</v>
      </c>
      <c r="G494" s="8">
        <v>828</v>
      </c>
      <c r="H494" s="11">
        <v>43552</v>
      </c>
      <c r="I494" s="8" t="s">
        <v>163</v>
      </c>
      <c r="J494" s="17" t="s">
        <v>19</v>
      </c>
      <c r="K494" s="19">
        <v>2105</v>
      </c>
      <c r="L494" s="19">
        <v>-510</v>
      </c>
      <c r="M494" s="19">
        <f t="shared" si="32"/>
        <v>1595</v>
      </c>
      <c r="N494" s="19">
        <v>-1585</v>
      </c>
      <c r="O494" s="21">
        <f t="shared" si="33"/>
        <v>10</v>
      </c>
      <c r="P494" s="8">
        <f>VLOOKUP(J494,Sheet16!$A$1:$B$16,2,0)</f>
        <v>737</v>
      </c>
      <c r="Q494" s="8">
        <f t="shared" si="1"/>
        <v>7370</v>
      </c>
    </row>
    <row r="495" spans="1:17" x14ac:dyDescent="0.25">
      <c r="A495" s="8" t="str">
        <f t="shared" si="0"/>
        <v>NyanzaKadaho</v>
      </c>
      <c r="B495" s="17" t="s">
        <v>111</v>
      </c>
      <c r="C495" s="17" t="s">
        <v>295</v>
      </c>
      <c r="D495" s="8" t="s">
        <v>295</v>
      </c>
      <c r="E495" s="10">
        <v>43349</v>
      </c>
      <c r="F495" s="8" t="s">
        <v>166</v>
      </c>
      <c r="G495" s="8">
        <v>828</v>
      </c>
      <c r="H495" s="11">
        <v>43552</v>
      </c>
      <c r="I495" s="8" t="s">
        <v>163</v>
      </c>
      <c r="J495" s="17" t="s">
        <v>59</v>
      </c>
      <c r="K495" s="19">
        <v>430</v>
      </c>
      <c r="L495" s="19">
        <v>-106</v>
      </c>
      <c r="M495" s="19">
        <f t="shared" si="32"/>
        <v>324</v>
      </c>
      <c r="N495" s="19">
        <v>-322</v>
      </c>
      <c r="O495" s="21">
        <f t="shared" si="33"/>
        <v>2</v>
      </c>
      <c r="P495" s="8">
        <f>VLOOKUP(J495,Sheet16!$A$1:$B$16,2,0)</f>
        <v>2168</v>
      </c>
      <c r="Q495" s="8">
        <f t="shared" si="1"/>
        <v>4336</v>
      </c>
    </row>
    <row r="496" spans="1:17" x14ac:dyDescent="0.25">
      <c r="A496" s="8" t="str">
        <f t="shared" si="0"/>
        <v>NyanzaKadaho</v>
      </c>
      <c r="B496" s="17" t="s">
        <v>111</v>
      </c>
      <c r="C496" s="17" t="s">
        <v>295</v>
      </c>
      <c r="D496" s="8" t="s">
        <v>295</v>
      </c>
      <c r="E496" s="10">
        <v>43349</v>
      </c>
      <c r="F496" s="8" t="s">
        <v>166</v>
      </c>
      <c r="G496" s="8">
        <v>828</v>
      </c>
      <c r="H496" s="11">
        <v>43552</v>
      </c>
      <c r="I496" s="8" t="s">
        <v>163</v>
      </c>
      <c r="J496" s="17" t="s">
        <v>26</v>
      </c>
      <c r="K496" s="19">
        <v>990</v>
      </c>
      <c r="L496" s="19">
        <v>-210</v>
      </c>
      <c r="M496" s="19">
        <f t="shared" si="32"/>
        <v>780</v>
      </c>
      <c r="N496" s="19">
        <v>-772.5</v>
      </c>
      <c r="O496" s="21">
        <f t="shared" si="33"/>
        <v>7.5</v>
      </c>
      <c r="P496" s="8">
        <f>VLOOKUP(J496,Sheet16!$A$1:$B$16,2,0)</f>
        <v>606</v>
      </c>
      <c r="Q496" s="8">
        <f t="shared" si="1"/>
        <v>4545</v>
      </c>
    </row>
    <row r="497" spans="1:17" x14ac:dyDescent="0.25">
      <c r="A497" s="8" t="str">
        <f t="shared" si="0"/>
        <v>Nyanzakagunga 2</v>
      </c>
      <c r="B497" s="17" t="s">
        <v>111</v>
      </c>
      <c r="C497" s="17" t="s">
        <v>307</v>
      </c>
      <c r="D497" s="8" t="s">
        <v>343</v>
      </c>
      <c r="E497" s="10">
        <v>43342</v>
      </c>
      <c r="F497" s="8" t="s">
        <v>344</v>
      </c>
      <c r="G497" s="8">
        <v>829</v>
      </c>
      <c r="H497" s="11">
        <v>43546</v>
      </c>
      <c r="I497" s="8" t="s">
        <v>97</v>
      </c>
      <c r="J497" s="17" t="s">
        <v>33</v>
      </c>
      <c r="K497" s="19">
        <v>24</v>
      </c>
      <c r="L497" s="19">
        <v>-4</v>
      </c>
      <c r="M497" s="19">
        <f t="shared" si="32"/>
        <v>20</v>
      </c>
      <c r="N497" s="19">
        <v>-18</v>
      </c>
      <c r="O497" s="21">
        <f t="shared" si="33"/>
        <v>2</v>
      </c>
      <c r="P497" s="15">
        <f>VLOOKUP(J497,Sheet16!$A$1:$B$16,2,0)</f>
        <v>29500</v>
      </c>
      <c r="Q497" s="8">
        <f t="shared" si="1"/>
        <v>59000</v>
      </c>
    </row>
    <row r="498" spans="1:17" x14ac:dyDescent="0.25">
      <c r="A498" s="8" t="str">
        <f t="shared" si="0"/>
        <v>NyanzaMurinja B</v>
      </c>
      <c r="B498" s="17" t="s">
        <v>111</v>
      </c>
      <c r="C498" s="17" t="s">
        <v>353</v>
      </c>
      <c r="D498" s="8" t="s">
        <v>353</v>
      </c>
      <c r="E498" s="10">
        <v>43341</v>
      </c>
      <c r="F498" s="8" t="s">
        <v>347</v>
      </c>
      <c r="G498" s="8">
        <v>1029</v>
      </c>
      <c r="H498" s="11">
        <v>43535</v>
      </c>
      <c r="I498" s="8" t="s">
        <v>97</v>
      </c>
      <c r="J498" s="17" t="s">
        <v>33</v>
      </c>
      <c r="K498" s="19">
        <v>63</v>
      </c>
      <c r="L498" s="19">
        <v>-34</v>
      </c>
      <c r="M498" s="19">
        <f t="shared" si="32"/>
        <v>29</v>
      </c>
      <c r="N498" s="19">
        <v>-27</v>
      </c>
      <c r="O498" s="21">
        <f t="shared" si="33"/>
        <v>2</v>
      </c>
      <c r="P498" s="15">
        <f>VLOOKUP(J498,Sheet16!$A$1:$B$16,2,0)</f>
        <v>29500</v>
      </c>
      <c r="Q498" s="8">
        <f t="shared" si="1"/>
        <v>59000</v>
      </c>
    </row>
    <row r="499" spans="1:17" x14ac:dyDescent="0.25">
      <c r="A499" s="8" t="str">
        <f t="shared" si="0"/>
        <v>NyanzaMushirarungu</v>
      </c>
      <c r="B499" s="17" t="s">
        <v>111</v>
      </c>
      <c r="C499" s="17" t="s">
        <v>354</v>
      </c>
      <c r="D499" s="8" t="s">
        <v>354</v>
      </c>
      <c r="E499" s="10">
        <v>43343</v>
      </c>
      <c r="F499" s="8" t="s">
        <v>351</v>
      </c>
      <c r="G499" s="8">
        <v>1078</v>
      </c>
      <c r="H499" s="11">
        <v>43535</v>
      </c>
      <c r="I499" s="8" t="s">
        <v>97</v>
      </c>
      <c r="J499" s="17" t="s">
        <v>18</v>
      </c>
      <c r="K499" s="19">
        <v>304</v>
      </c>
      <c r="L499" s="19">
        <v>-166</v>
      </c>
      <c r="M499" s="19">
        <v>138</v>
      </c>
      <c r="N499" s="19">
        <v>-128</v>
      </c>
      <c r="O499" s="21">
        <v>10</v>
      </c>
      <c r="P499" s="8">
        <f>VLOOKUP(J499,Sheet16!$A$1:$B$16,2,0)</f>
        <v>800</v>
      </c>
      <c r="Q499" s="8">
        <f t="shared" si="1"/>
        <v>8000</v>
      </c>
    </row>
    <row r="500" spans="1:17" x14ac:dyDescent="0.25">
      <c r="A500" s="8" t="str">
        <f t="shared" si="0"/>
        <v>NyanzaMushirarungu</v>
      </c>
      <c r="B500" s="17" t="s">
        <v>111</v>
      </c>
      <c r="C500" s="17" t="s">
        <v>354</v>
      </c>
      <c r="D500" s="8" t="s">
        <v>354</v>
      </c>
      <c r="E500" s="10">
        <v>43343</v>
      </c>
      <c r="F500" s="8" t="s">
        <v>351</v>
      </c>
      <c r="G500" s="8">
        <v>1078</v>
      </c>
      <c r="H500" s="11">
        <v>43535</v>
      </c>
      <c r="I500" s="8" t="s">
        <v>97</v>
      </c>
      <c r="J500" s="17" t="s">
        <v>19</v>
      </c>
      <c r="K500" s="19">
        <v>1765</v>
      </c>
      <c r="L500" s="19">
        <v>-1090</v>
      </c>
      <c r="M500" s="19">
        <v>675</v>
      </c>
      <c r="N500" s="19">
        <v>-670</v>
      </c>
      <c r="O500" s="21">
        <v>5</v>
      </c>
      <c r="P500" s="8">
        <f>VLOOKUP(J500,Sheet16!$A$1:$B$16,2,0)</f>
        <v>737</v>
      </c>
      <c r="Q500" s="8">
        <f t="shared" si="1"/>
        <v>3685</v>
      </c>
    </row>
    <row r="501" spans="1:17" x14ac:dyDescent="0.25">
      <c r="A501" s="8" t="str">
        <f t="shared" si="0"/>
        <v>NyanzaNyundo</v>
      </c>
      <c r="B501" s="17" t="s">
        <v>111</v>
      </c>
      <c r="C501" s="17" t="s">
        <v>359</v>
      </c>
      <c r="D501" s="8" t="s">
        <v>359</v>
      </c>
      <c r="E501" s="10">
        <v>43339</v>
      </c>
      <c r="F501" s="8" t="s">
        <v>347</v>
      </c>
      <c r="G501" s="8">
        <v>1029</v>
      </c>
      <c r="H501" s="11">
        <v>43535</v>
      </c>
      <c r="I501" s="8" t="s">
        <v>163</v>
      </c>
      <c r="J501" s="17" t="s">
        <v>19</v>
      </c>
      <c r="K501" s="19">
        <v>3425</v>
      </c>
      <c r="L501" s="19">
        <v>-1445</v>
      </c>
      <c r="M501" s="19">
        <v>1980</v>
      </c>
      <c r="N501" s="19">
        <v>-1955</v>
      </c>
      <c r="O501" s="21">
        <v>25</v>
      </c>
      <c r="P501" s="8">
        <f>VLOOKUP(J501,Sheet16!$A$1:$B$16,2,0)</f>
        <v>737</v>
      </c>
      <c r="Q501" s="8">
        <f t="shared" si="1"/>
        <v>18425</v>
      </c>
    </row>
    <row r="502" spans="1:17" x14ac:dyDescent="0.25">
      <c r="A502" s="8" t="str">
        <f t="shared" si="0"/>
        <v>NyanzaNyundo</v>
      </c>
      <c r="B502" s="17" t="s">
        <v>111</v>
      </c>
      <c r="C502" s="17" t="s">
        <v>359</v>
      </c>
      <c r="D502" s="8" t="s">
        <v>359</v>
      </c>
      <c r="E502" s="10">
        <v>43339</v>
      </c>
      <c r="F502" s="8" t="s">
        <v>347</v>
      </c>
      <c r="G502" s="8">
        <v>1029</v>
      </c>
      <c r="H502" s="11">
        <v>43535</v>
      </c>
      <c r="I502" s="8" t="s">
        <v>163</v>
      </c>
      <c r="J502" s="17" t="s">
        <v>26</v>
      </c>
      <c r="K502" s="19">
        <v>1730</v>
      </c>
      <c r="L502" s="19">
        <v>-695</v>
      </c>
      <c r="M502" s="19">
        <v>1035</v>
      </c>
      <c r="N502" s="19">
        <v>-1032.5</v>
      </c>
      <c r="O502" s="21">
        <v>2.5</v>
      </c>
      <c r="P502" s="8">
        <f>VLOOKUP(J502,Sheet16!$A$1:$B$16,2,0)</f>
        <v>606</v>
      </c>
      <c r="Q502" s="8">
        <f t="shared" si="1"/>
        <v>1515</v>
      </c>
    </row>
    <row r="503" spans="1:17" x14ac:dyDescent="0.25">
      <c r="A503" s="8" t="str">
        <f t="shared" si="0"/>
        <v>NyanzaRubona</v>
      </c>
      <c r="B503" s="17" t="s">
        <v>111</v>
      </c>
      <c r="C503" s="17" t="s">
        <v>127</v>
      </c>
      <c r="D503" s="8" t="s">
        <v>127</v>
      </c>
      <c r="E503" s="10">
        <v>43349</v>
      </c>
      <c r="F503" s="8" t="s">
        <v>347</v>
      </c>
      <c r="G503" s="8">
        <v>1029</v>
      </c>
      <c r="H503" s="11">
        <v>43536</v>
      </c>
      <c r="I503" s="8" t="s">
        <v>97</v>
      </c>
      <c r="J503" s="17" t="s">
        <v>19</v>
      </c>
      <c r="K503" s="19">
        <v>3090</v>
      </c>
      <c r="L503" s="19">
        <v>-1720</v>
      </c>
      <c r="M503" s="19">
        <f t="shared" ref="M503:M504" si="34">K503+L503</f>
        <v>1370</v>
      </c>
      <c r="N503" s="19">
        <v>-1355</v>
      </c>
      <c r="O503" s="21">
        <f t="shared" ref="O503:O504" si="35">M503+N503</f>
        <v>15</v>
      </c>
      <c r="P503" s="8">
        <f>VLOOKUP(J503,Sheet16!$A$1:$B$16,2,0)</f>
        <v>737</v>
      </c>
      <c r="Q503" s="8">
        <f t="shared" si="1"/>
        <v>11055</v>
      </c>
    </row>
    <row r="504" spans="1:17" x14ac:dyDescent="0.25">
      <c r="A504" s="8" t="str">
        <f t="shared" si="0"/>
        <v>NyanzaRubona</v>
      </c>
      <c r="B504" s="17" t="s">
        <v>111</v>
      </c>
      <c r="C504" s="17" t="s">
        <v>127</v>
      </c>
      <c r="D504" s="8" t="s">
        <v>127</v>
      </c>
      <c r="E504" s="10">
        <v>43349</v>
      </c>
      <c r="F504" s="8" t="s">
        <v>347</v>
      </c>
      <c r="G504" s="8">
        <v>1029</v>
      </c>
      <c r="H504" s="11">
        <v>43536</v>
      </c>
      <c r="I504" s="8" t="s">
        <v>97</v>
      </c>
      <c r="J504" s="17" t="s">
        <v>20</v>
      </c>
      <c r="K504" s="19">
        <v>1018</v>
      </c>
      <c r="L504" s="19">
        <v>-585</v>
      </c>
      <c r="M504" s="19">
        <f t="shared" si="34"/>
        <v>433</v>
      </c>
      <c r="N504" s="19">
        <v>-428</v>
      </c>
      <c r="O504" s="21">
        <f t="shared" si="35"/>
        <v>5</v>
      </c>
      <c r="P504" s="8">
        <f>VLOOKUP(J504,Sheet16!$A$1:$B$16,2,0)</f>
        <v>900</v>
      </c>
      <c r="Q504" s="8">
        <f t="shared" si="1"/>
        <v>4500</v>
      </c>
    </row>
    <row r="505" spans="1:17" x14ac:dyDescent="0.25">
      <c r="A505" s="8" t="str">
        <f t="shared" si="0"/>
        <v>NyanzaRukingiro A</v>
      </c>
      <c r="B505" s="17" t="s">
        <v>111</v>
      </c>
      <c r="C505" s="17" t="s">
        <v>360</v>
      </c>
      <c r="D505" s="8" t="s">
        <v>360</v>
      </c>
      <c r="E505" s="10">
        <v>43334</v>
      </c>
      <c r="F505" s="8" t="s">
        <v>263</v>
      </c>
      <c r="G505" s="8">
        <v>2198</v>
      </c>
      <c r="H505" s="11">
        <v>43563</v>
      </c>
      <c r="I505" s="8" t="s">
        <v>101</v>
      </c>
      <c r="J505" s="17" t="s">
        <v>19</v>
      </c>
      <c r="K505" s="19">
        <v>2880</v>
      </c>
      <c r="L505" s="19">
        <v>-1390</v>
      </c>
      <c r="M505" s="19">
        <v>1490</v>
      </c>
      <c r="N505" s="19">
        <v>-1440</v>
      </c>
      <c r="O505" s="21">
        <v>50</v>
      </c>
      <c r="P505" s="8">
        <f>VLOOKUP(J505,Sheet16!$A$1:$B$16,2,0)</f>
        <v>737</v>
      </c>
      <c r="Q505" s="8">
        <f t="shared" si="1"/>
        <v>36850</v>
      </c>
    </row>
    <row r="506" spans="1:17" x14ac:dyDescent="0.25">
      <c r="A506" s="8" t="str">
        <f t="shared" si="0"/>
        <v>NyanzaRukingiro B</v>
      </c>
      <c r="B506" s="17" t="s">
        <v>111</v>
      </c>
      <c r="C506" s="17" t="s">
        <v>361</v>
      </c>
      <c r="D506" s="8" t="s">
        <v>361</v>
      </c>
      <c r="E506" s="10">
        <v>43334</v>
      </c>
      <c r="F506" s="8" t="s">
        <v>166</v>
      </c>
      <c r="G506" s="8">
        <v>828</v>
      </c>
      <c r="H506" s="11">
        <v>43511</v>
      </c>
      <c r="I506" s="8" t="s">
        <v>201</v>
      </c>
      <c r="J506" s="17" t="s">
        <v>19</v>
      </c>
      <c r="K506" s="19">
        <v>5370</v>
      </c>
      <c r="L506" s="19">
        <v>-3965</v>
      </c>
      <c r="M506" s="19">
        <v>1405</v>
      </c>
      <c r="N506" s="19">
        <v>-1365</v>
      </c>
      <c r="O506" s="21">
        <v>40</v>
      </c>
      <c r="P506" s="8">
        <f>VLOOKUP(J506,Sheet16!$A$1:$B$16,2,0)</f>
        <v>737</v>
      </c>
      <c r="Q506" s="8">
        <f t="shared" si="1"/>
        <v>29480</v>
      </c>
    </row>
    <row r="507" spans="1:17" x14ac:dyDescent="0.25">
      <c r="A507" s="8" t="str">
        <f t="shared" si="0"/>
        <v>NyaruguruGakoma</v>
      </c>
      <c r="B507" s="17" t="s">
        <v>193</v>
      </c>
      <c r="C507" s="17" t="s">
        <v>194</v>
      </c>
      <c r="D507" s="8" t="s">
        <v>194</v>
      </c>
      <c r="E507" s="10">
        <v>43353</v>
      </c>
      <c r="F507" s="8" t="s">
        <v>253</v>
      </c>
      <c r="G507" s="8">
        <v>1123</v>
      </c>
      <c r="H507" s="11">
        <v>43501</v>
      </c>
      <c r="I507" s="8" t="s">
        <v>201</v>
      </c>
      <c r="J507" s="17" t="s">
        <v>38</v>
      </c>
      <c r="K507" s="19">
        <v>400</v>
      </c>
      <c r="L507" s="19">
        <v>-68</v>
      </c>
      <c r="M507" s="19">
        <v>332</v>
      </c>
      <c r="N507" s="19">
        <v>-329</v>
      </c>
      <c r="O507" s="21">
        <v>3</v>
      </c>
      <c r="P507" s="8">
        <f>VLOOKUP(J507,Sheet16!$A$1:$B$16,2,0)</f>
        <v>2180</v>
      </c>
      <c r="Q507" s="8">
        <f t="shared" si="1"/>
        <v>6540</v>
      </c>
    </row>
    <row r="508" spans="1:17" x14ac:dyDescent="0.25">
      <c r="A508" s="8" t="str">
        <f t="shared" si="0"/>
        <v>NyaruguruGorwe</v>
      </c>
      <c r="B508" s="17" t="s">
        <v>193</v>
      </c>
      <c r="C508" s="17" t="s">
        <v>269</v>
      </c>
      <c r="D508" s="8" t="s">
        <v>269</v>
      </c>
      <c r="E508" s="10">
        <v>43336</v>
      </c>
      <c r="F508" s="8" t="s">
        <v>311</v>
      </c>
      <c r="G508" s="8">
        <v>819</v>
      </c>
      <c r="H508" s="11">
        <v>43500</v>
      </c>
      <c r="I508" s="8" t="s">
        <v>201</v>
      </c>
      <c r="J508" s="17" t="s">
        <v>19</v>
      </c>
      <c r="K508" s="19">
        <v>4745</v>
      </c>
      <c r="L508" s="19">
        <v>-775</v>
      </c>
      <c r="M508" s="19">
        <v>3970</v>
      </c>
      <c r="N508" s="19">
        <v>-3880</v>
      </c>
      <c r="O508" s="21">
        <v>90</v>
      </c>
      <c r="P508" s="8">
        <f>VLOOKUP(J508,Sheet16!$A$1:$B$16,2,0)</f>
        <v>737</v>
      </c>
      <c r="Q508" s="8">
        <f t="shared" si="1"/>
        <v>66330</v>
      </c>
    </row>
    <row r="509" spans="1:17" x14ac:dyDescent="0.25">
      <c r="A509" s="8" t="str">
        <f t="shared" si="0"/>
        <v>NyaruguruKabere 2</v>
      </c>
      <c r="B509" s="17" t="s">
        <v>193</v>
      </c>
      <c r="C509" s="17" t="s">
        <v>280</v>
      </c>
      <c r="D509" s="8" t="s">
        <v>363</v>
      </c>
      <c r="E509" s="10">
        <v>43329</v>
      </c>
      <c r="F509" s="8" t="e">
        <v>#N/A</v>
      </c>
      <c r="G509" s="8" t="e">
        <v>#N/A</v>
      </c>
      <c r="H509" s="11">
        <v>43535</v>
      </c>
      <c r="I509" s="8" t="s">
        <v>101</v>
      </c>
      <c r="J509" s="17" t="s">
        <v>30</v>
      </c>
      <c r="K509" s="19">
        <v>276</v>
      </c>
      <c r="L509" s="19">
        <v>-16</v>
      </c>
      <c r="M509" s="19">
        <f t="shared" ref="M509:M511" si="36">K509+L509</f>
        <v>260</v>
      </c>
      <c r="N509" s="19">
        <v>-190</v>
      </c>
      <c r="O509" s="21">
        <f t="shared" ref="O509:O511" si="37">M509+N509</f>
        <v>70</v>
      </c>
      <c r="P509" s="8">
        <f>VLOOKUP(J509,Sheet16!$A$1:$B$16,2,0)</f>
        <v>2141</v>
      </c>
      <c r="Q509" s="8">
        <f t="shared" si="1"/>
        <v>149870</v>
      </c>
    </row>
    <row r="510" spans="1:17" x14ac:dyDescent="0.25">
      <c r="A510" s="8" t="str">
        <f t="shared" si="0"/>
        <v>NyaruguruKabere 2</v>
      </c>
      <c r="B510" s="17" t="s">
        <v>193</v>
      </c>
      <c r="C510" s="17" t="s">
        <v>280</v>
      </c>
      <c r="D510" s="8" t="s">
        <v>363</v>
      </c>
      <c r="E510" s="10">
        <v>43329</v>
      </c>
      <c r="F510" s="8" t="e">
        <v>#N/A</v>
      </c>
      <c r="G510" s="8" t="e">
        <v>#N/A</v>
      </c>
      <c r="H510" s="11">
        <v>43535</v>
      </c>
      <c r="I510" s="8" t="s">
        <v>101</v>
      </c>
      <c r="J510" s="17" t="s">
        <v>26</v>
      </c>
      <c r="K510" s="19">
        <v>1750</v>
      </c>
      <c r="L510" s="19">
        <v>-325</v>
      </c>
      <c r="M510" s="19">
        <f t="shared" si="36"/>
        <v>1425</v>
      </c>
      <c r="N510" s="19">
        <v>-1230</v>
      </c>
      <c r="O510" s="21">
        <f t="shared" si="37"/>
        <v>195</v>
      </c>
      <c r="P510" s="8">
        <f>VLOOKUP(J510,Sheet16!$A$1:$B$16,2,0)</f>
        <v>606</v>
      </c>
      <c r="Q510" s="8">
        <f t="shared" si="1"/>
        <v>118170</v>
      </c>
    </row>
    <row r="511" spans="1:17" x14ac:dyDescent="0.25">
      <c r="A511" s="8" t="str">
        <f t="shared" si="0"/>
        <v>NyaruguruMuganza</v>
      </c>
      <c r="B511" s="17" t="s">
        <v>193</v>
      </c>
      <c r="C511" s="17" t="s">
        <v>144</v>
      </c>
      <c r="D511" s="8" t="s">
        <v>144</v>
      </c>
      <c r="E511" s="10">
        <v>43335</v>
      </c>
      <c r="F511" s="8" t="s">
        <v>365</v>
      </c>
      <c r="G511" s="8">
        <v>820</v>
      </c>
      <c r="H511" s="11">
        <v>43529</v>
      </c>
      <c r="I511" s="8" t="s">
        <v>97</v>
      </c>
      <c r="J511" s="17" t="s">
        <v>19</v>
      </c>
      <c r="K511" s="19">
        <v>7260</v>
      </c>
      <c r="L511" s="19">
        <v>-745</v>
      </c>
      <c r="M511" s="19">
        <f t="shared" si="36"/>
        <v>6515</v>
      </c>
      <c r="N511" s="19">
        <v>-6500</v>
      </c>
      <c r="O511" s="21">
        <f t="shared" si="37"/>
        <v>15</v>
      </c>
      <c r="P511" s="8">
        <f>VLOOKUP(J511,Sheet16!$A$1:$B$16,2,0)</f>
        <v>737</v>
      </c>
      <c r="Q511" s="8">
        <f t="shared" si="1"/>
        <v>11055</v>
      </c>
    </row>
    <row r="512" spans="1:17" x14ac:dyDescent="0.25">
      <c r="A512" s="8" t="str">
        <f t="shared" si="0"/>
        <v>NyaruguruMuganza</v>
      </c>
      <c r="B512" s="17" t="s">
        <v>193</v>
      </c>
      <c r="C512" s="17" t="s">
        <v>144</v>
      </c>
      <c r="D512" s="8" t="s">
        <v>144</v>
      </c>
      <c r="E512" s="10">
        <v>43335</v>
      </c>
      <c r="F512" s="8" t="s">
        <v>365</v>
      </c>
      <c r="G512" s="8">
        <v>820</v>
      </c>
      <c r="H512" s="11">
        <v>43529</v>
      </c>
      <c r="I512" s="8" t="s">
        <v>97</v>
      </c>
      <c r="J512" s="17" t="s">
        <v>21</v>
      </c>
      <c r="K512" s="19">
        <v>2990</v>
      </c>
      <c r="L512" s="19">
        <v>-435</v>
      </c>
      <c r="M512" s="19">
        <v>2555</v>
      </c>
      <c r="N512" s="19">
        <v>-2550</v>
      </c>
      <c r="O512" s="21">
        <v>5</v>
      </c>
      <c r="P512" s="8">
        <f>VLOOKUP(J512,Sheet16!$A$1:$B$16,2,0)</f>
        <v>655</v>
      </c>
      <c r="Q512" s="8">
        <f t="shared" si="1"/>
        <v>3275</v>
      </c>
    </row>
    <row r="513" spans="1:17" x14ac:dyDescent="0.25">
      <c r="A513" s="8" t="str">
        <f t="shared" si="0"/>
        <v>NyaruguruMuganza</v>
      </c>
      <c r="B513" s="17" t="s">
        <v>193</v>
      </c>
      <c r="C513" s="17" t="s">
        <v>144</v>
      </c>
      <c r="D513" s="8" t="s">
        <v>144</v>
      </c>
      <c r="E513" s="10">
        <v>43335</v>
      </c>
      <c r="F513" s="8" t="s">
        <v>365</v>
      </c>
      <c r="G513" s="8">
        <v>820</v>
      </c>
      <c r="H513" s="11">
        <v>43529</v>
      </c>
      <c r="I513" s="8" t="s">
        <v>97</v>
      </c>
      <c r="J513" s="17" t="s">
        <v>26</v>
      </c>
      <c r="K513" s="19">
        <v>3690</v>
      </c>
      <c r="L513" s="19">
        <v>-430</v>
      </c>
      <c r="M513" s="19">
        <f>K513+L513</f>
        <v>3260</v>
      </c>
      <c r="N513" s="19">
        <v>-3247.5</v>
      </c>
      <c r="O513" s="21">
        <f>M513+N513</f>
        <v>12.5</v>
      </c>
      <c r="P513" s="8">
        <f>VLOOKUP(J513,Sheet16!$A$1:$B$16,2,0)</f>
        <v>606</v>
      </c>
      <c r="Q513" s="8">
        <f t="shared" si="1"/>
        <v>7575</v>
      </c>
    </row>
    <row r="514" spans="1:17" x14ac:dyDescent="0.25">
      <c r="A514" s="8" t="str">
        <f t="shared" si="0"/>
        <v>NyaruguruNtwali</v>
      </c>
      <c r="B514" s="17" t="s">
        <v>193</v>
      </c>
      <c r="C514" s="17" t="s">
        <v>369</v>
      </c>
      <c r="D514" s="8" t="s">
        <v>369</v>
      </c>
      <c r="E514" s="10">
        <v>43344</v>
      </c>
      <c r="F514" s="8" t="s">
        <v>365</v>
      </c>
      <c r="G514" s="8">
        <v>820</v>
      </c>
      <c r="H514" s="11">
        <v>43504</v>
      </c>
      <c r="I514" s="8" t="s">
        <v>201</v>
      </c>
      <c r="J514" s="17" t="s">
        <v>19</v>
      </c>
      <c r="K514" s="19">
        <v>7835</v>
      </c>
      <c r="L514" s="19">
        <v>-760</v>
      </c>
      <c r="M514" s="19">
        <v>7075</v>
      </c>
      <c r="N514" s="19">
        <v>-7065</v>
      </c>
      <c r="O514" s="21">
        <v>10</v>
      </c>
      <c r="P514" s="8">
        <f>VLOOKUP(J514,Sheet16!$A$1:$B$16,2,0)</f>
        <v>737</v>
      </c>
      <c r="Q514" s="8">
        <f t="shared" si="1"/>
        <v>7370</v>
      </c>
    </row>
    <row r="515" spans="1:17" x14ac:dyDescent="0.25">
      <c r="A515" s="8" t="str">
        <f t="shared" si="0"/>
        <v>NyaruguruNtwali</v>
      </c>
      <c r="B515" s="17" t="s">
        <v>193</v>
      </c>
      <c r="C515" s="17" t="s">
        <v>369</v>
      </c>
      <c r="D515" s="8" t="s">
        <v>369</v>
      </c>
      <c r="E515" s="10">
        <v>43344</v>
      </c>
      <c r="F515" s="8" t="s">
        <v>365</v>
      </c>
      <c r="G515" s="8">
        <v>820</v>
      </c>
      <c r="H515" s="11">
        <v>43504</v>
      </c>
      <c r="I515" s="8" t="s">
        <v>201</v>
      </c>
      <c r="J515" s="17" t="s">
        <v>25</v>
      </c>
      <c r="K515" s="19">
        <v>3900</v>
      </c>
      <c r="L515" s="19">
        <v>-1325</v>
      </c>
      <c r="M515" s="19">
        <f>K515+L515</f>
        <v>2575</v>
      </c>
      <c r="N515" s="19">
        <v>-2550</v>
      </c>
      <c r="O515" s="21">
        <f>M515+N515</f>
        <v>25</v>
      </c>
      <c r="P515" s="8">
        <f>VLOOKUP(J515,Sheet16!$A$1:$B$16,2,0)</f>
        <v>100</v>
      </c>
      <c r="Q515" s="8">
        <f t="shared" si="1"/>
        <v>2500</v>
      </c>
    </row>
    <row r="516" spans="1:17" x14ac:dyDescent="0.25">
      <c r="A516" s="8" t="str">
        <f t="shared" si="0"/>
        <v>NyaruguruNtwali</v>
      </c>
      <c r="B516" s="17" t="s">
        <v>193</v>
      </c>
      <c r="C516" s="17" t="s">
        <v>369</v>
      </c>
      <c r="D516" s="8" t="s">
        <v>369</v>
      </c>
      <c r="E516" s="10">
        <v>43344</v>
      </c>
      <c r="F516" s="8" t="s">
        <v>365</v>
      </c>
      <c r="G516" s="8">
        <v>820</v>
      </c>
      <c r="H516" s="11">
        <v>43504</v>
      </c>
      <c r="I516" s="8" t="s">
        <v>201</v>
      </c>
      <c r="J516" s="17" t="s">
        <v>26</v>
      </c>
      <c r="K516" s="19">
        <v>2090</v>
      </c>
      <c r="L516" s="19">
        <v>-305</v>
      </c>
      <c r="M516" s="19">
        <v>1785</v>
      </c>
      <c r="N516" s="19">
        <v>-1772.5</v>
      </c>
      <c r="O516" s="21">
        <v>12.5</v>
      </c>
      <c r="P516" s="8">
        <f>VLOOKUP(J516,Sheet16!$A$1:$B$16,2,0)</f>
        <v>606</v>
      </c>
      <c r="Q516" s="8">
        <f t="shared" si="1"/>
        <v>7575</v>
      </c>
    </row>
    <row r="517" spans="1:17" x14ac:dyDescent="0.25">
      <c r="A517" s="8" t="str">
        <f t="shared" si="0"/>
        <v>NyaruguruNyange</v>
      </c>
      <c r="B517" s="17" t="s">
        <v>193</v>
      </c>
      <c r="C517" s="17" t="s">
        <v>58</v>
      </c>
      <c r="D517" s="8" t="s">
        <v>58</v>
      </c>
      <c r="E517" s="10">
        <v>43353</v>
      </c>
      <c r="F517" s="8" t="s">
        <v>288</v>
      </c>
      <c r="G517" s="8">
        <v>2186</v>
      </c>
      <c r="H517" s="11">
        <v>43501</v>
      </c>
      <c r="I517" s="8" t="s">
        <v>201</v>
      </c>
      <c r="J517" s="17" t="s">
        <v>19</v>
      </c>
      <c r="K517" s="19">
        <v>4940</v>
      </c>
      <c r="L517" s="19">
        <v>-725</v>
      </c>
      <c r="M517" s="19">
        <f t="shared" ref="M517:M523" si="38">K517+L517</f>
        <v>4215</v>
      </c>
      <c r="N517" s="19">
        <v>-4205</v>
      </c>
      <c r="O517" s="21">
        <f t="shared" ref="O517:O523" si="39">M517+N517</f>
        <v>10</v>
      </c>
      <c r="P517" s="8">
        <f>VLOOKUP(J517,Sheet16!$A$1:$B$16,2,0)</f>
        <v>737</v>
      </c>
      <c r="Q517" s="8">
        <f t="shared" si="1"/>
        <v>7370</v>
      </c>
    </row>
    <row r="518" spans="1:17" x14ac:dyDescent="0.25">
      <c r="A518" s="8" t="str">
        <f t="shared" si="0"/>
        <v>NyaruguruRunyombyi 2</v>
      </c>
      <c r="B518" s="17" t="s">
        <v>193</v>
      </c>
      <c r="C518" s="17" t="s">
        <v>370</v>
      </c>
      <c r="D518" s="8" t="s">
        <v>371</v>
      </c>
      <c r="E518" s="10">
        <v>43330</v>
      </c>
      <c r="F518" s="8" t="s">
        <v>372</v>
      </c>
      <c r="G518" s="8">
        <v>2187</v>
      </c>
      <c r="H518" s="11">
        <v>43587</v>
      </c>
      <c r="I518" s="8" t="s">
        <v>101</v>
      </c>
      <c r="J518" s="17" t="s">
        <v>19</v>
      </c>
      <c r="K518" s="19">
        <v>4910</v>
      </c>
      <c r="L518" s="19">
        <v>-495</v>
      </c>
      <c r="M518" s="19">
        <f t="shared" si="38"/>
        <v>4415</v>
      </c>
      <c r="N518" s="19">
        <v>-4405</v>
      </c>
      <c r="O518" s="21">
        <f t="shared" si="39"/>
        <v>10</v>
      </c>
      <c r="P518" s="8">
        <f>VLOOKUP(J518,Sheet16!$A$1:$B$16,2,0)</f>
        <v>737</v>
      </c>
      <c r="Q518" s="8">
        <f t="shared" si="1"/>
        <v>7370</v>
      </c>
    </row>
    <row r="519" spans="1:17" x14ac:dyDescent="0.25">
      <c r="A519" s="8" t="str">
        <f t="shared" si="0"/>
        <v>NyaruguruRunyombyi 2</v>
      </c>
      <c r="B519" s="17" t="s">
        <v>193</v>
      </c>
      <c r="C519" s="17" t="s">
        <v>370</v>
      </c>
      <c r="D519" s="8" t="s">
        <v>371</v>
      </c>
      <c r="E519" s="10">
        <v>43330</v>
      </c>
      <c r="F519" s="8" t="s">
        <v>372</v>
      </c>
      <c r="G519" s="8">
        <v>2187</v>
      </c>
      <c r="H519" s="11">
        <v>43587</v>
      </c>
      <c r="I519" s="8" t="s">
        <v>101</v>
      </c>
      <c r="J519" s="17" t="s">
        <v>22</v>
      </c>
      <c r="K519" s="19">
        <v>660</v>
      </c>
      <c r="L519" s="19">
        <v>-120</v>
      </c>
      <c r="M519" s="19">
        <f t="shared" si="38"/>
        <v>540</v>
      </c>
      <c r="N519" s="19">
        <v>-538</v>
      </c>
      <c r="O519" s="21">
        <f t="shared" si="39"/>
        <v>2</v>
      </c>
      <c r="P519" s="8">
        <f>VLOOKUP(J519,Sheet16!$A$1:$B$16,2,0)</f>
        <v>2288</v>
      </c>
      <c r="Q519" s="8">
        <f t="shared" si="1"/>
        <v>4576</v>
      </c>
    </row>
    <row r="520" spans="1:17" x14ac:dyDescent="0.25">
      <c r="A520" s="8" t="str">
        <f t="shared" si="0"/>
        <v>RubengeraKageyo 2</v>
      </c>
      <c r="B520" s="17" t="s">
        <v>85</v>
      </c>
      <c r="C520" s="17" t="s">
        <v>306</v>
      </c>
      <c r="D520" s="8" t="s">
        <v>342</v>
      </c>
      <c r="E520" s="10">
        <v>43330</v>
      </c>
      <c r="F520" s="8" t="s">
        <v>292</v>
      </c>
      <c r="G520" s="8">
        <v>1003</v>
      </c>
      <c r="H520" s="11">
        <v>43494</v>
      </c>
      <c r="I520" s="8" t="s">
        <v>97</v>
      </c>
      <c r="J520" s="17" t="s">
        <v>19</v>
      </c>
      <c r="K520" s="19">
        <v>860</v>
      </c>
      <c r="L520" s="19">
        <v>-140</v>
      </c>
      <c r="M520" s="19">
        <f t="shared" si="38"/>
        <v>720</v>
      </c>
      <c r="N520" s="19">
        <v>-550</v>
      </c>
      <c r="O520" s="21">
        <f t="shared" si="39"/>
        <v>170</v>
      </c>
      <c r="P520" s="8">
        <f>VLOOKUP(J520,Sheet16!$A$1:$B$16,2,0)</f>
        <v>737</v>
      </c>
      <c r="Q520" s="8">
        <f t="shared" si="1"/>
        <v>125290</v>
      </c>
    </row>
    <row r="521" spans="1:17" x14ac:dyDescent="0.25">
      <c r="A521" s="8" t="str">
        <f t="shared" si="0"/>
        <v>RubengeraKageyo 2</v>
      </c>
      <c r="B521" s="17" t="s">
        <v>85</v>
      </c>
      <c r="C521" s="17" t="s">
        <v>306</v>
      </c>
      <c r="D521" s="8" t="s">
        <v>342</v>
      </c>
      <c r="E521" s="10">
        <v>43330</v>
      </c>
      <c r="F521" s="8" t="s">
        <v>292</v>
      </c>
      <c r="G521" s="8">
        <v>1003</v>
      </c>
      <c r="H521" s="11">
        <v>43494</v>
      </c>
      <c r="I521" s="8" t="s">
        <v>97</v>
      </c>
      <c r="J521" s="17" t="s">
        <v>25</v>
      </c>
      <c r="K521" s="19">
        <v>4450</v>
      </c>
      <c r="L521" s="19">
        <v>-25</v>
      </c>
      <c r="M521" s="19">
        <f t="shared" si="38"/>
        <v>4425</v>
      </c>
      <c r="N521" s="19">
        <v>-2400</v>
      </c>
      <c r="O521" s="21">
        <f t="shared" si="39"/>
        <v>2025</v>
      </c>
      <c r="P521" s="8">
        <f>VLOOKUP(J521,Sheet16!$A$1:$B$16,2,0)</f>
        <v>100</v>
      </c>
      <c r="Q521" s="8">
        <f t="shared" si="1"/>
        <v>202500</v>
      </c>
    </row>
    <row r="522" spans="1:17" x14ac:dyDescent="0.25">
      <c r="A522" s="8" t="str">
        <f t="shared" si="0"/>
        <v>RubengeraKageyo 2</v>
      </c>
      <c r="B522" s="17" t="s">
        <v>85</v>
      </c>
      <c r="C522" s="17" t="s">
        <v>306</v>
      </c>
      <c r="D522" s="8" t="s">
        <v>342</v>
      </c>
      <c r="E522" s="10">
        <v>43330</v>
      </c>
      <c r="F522" s="8" t="s">
        <v>292</v>
      </c>
      <c r="G522" s="8">
        <v>1003</v>
      </c>
      <c r="H522" s="11">
        <v>43494</v>
      </c>
      <c r="I522" s="8" t="s">
        <v>97</v>
      </c>
      <c r="J522" s="17" t="s">
        <v>26</v>
      </c>
      <c r="K522" s="19">
        <v>370</v>
      </c>
      <c r="L522" s="19">
        <v>-50</v>
      </c>
      <c r="M522" s="19">
        <f t="shared" si="38"/>
        <v>320</v>
      </c>
      <c r="N522" s="19">
        <v>-270</v>
      </c>
      <c r="O522" s="21">
        <f t="shared" si="39"/>
        <v>50</v>
      </c>
      <c r="P522" s="8">
        <f>VLOOKUP(J522,Sheet16!$A$1:$B$16,2,0)</f>
        <v>606</v>
      </c>
      <c r="Q522" s="8">
        <f t="shared" si="1"/>
        <v>30300</v>
      </c>
    </row>
    <row r="523" spans="1:17" x14ac:dyDescent="0.25">
      <c r="A523" s="8" t="str">
        <f t="shared" si="0"/>
        <v>RubengeraKibirizi</v>
      </c>
      <c r="B523" s="17" t="s">
        <v>85</v>
      </c>
      <c r="C523" s="17" t="s">
        <v>341</v>
      </c>
      <c r="D523" s="8" t="s">
        <v>341</v>
      </c>
      <c r="E523" s="10">
        <v>43350</v>
      </c>
      <c r="F523" s="8" t="s">
        <v>362</v>
      </c>
      <c r="G523" s="8">
        <v>65</v>
      </c>
      <c r="H523" s="11">
        <v>43495</v>
      </c>
      <c r="I523" s="8" t="s">
        <v>201</v>
      </c>
      <c r="J523" s="17" t="s">
        <v>38</v>
      </c>
      <c r="K523" s="19">
        <v>464</v>
      </c>
      <c r="L523" s="19">
        <v>-106</v>
      </c>
      <c r="M523" s="19">
        <f t="shared" si="38"/>
        <v>358</v>
      </c>
      <c r="N523" s="19">
        <v>-344</v>
      </c>
      <c r="O523" s="21">
        <f t="shared" si="39"/>
        <v>14</v>
      </c>
      <c r="P523" s="8">
        <f>VLOOKUP(J523,Sheet16!$A$1:$B$16,2,0)</f>
        <v>2180</v>
      </c>
      <c r="Q523" s="8">
        <f t="shared" si="1"/>
        <v>30520</v>
      </c>
    </row>
    <row r="524" spans="1:17" x14ac:dyDescent="0.25">
      <c r="A524" s="8" t="str">
        <f t="shared" si="0"/>
        <v>RubengeraVuganyana</v>
      </c>
      <c r="B524" s="17" t="s">
        <v>85</v>
      </c>
      <c r="C524" s="17" t="s">
        <v>375</v>
      </c>
      <c r="D524" s="8" t="s">
        <v>375</v>
      </c>
      <c r="E524" s="10">
        <v>43344</v>
      </c>
      <c r="F524" s="8" t="s">
        <v>362</v>
      </c>
      <c r="G524" s="8">
        <v>65</v>
      </c>
      <c r="H524" s="11">
        <v>43565</v>
      </c>
      <c r="I524" s="8" t="s">
        <v>201</v>
      </c>
      <c r="J524" s="17" t="s">
        <v>19</v>
      </c>
      <c r="K524" s="19">
        <v>3745</v>
      </c>
      <c r="L524" s="19">
        <v>-845</v>
      </c>
      <c r="M524" s="19">
        <v>2900</v>
      </c>
      <c r="N524" s="19">
        <v>-2885</v>
      </c>
      <c r="O524" s="21">
        <v>15</v>
      </c>
      <c r="P524" s="8">
        <f>VLOOKUP(J524,Sheet16!$A$1:$B$16,2,0)</f>
        <v>737</v>
      </c>
      <c r="Q524" s="8">
        <f t="shared" si="1"/>
        <v>11055</v>
      </c>
    </row>
    <row r="525" spans="1:17" x14ac:dyDescent="0.25">
      <c r="A525" s="8" t="str">
        <f t="shared" si="0"/>
        <v>RusiziGasayo C</v>
      </c>
      <c r="B525" s="17" t="s">
        <v>205</v>
      </c>
      <c r="C525" s="17" t="s">
        <v>206</v>
      </c>
      <c r="D525" s="8" t="s">
        <v>206</v>
      </c>
      <c r="E525" s="10">
        <v>43334</v>
      </c>
      <c r="F525" s="8" t="s">
        <v>261</v>
      </c>
      <c r="G525" s="8">
        <v>344</v>
      </c>
      <c r="H525" s="11">
        <v>43490</v>
      </c>
      <c r="I525" s="8" t="s">
        <v>163</v>
      </c>
      <c r="J525" s="17" t="s">
        <v>19</v>
      </c>
      <c r="K525" s="19">
        <v>5435</v>
      </c>
      <c r="L525" s="19">
        <v>-485</v>
      </c>
      <c r="M525" s="19">
        <f t="shared" ref="M525:M527" si="40">K525+L525</f>
        <v>4950</v>
      </c>
      <c r="N525" s="19">
        <v>-4915</v>
      </c>
      <c r="O525" s="21">
        <f t="shared" ref="O525:O527" si="41">M525+N525</f>
        <v>35</v>
      </c>
      <c r="P525" s="8">
        <f>VLOOKUP(J525,Sheet16!$A$1:$B$16,2,0)</f>
        <v>737</v>
      </c>
      <c r="Q525" s="8">
        <f t="shared" si="1"/>
        <v>25795</v>
      </c>
    </row>
    <row r="526" spans="1:17" x14ac:dyDescent="0.25">
      <c r="A526" s="8" t="str">
        <f t="shared" si="0"/>
        <v>RusiziGasayo C</v>
      </c>
      <c r="B526" s="17" t="s">
        <v>205</v>
      </c>
      <c r="C526" s="17" t="s">
        <v>206</v>
      </c>
      <c r="D526" s="8" t="s">
        <v>206</v>
      </c>
      <c r="E526" s="10">
        <v>43334</v>
      </c>
      <c r="F526" s="8" t="s">
        <v>261</v>
      </c>
      <c r="G526" s="8">
        <v>344</v>
      </c>
      <c r="H526" s="11">
        <v>43490</v>
      </c>
      <c r="I526" s="8" t="s">
        <v>163</v>
      </c>
      <c r="J526" s="17" t="s">
        <v>25</v>
      </c>
      <c r="K526" s="19">
        <v>2475</v>
      </c>
      <c r="L526" s="19">
        <v>-425</v>
      </c>
      <c r="M526" s="19">
        <f t="shared" si="40"/>
        <v>2050</v>
      </c>
      <c r="N526" s="19">
        <v>-1975</v>
      </c>
      <c r="O526" s="21">
        <f t="shared" si="41"/>
        <v>75</v>
      </c>
      <c r="P526" s="8">
        <f>VLOOKUP(J526,Sheet16!$A$1:$B$16,2,0)</f>
        <v>100</v>
      </c>
      <c r="Q526" s="8">
        <f t="shared" si="1"/>
        <v>7500</v>
      </c>
    </row>
    <row r="527" spans="1:17" x14ac:dyDescent="0.25">
      <c r="A527" s="8" t="str">
        <f t="shared" si="0"/>
        <v>RusiziGasayo C</v>
      </c>
      <c r="B527" s="17" t="s">
        <v>205</v>
      </c>
      <c r="C527" s="17" t="s">
        <v>206</v>
      </c>
      <c r="D527" s="8" t="s">
        <v>206</v>
      </c>
      <c r="E527" s="10">
        <v>43334</v>
      </c>
      <c r="F527" s="8" t="s">
        <v>261</v>
      </c>
      <c r="G527" s="8">
        <v>344</v>
      </c>
      <c r="H527" s="11">
        <v>43490</v>
      </c>
      <c r="I527" s="8" t="s">
        <v>163</v>
      </c>
      <c r="J527" s="17" t="s">
        <v>26</v>
      </c>
      <c r="K527" s="19">
        <v>1855</v>
      </c>
      <c r="L527" s="19">
        <v>-150</v>
      </c>
      <c r="M527" s="19">
        <f t="shared" si="40"/>
        <v>1705</v>
      </c>
      <c r="N527" s="19">
        <v>-1700</v>
      </c>
      <c r="O527" s="21">
        <f t="shared" si="41"/>
        <v>5</v>
      </c>
      <c r="P527" s="8">
        <f>VLOOKUP(J527,Sheet16!$A$1:$B$16,2,0)</f>
        <v>606</v>
      </c>
      <c r="Q527" s="8">
        <f t="shared" si="1"/>
        <v>3030</v>
      </c>
    </row>
    <row r="528" spans="1:17" x14ac:dyDescent="0.25">
      <c r="A528" s="8" t="str">
        <f t="shared" si="0"/>
        <v>RusiziMiko B</v>
      </c>
      <c r="B528" s="17" t="s">
        <v>205</v>
      </c>
      <c r="C528" s="17" t="s">
        <v>364</v>
      </c>
      <c r="D528" s="8" t="s">
        <v>364</v>
      </c>
      <c r="E528" s="10">
        <v>43335</v>
      </c>
      <c r="F528" s="8" t="s">
        <v>261</v>
      </c>
      <c r="G528" s="8">
        <v>344</v>
      </c>
      <c r="H528" s="11">
        <v>43528</v>
      </c>
      <c r="I528" s="8" t="s">
        <v>163</v>
      </c>
      <c r="J528" s="17" t="s">
        <v>19</v>
      </c>
      <c r="K528" s="19">
        <v>7705</v>
      </c>
      <c r="L528" s="19">
        <v>-785</v>
      </c>
      <c r="M528" s="19">
        <v>6920</v>
      </c>
      <c r="N528" s="19">
        <v>-6870</v>
      </c>
      <c r="O528" s="21">
        <v>50</v>
      </c>
      <c r="P528" s="8">
        <f>VLOOKUP(J528,Sheet16!$A$1:$B$16,2,0)</f>
        <v>737</v>
      </c>
      <c r="Q528" s="8">
        <f t="shared" si="1"/>
        <v>36850</v>
      </c>
    </row>
    <row r="529" spans="1:17" x14ac:dyDescent="0.25">
      <c r="A529" s="8" t="str">
        <f t="shared" si="0"/>
        <v>RusiziMiko B</v>
      </c>
      <c r="B529" s="17" t="s">
        <v>205</v>
      </c>
      <c r="C529" s="17" t="s">
        <v>364</v>
      </c>
      <c r="D529" s="8" t="s">
        <v>364</v>
      </c>
      <c r="E529" s="10">
        <v>43335</v>
      </c>
      <c r="F529" s="8" t="s">
        <v>261</v>
      </c>
      <c r="G529" s="8">
        <v>344</v>
      </c>
      <c r="H529" s="11">
        <v>43528</v>
      </c>
      <c r="I529" s="8" t="s">
        <v>163</v>
      </c>
      <c r="J529" s="17" t="s">
        <v>26</v>
      </c>
      <c r="K529" s="19">
        <v>3560</v>
      </c>
      <c r="L529" s="19">
        <v>-400</v>
      </c>
      <c r="M529" s="19">
        <v>3160</v>
      </c>
      <c r="N529" s="19">
        <v>-3155</v>
      </c>
      <c r="O529" s="21">
        <v>5</v>
      </c>
      <c r="P529" s="8">
        <f>VLOOKUP(J529,Sheet16!$A$1:$B$16,2,0)</f>
        <v>606</v>
      </c>
      <c r="Q529" s="8">
        <f t="shared" si="1"/>
        <v>3030</v>
      </c>
    </row>
    <row r="530" spans="1:17" x14ac:dyDescent="0.25">
      <c r="A530" s="8" t="str">
        <f t="shared" si="0"/>
        <v>RutsiroGatare</v>
      </c>
      <c r="B530" s="17" t="s">
        <v>62</v>
      </c>
      <c r="C530" s="17" t="s">
        <v>214</v>
      </c>
      <c r="D530" s="8" t="s">
        <v>214</v>
      </c>
      <c r="E530" s="10">
        <v>43334</v>
      </c>
      <c r="F530" s="8" t="s">
        <v>270</v>
      </c>
      <c r="G530" s="8">
        <v>428</v>
      </c>
      <c r="H530" s="11">
        <v>43487</v>
      </c>
      <c r="I530" s="8" t="s">
        <v>201</v>
      </c>
      <c r="J530" s="17" t="s">
        <v>19</v>
      </c>
      <c r="K530" s="19">
        <v>2840</v>
      </c>
      <c r="L530" s="19">
        <v>-465</v>
      </c>
      <c r="M530" s="19">
        <f t="shared" ref="M530:M532" si="42">K530+L530</f>
        <v>2375</v>
      </c>
      <c r="N530" s="19">
        <v>-2305</v>
      </c>
      <c r="O530" s="21">
        <f t="shared" ref="O530:O532" si="43">M530+N530</f>
        <v>70</v>
      </c>
      <c r="P530" s="8">
        <f>VLOOKUP(J530,Sheet16!$A$1:$B$16,2,0)</f>
        <v>737</v>
      </c>
      <c r="Q530" s="8">
        <f t="shared" si="1"/>
        <v>51590</v>
      </c>
    </row>
    <row r="531" spans="1:17" x14ac:dyDescent="0.25">
      <c r="A531" s="8" t="str">
        <f t="shared" si="0"/>
        <v>RutsiroGatare</v>
      </c>
      <c r="B531" s="17" t="s">
        <v>62</v>
      </c>
      <c r="C531" s="17" t="s">
        <v>214</v>
      </c>
      <c r="D531" s="8" t="s">
        <v>214</v>
      </c>
      <c r="E531" s="10">
        <v>43334</v>
      </c>
      <c r="F531" s="8" t="s">
        <v>270</v>
      </c>
      <c r="G531" s="8">
        <v>428</v>
      </c>
      <c r="H531" s="11">
        <v>43487</v>
      </c>
      <c r="I531" s="8" t="s">
        <v>201</v>
      </c>
      <c r="J531" s="17" t="s">
        <v>30</v>
      </c>
      <c r="K531" s="19">
        <v>838</v>
      </c>
      <c r="L531" s="19">
        <v>-406</v>
      </c>
      <c r="M531" s="19">
        <f t="shared" si="42"/>
        <v>432</v>
      </c>
      <c r="N531" s="19">
        <v>-425</v>
      </c>
      <c r="O531" s="21">
        <f t="shared" si="43"/>
        <v>7</v>
      </c>
      <c r="P531" s="8">
        <f>VLOOKUP(J531,Sheet16!$A$1:$B$16,2,0)</f>
        <v>2141</v>
      </c>
      <c r="Q531" s="8">
        <f t="shared" si="1"/>
        <v>14987</v>
      </c>
    </row>
    <row r="532" spans="1:17" x14ac:dyDescent="0.25">
      <c r="A532" s="8" t="str">
        <f t="shared" si="0"/>
        <v>RutsiroGatare</v>
      </c>
      <c r="B532" s="17" t="s">
        <v>62</v>
      </c>
      <c r="C532" s="17" t="s">
        <v>214</v>
      </c>
      <c r="D532" s="8" t="s">
        <v>214</v>
      </c>
      <c r="E532" s="10">
        <v>43334</v>
      </c>
      <c r="F532" s="8" t="s">
        <v>270</v>
      </c>
      <c r="G532" s="8">
        <v>428</v>
      </c>
      <c r="H532" s="11">
        <v>43487</v>
      </c>
      <c r="I532" s="8" t="s">
        <v>201</v>
      </c>
      <c r="J532" s="17" t="s">
        <v>26</v>
      </c>
      <c r="K532" s="19">
        <v>1380</v>
      </c>
      <c r="L532" s="19">
        <v>-265</v>
      </c>
      <c r="M532" s="19">
        <f t="shared" si="42"/>
        <v>1115</v>
      </c>
      <c r="N532" s="19">
        <v>-1102.5</v>
      </c>
      <c r="O532" s="21">
        <f t="shared" si="43"/>
        <v>12.5</v>
      </c>
      <c r="P532" s="8">
        <f>VLOOKUP(J532,Sheet16!$A$1:$B$16,2,0)</f>
        <v>606</v>
      </c>
      <c r="Q532" s="8">
        <f t="shared" si="1"/>
        <v>7575</v>
      </c>
    </row>
    <row r="533" spans="1:17" x14ac:dyDescent="0.25">
      <c r="A533" s="8" t="str">
        <f t="shared" si="0"/>
        <v>RutsiroRukaragata</v>
      </c>
      <c r="B533" s="17" t="s">
        <v>62</v>
      </c>
      <c r="C533" s="17" t="s">
        <v>376</v>
      </c>
      <c r="D533" s="8" t="s">
        <v>376</v>
      </c>
      <c r="E533" s="10">
        <v>43341</v>
      </c>
      <c r="F533" s="8" t="s">
        <v>377</v>
      </c>
      <c r="G533" s="8">
        <v>388</v>
      </c>
      <c r="H533" s="11">
        <v>43706</v>
      </c>
      <c r="I533" s="8" t="s">
        <v>97</v>
      </c>
      <c r="J533" s="17" t="s">
        <v>19</v>
      </c>
      <c r="K533" s="19">
        <v>2810</v>
      </c>
      <c r="L533" s="19">
        <v>-565</v>
      </c>
      <c r="M533" s="19">
        <v>2245</v>
      </c>
      <c r="N533" s="19">
        <v>-2220</v>
      </c>
      <c r="O533" s="21">
        <v>25</v>
      </c>
      <c r="P533" s="8">
        <f>VLOOKUP(J533,Sheet16!$A$1:$B$16,2,0)</f>
        <v>737</v>
      </c>
      <c r="Q533" s="8">
        <f t="shared" si="1"/>
        <v>18425</v>
      </c>
    </row>
    <row r="534" spans="1:17" x14ac:dyDescent="0.25">
      <c r="A534" s="8" t="str">
        <f t="shared" si="0"/>
        <v>RutsiroRukaragata</v>
      </c>
      <c r="B534" s="17" t="s">
        <v>62</v>
      </c>
      <c r="C534" s="17" t="s">
        <v>376</v>
      </c>
      <c r="D534" s="8" t="s">
        <v>376</v>
      </c>
      <c r="E534" s="10">
        <v>43341</v>
      </c>
      <c r="F534" s="8" t="s">
        <v>377</v>
      </c>
      <c r="G534" s="8">
        <v>388</v>
      </c>
      <c r="H534" s="11">
        <v>43706</v>
      </c>
      <c r="I534" s="8" t="s">
        <v>97</v>
      </c>
      <c r="J534" s="17" t="s">
        <v>33</v>
      </c>
      <c r="K534" s="19">
        <v>32</v>
      </c>
      <c r="L534" s="19">
        <v>0</v>
      </c>
      <c r="M534" s="19">
        <v>32</v>
      </c>
      <c r="N534" s="19">
        <v>-31</v>
      </c>
      <c r="O534" s="21">
        <v>1</v>
      </c>
      <c r="P534" s="15">
        <f>VLOOKUP(J534,Sheet16!$A$1:$B$16,2,0)</f>
        <v>29500</v>
      </c>
      <c r="Q534" s="8">
        <f t="shared" si="1"/>
        <v>29500</v>
      </c>
    </row>
    <row r="535" spans="1:17" x14ac:dyDescent="0.25">
      <c r="A535" s="8" t="str">
        <f t="shared" si="0"/>
        <v>RutsiroRukaragata</v>
      </c>
      <c r="B535" s="17" t="s">
        <v>62</v>
      </c>
      <c r="C535" s="17" t="s">
        <v>376</v>
      </c>
      <c r="D535" s="8" t="s">
        <v>376</v>
      </c>
      <c r="E535" s="10">
        <v>43341</v>
      </c>
      <c r="F535" s="8" t="s">
        <v>377</v>
      </c>
      <c r="G535" s="8">
        <v>388</v>
      </c>
      <c r="H535" s="11">
        <v>43706</v>
      </c>
      <c r="I535" s="8" t="s">
        <v>97</v>
      </c>
      <c r="J535" s="17" t="s">
        <v>25</v>
      </c>
      <c r="K535" s="19">
        <v>1300</v>
      </c>
      <c r="L535" s="19">
        <v>-125</v>
      </c>
      <c r="M535" s="19">
        <f t="shared" ref="M535:M539" si="44">K535+L535</f>
        <v>1175</v>
      </c>
      <c r="N535" s="19">
        <v>-1150</v>
      </c>
      <c r="O535" s="21">
        <f t="shared" ref="O535:O539" si="45">M535+N535</f>
        <v>25</v>
      </c>
      <c r="P535" s="8">
        <f>VLOOKUP(J535,Sheet16!$A$1:$B$16,2,0)</f>
        <v>100</v>
      </c>
      <c r="Q535" s="8">
        <f t="shared" si="1"/>
        <v>2500</v>
      </c>
    </row>
    <row r="536" spans="1:17" x14ac:dyDescent="0.25">
      <c r="A536" s="8" t="str">
        <f t="shared" si="0"/>
        <v>RwamaganaRugarama 2</v>
      </c>
      <c r="B536" s="17" t="s">
        <v>236</v>
      </c>
      <c r="C536" s="17" t="s">
        <v>378</v>
      </c>
      <c r="D536" s="8" t="s">
        <v>379</v>
      </c>
      <c r="E536" s="10">
        <v>43340</v>
      </c>
      <c r="F536" s="8" t="s">
        <v>380</v>
      </c>
      <c r="G536" s="8">
        <v>2464</v>
      </c>
      <c r="H536" s="11">
        <v>43496</v>
      </c>
      <c r="I536" s="8" t="s">
        <v>97</v>
      </c>
      <c r="J536" s="17" t="s">
        <v>19</v>
      </c>
      <c r="K536" s="19">
        <v>3575</v>
      </c>
      <c r="L536" s="19">
        <v>-560</v>
      </c>
      <c r="M536" s="19">
        <f t="shared" si="44"/>
        <v>3015</v>
      </c>
      <c r="N536" s="19">
        <v>-2850</v>
      </c>
      <c r="O536" s="21">
        <f t="shared" si="45"/>
        <v>165</v>
      </c>
      <c r="P536" s="8">
        <f>VLOOKUP(J536,Sheet16!$A$1:$B$16,2,0)</f>
        <v>737</v>
      </c>
      <c r="Q536" s="8">
        <f t="shared" si="1"/>
        <v>121605</v>
      </c>
    </row>
    <row r="537" spans="1:17" x14ac:dyDescent="0.25">
      <c r="A537" s="8" t="str">
        <f t="shared" si="0"/>
        <v>RwamaganaRugarama 2</v>
      </c>
      <c r="B537" s="17" t="s">
        <v>236</v>
      </c>
      <c r="C537" s="17" t="s">
        <v>378</v>
      </c>
      <c r="D537" s="8" t="s">
        <v>379</v>
      </c>
      <c r="E537" s="10">
        <v>43340</v>
      </c>
      <c r="F537" s="8" t="s">
        <v>380</v>
      </c>
      <c r="G537" s="8">
        <v>2464</v>
      </c>
      <c r="H537" s="11">
        <v>43496</v>
      </c>
      <c r="I537" s="8" t="s">
        <v>97</v>
      </c>
      <c r="J537" s="17" t="s">
        <v>21</v>
      </c>
      <c r="K537" s="19">
        <v>665</v>
      </c>
      <c r="L537" s="19">
        <v>-185</v>
      </c>
      <c r="M537" s="19">
        <f t="shared" si="44"/>
        <v>480</v>
      </c>
      <c r="N537" s="19">
        <v>-425</v>
      </c>
      <c r="O537" s="21">
        <f t="shared" si="45"/>
        <v>55</v>
      </c>
      <c r="P537" s="8">
        <f>VLOOKUP(J537,Sheet16!$A$1:$B$16,2,0)</f>
        <v>655</v>
      </c>
      <c r="Q537" s="8">
        <f t="shared" si="1"/>
        <v>36025</v>
      </c>
    </row>
    <row r="538" spans="1:17" x14ac:dyDescent="0.25">
      <c r="A538" s="8" t="str">
        <f t="shared" si="0"/>
        <v>RwamaganaRugarama 2</v>
      </c>
      <c r="B538" s="17" t="s">
        <v>236</v>
      </c>
      <c r="C538" s="17" t="s">
        <v>378</v>
      </c>
      <c r="D538" s="8" t="s">
        <v>379</v>
      </c>
      <c r="E538" s="10">
        <v>43340</v>
      </c>
      <c r="F538" s="8" t="s">
        <v>380</v>
      </c>
      <c r="G538" s="8">
        <v>2464</v>
      </c>
      <c r="H538" s="11">
        <v>43496</v>
      </c>
      <c r="I538" s="8" t="s">
        <v>97</v>
      </c>
      <c r="J538" s="17" t="s">
        <v>22</v>
      </c>
      <c r="K538" s="19">
        <v>290</v>
      </c>
      <c r="L538" s="19">
        <v>-90</v>
      </c>
      <c r="M538" s="19">
        <f t="shared" si="44"/>
        <v>200</v>
      </c>
      <c r="N538" s="19">
        <v>-182</v>
      </c>
      <c r="O538" s="21">
        <f t="shared" si="45"/>
        <v>18</v>
      </c>
      <c r="P538" s="8">
        <f>VLOOKUP(J538,Sheet16!$A$1:$B$16,2,0)</f>
        <v>2288</v>
      </c>
      <c r="Q538" s="8">
        <f t="shared" si="1"/>
        <v>41184</v>
      </c>
    </row>
    <row r="539" spans="1:17" x14ac:dyDescent="0.25">
      <c r="A539" s="8" t="str">
        <f t="shared" si="0"/>
        <v>RwamaganaRugarama 2</v>
      </c>
      <c r="B539" s="17" t="s">
        <v>236</v>
      </c>
      <c r="C539" s="17" t="s">
        <v>378</v>
      </c>
      <c r="D539" s="8" t="s">
        <v>379</v>
      </c>
      <c r="E539" s="10">
        <v>43340</v>
      </c>
      <c r="F539" s="8" t="s">
        <v>380</v>
      </c>
      <c r="G539" s="8">
        <v>2464</v>
      </c>
      <c r="H539" s="11">
        <v>43496</v>
      </c>
      <c r="I539" s="8" t="s">
        <v>97</v>
      </c>
      <c r="J539" s="17" t="s">
        <v>25</v>
      </c>
      <c r="K539" s="19">
        <v>550</v>
      </c>
      <c r="L539" s="19">
        <v>-150</v>
      </c>
      <c r="M539" s="19">
        <f t="shared" si="44"/>
        <v>400</v>
      </c>
      <c r="N539" s="19">
        <v>-325</v>
      </c>
      <c r="O539" s="21">
        <f t="shared" si="45"/>
        <v>75</v>
      </c>
      <c r="P539" s="8">
        <f>VLOOKUP(J539,Sheet16!$A$1:$B$16,2,0)</f>
        <v>100</v>
      </c>
      <c r="Q539" s="8">
        <f t="shared" si="1"/>
        <v>7500</v>
      </c>
    </row>
    <row r="540" spans="1:17" x14ac:dyDescent="0.25">
      <c r="A540" s="8" t="str">
        <f t="shared" si="0"/>
        <v>RwamaganaRugarama 2</v>
      </c>
      <c r="B540" s="17" t="s">
        <v>236</v>
      </c>
      <c r="C540" s="17" t="s">
        <v>378</v>
      </c>
      <c r="D540" s="8" t="s">
        <v>379</v>
      </c>
      <c r="E540" s="10">
        <v>43340</v>
      </c>
      <c r="F540" s="8" t="s">
        <v>380</v>
      </c>
      <c r="G540" s="8">
        <v>2464</v>
      </c>
      <c r="H540" s="11">
        <v>43496</v>
      </c>
      <c r="I540" s="8" t="s">
        <v>97</v>
      </c>
      <c r="J540" s="17" t="s">
        <v>26</v>
      </c>
      <c r="K540" s="19">
        <v>1745</v>
      </c>
      <c r="L540" s="19">
        <v>-330</v>
      </c>
      <c r="M540" s="19">
        <v>1415</v>
      </c>
      <c r="N540" s="19">
        <v>-1327.5</v>
      </c>
      <c r="O540" s="21">
        <v>87.5</v>
      </c>
      <c r="P540" s="8">
        <f>VLOOKUP(J540,Sheet16!$A$1:$B$16,2,0)</f>
        <v>606</v>
      </c>
      <c r="Q540" s="8">
        <f t="shared" si="1"/>
        <v>53025</v>
      </c>
    </row>
    <row r="541" spans="1:17" x14ac:dyDescent="0.25">
      <c r="E541" s="40"/>
      <c r="H541" s="41"/>
    </row>
    <row r="542" spans="1:17" x14ac:dyDescent="0.25">
      <c r="E542" s="40"/>
      <c r="H542" s="41"/>
    </row>
    <row r="543" spans="1:17" x14ac:dyDescent="0.25">
      <c r="E543" s="40"/>
      <c r="H543" s="41"/>
    </row>
    <row r="544" spans="1:17" x14ac:dyDescent="0.25">
      <c r="E544" s="40"/>
      <c r="H544" s="41"/>
    </row>
    <row r="545" spans="5:8" x14ac:dyDescent="0.25">
      <c r="E545" s="40"/>
      <c r="H545" s="41"/>
    </row>
    <row r="546" spans="5:8" x14ac:dyDescent="0.25">
      <c r="E546" s="40"/>
      <c r="H546" s="41"/>
    </row>
    <row r="547" spans="5:8" x14ac:dyDescent="0.25">
      <c r="E547" s="40"/>
      <c r="H547" s="41"/>
    </row>
    <row r="548" spans="5:8" x14ac:dyDescent="0.25">
      <c r="E548" s="40"/>
      <c r="H548" s="41"/>
    </row>
    <row r="549" spans="5:8" x14ac:dyDescent="0.25">
      <c r="E549" s="40"/>
      <c r="H549" s="41"/>
    </row>
    <row r="550" spans="5:8" x14ac:dyDescent="0.25">
      <c r="E550" s="40"/>
      <c r="H550" s="41"/>
    </row>
    <row r="551" spans="5:8" x14ac:dyDescent="0.25">
      <c r="E551" s="40"/>
      <c r="H551" s="41"/>
    </row>
    <row r="552" spans="5:8" x14ac:dyDescent="0.25">
      <c r="E552" s="40"/>
      <c r="H552" s="41"/>
    </row>
    <row r="553" spans="5:8" x14ac:dyDescent="0.25">
      <c r="E553" s="40"/>
      <c r="H553" s="41"/>
    </row>
    <row r="554" spans="5:8" x14ac:dyDescent="0.25">
      <c r="E554" s="40"/>
      <c r="H554" s="41"/>
    </row>
    <row r="555" spans="5:8" x14ac:dyDescent="0.25">
      <c r="E555" s="40"/>
      <c r="H555" s="41"/>
    </row>
    <row r="556" spans="5:8" x14ac:dyDescent="0.25">
      <c r="E556" s="40"/>
      <c r="H556" s="41"/>
    </row>
    <row r="557" spans="5:8" x14ac:dyDescent="0.25">
      <c r="E557" s="40"/>
      <c r="H557" s="41"/>
    </row>
    <row r="558" spans="5:8" x14ac:dyDescent="0.25">
      <c r="E558" s="40"/>
      <c r="H558" s="41"/>
    </row>
    <row r="559" spans="5:8" x14ac:dyDescent="0.25">
      <c r="E559" s="40"/>
      <c r="H559" s="41"/>
    </row>
    <row r="560" spans="5:8" x14ac:dyDescent="0.25">
      <c r="E560" s="40"/>
      <c r="H560" s="41"/>
    </row>
    <row r="561" spans="5:8" x14ac:dyDescent="0.25">
      <c r="E561" s="40"/>
      <c r="H561" s="41"/>
    </row>
    <row r="562" spans="5:8" x14ac:dyDescent="0.25">
      <c r="E562" s="40"/>
      <c r="H562" s="41"/>
    </row>
    <row r="563" spans="5:8" x14ac:dyDescent="0.25">
      <c r="E563" s="40"/>
      <c r="H563" s="41"/>
    </row>
    <row r="564" spans="5:8" x14ac:dyDescent="0.25">
      <c r="E564" s="40"/>
      <c r="H564" s="41"/>
    </row>
    <row r="565" spans="5:8" x14ac:dyDescent="0.25">
      <c r="E565" s="40"/>
      <c r="H565" s="41"/>
    </row>
    <row r="566" spans="5:8" x14ac:dyDescent="0.25">
      <c r="E566" s="40"/>
      <c r="H566" s="41"/>
    </row>
    <row r="567" spans="5:8" x14ac:dyDescent="0.25">
      <c r="E567" s="40"/>
      <c r="H567" s="41"/>
    </row>
    <row r="568" spans="5:8" x14ac:dyDescent="0.25">
      <c r="E568" s="40"/>
      <c r="H568" s="41"/>
    </row>
    <row r="569" spans="5:8" x14ac:dyDescent="0.25">
      <c r="E569" s="40"/>
      <c r="H569" s="41"/>
    </row>
    <row r="570" spans="5:8" x14ac:dyDescent="0.25">
      <c r="E570" s="40"/>
      <c r="H570" s="41"/>
    </row>
    <row r="571" spans="5:8" x14ac:dyDescent="0.25">
      <c r="E571" s="40"/>
      <c r="H571" s="41"/>
    </row>
    <row r="572" spans="5:8" x14ac:dyDescent="0.25">
      <c r="E572" s="40"/>
      <c r="H572" s="41"/>
    </row>
    <row r="573" spans="5:8" x14ac:dyDescent="0.25">
      <c r="E573" s="40"/>
      <c r="H573" s="41"/>
    </row>
    <row r="574" spans="5:8" x14ac:dyDescent="0.25">
      <c r="E574" s="40"/>
      <c r="H574" s="41"/>
    </row>
    <row r="575" spans="5:8" x14ac:dyDescent="0.25">
      <c r="E575" s="40"/>
      <c r="H575" s="41"/>
    </row>
    <row r="576" spans="5:8" x14ac:dyDescent="0.25">
      <c r="E576" s="40"/>
      <c r="H576" s="41"/>
    </row>
    <row r="577" spans="5:8" x14ac:dyDescent="0.25">
      <c r="E577" s="40"/>
      <c r="H577" s="41"/>
    </row>
    <row r="578" spans="5:8" x14ac:dyDescent="0.25">
      <c r="E578" s="40"/>
      <c r="H578" s="41"/>
    </row>
    <row r="579" spans="5:8" x14ac:dyDescent="0.25">
      <c r="E579" s="40"/>
      <c r="H579" s="41"/>
    </row>
    <row r="580" spans="5:8" x14ac:dyDescent="0.25">
      <c r="E580" s="40"/>
      <c r="H580" s="41"/>
    </row>
    <row r="581" spans="5:8" x14ac:dyDescent="0.25">
      <c r="E581" s="40"/>
      <c r="H581" s="41"/>
    </row>
    <row r="582" spans="5:8" x14ac:dyDescent="0.25">
      <c r="E582" s="40"/>
      <c r="H582" s="41"/>
    </row>
    <row r="583" spans="5:8" x14ac:dyDescent="0.25">
      <c r="E583" s="40"/>
      <c r="H583" s="41"/>
    </row>
    <row r="584" spans="5:8" x14ac:dyDescent="0.25">
      <c r="E584" s="40"/>
      <c r="H584" s="41"/>
    </row>
    <row r="585" spans="5:8" x14ac:dyDescent="0.25">
      <c r="E585" s="40"/>
      <c r="H585" s="41"/>
    </row>
    <row r="586" spans="5:8" x14ac:dyDescent="0.25">
      <c r="E586" s="40"/>
      <c r="H586" s="41"/>
    </row>
    <row r="587" spans="5:8" x14ac:dyDescent="0.25">
      <c r="E587" s="40"/>
      <c r="H587" s="41"/>
    </row>
    <row r="588" spans="5:8" x14ac:dyDescent="0.25">
      <c r="E588" s="40"/>
      <c r="H588" s="41"/>
    </row>
    <row r="589" spans="5:8" x14ac:dyDescent="0.25">
      <c r="E589" s="40"/>
      <c r="H589" s="41"/>
    </row>
    <row r="590" spans="5:8" x14ac:dyDescent="0.25">
      <c r="E590" s="40"/>
      <c r="H590" s="41"/>
    </row>
    <row r="591" spans="5:8" x14ac:dyDescent="0.25">
      <c r="E591" s="40"/>
      <c r="H591" s="41"/>
    </row>
    <row r="592" spans="5:8" x14ac:dyDescent="0.25">
      <c r="E592" s="40"/>
      <c r="H592" s="41"/>
    </row>
    <row r="593" spans="5:8" x14ac:dyDescent="0.25">
      <c r="E593" s="40"/>
      <c r="H593" s="41"/>
    </row>
    <row r="594" spans="5:8" x14ac:dyDescent="0.25">
      <c r="E594" s="40"/>
      <c r="H594" s="41"/>
    </row>
    <row r="595" spans="5:8" x14ac:dyDescent="0.25">
      <c r="E595" s="40"/>
      <c r="H595" s="41"/>
    </row>
    <row r="596" spans="5:8" x14ac:dyDescent="0.25">
      <c r="E596" s="40"/>
      <c r="H596" s="41"/>
    </row>
    <row r="597" spans="5:8" x14ac:dyDescent="0.25">
      <c r="E597" s="40"/>
      <c r="H597" s="41"/>
    </row>
    <row r="598" spans="5:8" x14ac:dyDescent="0.25">
      <c r="E598" s="40"/>
      <c r="H598" s="41"/>
    </row>
    <row r="599" spans="5:8" x14ac:dyDescent="0.25">
      <c r="E599" s="40"/>
      <c r="H599" s="41"/>
    </row>
    <row r="600" spans="5:8" x14ac:dyDescent="0.25">
      <c r="E600" s="40"/>
      <c r="H600" s="41"/>
    </row>
    <row r="601" spans="5:8" x14ac:dyDescent="0.25">
      <c r="E601" s="40"/>
      <c r="H601" s="41"/>
    </row>
    <row r="602" spans="5:8" x14ac:dyDescent="0.25">
      <c r="E602" s="40"/>
      <c r="H602" s="41"/>
    </row>
    <row r="603" spans="5:8" x14ac:dyDescent="0.25">
      <c r="E603" s="40"/>
      <c r="H603" s="41"/>
    </row>
    <row r="604" spans="5:8" x14ac:dyDescent="0.25">
      <c r="E604" s="40"/>
      <c r="H604" s="41"/>
    </row>
    <row r="605" spans="5:8" x14ac:dyDescent="0.25">
      <c r="E605" s="40"/>
      <c r="H605" s="41"/>
    </row>
    <row r="606" spans="5:8" x14ac:dyDescent="0.25">
      <c r="E606" s="40"/>
      <c r="H606" s="41"/>
    </row>
    <row r="607" spans="5:8" x14ac:dyDescent="0.25">
      <c r="E607" s="40"/>
      <c r="H607" s="41"/>
    </row>
    <row r="608" spans="5:8" x14ac:dyDescent="0.25">
      <c r="E608" s="40"/>
      <c r="H608" s="41"/>
    </row>
    <row r="609" spans="5:8" x14ac:dyDescent="0.25">
      <c r="E609" s="40"/>
      <c r="H609" s="41"/>
    </row>
    <row r="610" spans="5:8" x14ac:dyDescent="0.25">
      <c r="E610" s="40"/>
      <c r="H610" s="41"/>
    </row>
    <row r="611" spans="5:8" x14ac:dyDescent="0.25">
      <c r="E611" s="40"/>
      <c r="H611" s="41"/>
    </row>
    <row r="612" spans="5:8" x14ac:dyDescent="0.25">
      <c r="E612" s="40"/>
      <c r="H612" s="41"/>
    </row>
    <row r="613" spans="5:8" x14ac:dyDescent="0.25">
      <c r="E613" s="40"/>
      <c r="H613" s="41"/>
    </row>
    <row r="614" spans="5:8" x14ac:dyDescent="0.25">
      <c r="E614" s="40"/>
      <c r="H614" s="41"/>
    </row>
    <row r="615" spans="5:8" x14ac:dyDescent="0.25">
      <c r="E615" s="40"/>
      <c r="H615" s="41"/>
    </row>
    <row r="616" spans="5:8" x14ac:dyDescent="0.25">
      <c r="E616" s="40"/>
      <c r="H616" s="41"/>
    </row>
    <row r="617" spans="5:8" x14ac:dyDescent="0.25">
      <c r="E617" s="40"/>
      <c r="H617" s="41"/>
    </row>
    <row r="618" spans="5:8" x14ac:dyDescent="0.25">
      <c r="E618" s="40"/>
      <c r="H618" s="41"/>
    </row>
    <row r="619" spans="5:8" x14ac:dyDescent="0.25">
      <c r="E619" s="40"/>
      <c r="H619" s="41"/>
    </row>
    <row r="620" spans="5:8" x14ac:dyDescent="0.25">
      <c r="E620" s="40"/>
      <c r="H620" s="41"/>
    </row>
    <row r="621" spans="5:8" x14ac:dyDescent="0.25">
      <c r="E621" s="40"/>
      <c r="H621" s="41"/>
    </row>
    <row r="622" spans="5:8" x14ac:dyDescent="0.25">
      <c r="E622" s="40"/>
      <c r="H622" s="41"/>
    </row>
    <row r="623" spans="5:8" x14ac:dyDescent="0.25">
      <c r="E623" s="40"/>
      <c r="H623" s="41"/>
    </row>
    <row r="624" spans="5:8" x14ac:dyDescent="0.25">
      <c r="E624" s="40"/>
      <c r="H624" s="41"/>
    </row>
    <row r="625" spans="5:8" x14ac:dyDescent="0.25">
      <c r="E625" s="40"/>
      <c r="H625" s="41"/>
    </row>
    <row r="626" spans="5:8" x14ac:dyDescent="0.25">
      <c r="E626" s="40"/>
      <c r="H626" s="41"/>
    </row>
    <row r="627" spans="5:8" x14ac:dyDescent="0.25">
      <c r="E627" s="40"/>
      <c r="H627" s="41"/>
    </row>
    <row r="628" spans="5:8" x14ac:dyDescent="0.25">
      <c r="E628" s="40"/>
      <c r="H628" s="41"/>
    </row>
    <row r="629" spans="5:8" x14ac:dyDescent="0.25">
      <c r="E629" s="40"/>
      <c r="H629" s="41"/>
    </row>
    <row r="630" spans="5:8" x14ac:dyDescent="0.25">
      <c r="E630" s="40"/>
      <c r="H630" s="41"/>
    </row>
    <row r="631" spans="5:8" x14ac:dyDescent="0.25">
      <c r="E631" s="40"/>
      <c r="H631" s="41"/>
    </row>
    <row r="632" spans="5:8" x14ac:dyDescent="0.25">
      <c r="E632" s="40"/>
      <c r="H632" s="41"/>
    </row>
    <row r="633" spans="5:8" x14ac:dyDescent="0.25">
      <c r="E633" s="40"/>
      <c r="H633" s="41"/>
    </row>
    <row r="634" spans="5:8" x14ac:dyDescent="0.25">
      <c r="E634" s="40"/>
      <c r="H634" s="41"/>
    </row>
    <row r="635" spans="5:8" x14ac:dyDescent="0.25">
      <c r="E635" s="40"/>
      <c r="H635" s="41"/>
    </row>
    <row r="636" spans="5:8" x14ac:dyDescent="0.25">
      <c r="E636" s="40"/>
      <c r="H636" s="41"/>
    </row>
    <row r="637" spans="5:8" x14ac:dyDescent="0.25">
      <c r="E637" s="40"/>
      <c r="H637" s="41"/>
    </row>
    <row r="638" spans="5:8" x14ac:dyDescent="0.25">
      <c r="E638" s="40"/>
      <c r="H638" s="41"/>
    </row>
    <row r="639" spans="5:8" x14ac:dyDescent="0.25">
      <c r="E639" s="40"/>
      <c r="H639" s="41"/>
    </row>
    <row r="640" spans="5:8" x14ac:dyDescent="0.25">
      <c r="E640" s="40"/>
      <c r="H640" s="41"/>
    </row>
    <row r="641" spans="5:8" x14ac:dyDescent="0.25">
      <c r="E641" s="40"/>
      <c r="H641" s="41"/>
    </row>
    <row r="642" spans="5:8" x14ac:dyDescent="0.25">
      <c r="E642" s="40"/>
      <c r="H642" s="41"/>
    </row>
    <row r="643" spans="5:8" x14ac:dyDescent="0.25">
      <c r="E643" s="40"/>
      <c r="H643" s="41"/>
    </row>
    <row r="644" spans="5:8" x14ac:dyDescent="0.25">
      <c r="E644" s="40"/>
      <c r="H644" s="41"/>
    </row>
    <row r="645" spans="5:8" x14ac:dyDescent="0.25">
      <c r="E645" s="40"/>
      <c r="H645" s="41"/>
    </row>
    <row r="646" spans="5:8" x14ac:dyDescent="0.25">
      <c r="E646" s="40"/>
      <c r="H646" s="41"/>
    </row>
    <row r="647" spans="5:8" x14ac:dyDescent="0.25">
      <c r="E647" s="40"/>
      <c r="H647" s="41"/>
    </row>
    <row r="648" spans="5:8" x14ac:dyDescent="0.25">
      <c r="E648" s="40"/>
      <c r="H648" s="41"/>
    </row>
    <row r="649" spans="5:8" x14ac:dyDescent="0.25">
      <c r="E649" s="40"/>
      <c r="H649" s="41"/>
    </row>
    <row r="650" spans="5:8" x14ac:dyDescent="0.25">
      <c r="E650" s="40"/>
      <c r="H650" s="41"/>
    </row>
    <row r="651" spans="5:8" x14ac:dyDescent="0.25">
      <c r="E651" s="40"/>
      <c r="H651" s="41"/>
    </row>
    <row r="652" spans="5:8" x14ac:dyDescent="0.25">
      <c r="E652" s="40"/>
      <c r="H652" s="41"/>
    </row>
    <row r="653" spans="5:8" x14ac:dyDescent="0.25">
      <c r="E653" s="40"/>
      <c r="H653" s="41"/>
    </row>
    <row r="654" spans="5:8" x14ac:dyDescent="0.25">
      <c r="E654" s="40"/>
      <c r="H654" s="41"/>
    </row>
    <row r="655" spans="5:8" x14ac:dyDescent="0.25">
      <c r="E655" s="40"/>
      <c r="H655" s="41"/>
    </row>
    <row r="656" spans="5:8" x14ac:dyDescent="0.25">
      <c r="E656" s="40"/>
      <c r="H656" s="41"/>
    </row>
    <row r="657" spans="5:8" x14ac:dyDescent="0.25">
      <c r="E657" s="40"/>
      <c r="H657" s="41"/>
    </row>
    <row r="658" spans="5:8" x14ac:dyDescent="0.25">
      <c r="E658" s="40"/>
      <c r="H658" s="41"/>
    </row>
    <row r="659" spans="5:8" x14ac:dyDescent="0.25">
      <c r="E659" s="40"/>
      <c r="H659" s="41"/>
    </row>
    <row r="660" spans="5:8" x14ac:dyDescent="0.25">
      <c r="E660" s="40"/>
      <c r="H660" s="41"/>
    </row>
    <row r="661" spans="5:8" x14ac:dyDescent="0.25">
      <c r="E661" s="40"/>
      <c r="H661" s="41"/>
    </row>
    <row r="662" spans="5:8" x14ac:dyDescent="0.25">
      <c r="E662" s="40"/>
      <c r="H662" s="41"/>
    </row>
    <row r="663" spans="5:8" x14ac:dyDescent="0.25">
      <c r="E663" s="40"/>
      <c r="H663" s="41"/>
    </row>
    <row r="664" spans="5:8" x14ac:dyDescent="0.25">
      <c r="E664" s="40"/>
      <c r="H664" s="41"/>
    </row>
    <row r="665" spans="5:8" x14ac:dyDescent="0.25">
      <c r="E665" s="40"/>
      <c r="H665" s="41"/>
    </row>
    <row r="666" spans="5:8" x14ac:dyDescent="0.25">
      <c r="E666" s="40"/>
      <c r="H666" s="41"/>
    </row>
    <row r="667" spans="5:8" x14ac:dyDescent="0.25">
      <c r="E667" s="40"/>
      <c r="H667" s="41"/>
    </row>
    <row r="668" spans="5:8" x14ac:dyDescent="0.25">
      <c r="E668" s="40"/>
      <c r="H668" s="41"/>
    </row>
    <row r="669" spans="5:8" x14ac:dyDescent="0.25">
      <c r="E669" s="40"/>
      <c r="H669" s="41"/>
    </row>
    <row r="670" spans="5:8" x14ac:dyDescent="0.25">
      <c r="E670" s="40"/>
      <c r="H670" s="41"/>
    </row>
    <row r="671" spans="5:8" x14ac:dyDescent="0.25">
      <c r="E671" s="40"/>
      <c r="H671" s="41"/>
    </row>
    <row r="672" spans="5:8" x14ac:dyDescent="0.25">
      <c r="E672" s="40"/>
      <c r="H672" s="41"/>
    </row>
    <row r="673" spans="5:8" x14ac:dyDescent="0.25">
      <c r="E673" s="40"/>
      <c r="H673" s="41"/>
    </row>
    <row r="674" spans="5:8" x14ac:dyDescent="0.25">
      <c r="E674" s="40"/>
      <c r="H674" s="41"/>
    </row>
    <row r="675" spans="5:8" x14ac:dyDescent="0.25">
      <c r="E675" s="40"/>
      <c r="H675" s="41"/>
    </row>
    <row r="676" spans="5:8" x14ac:dyDescent="0.25">
      <c r="E676" s="40"/>
      <c r="H676" s="41"/>
    </row>
    <row r="677" spans="5:8" x14ac:dyDescent="0.25">
      <c r="E677" s="40"/>
      <c r="H677" s="41"/>
    </row>
    <row r="678" spans="5:8" x14ac:dyDescent="0.25">
      <c r="E678" s="40"/>
      <c r="H678" s="41"/>
    </row>
    <row r="679" spans="5:8" x14ac:dyDescent="0.25">
      <c r="E679" s="40"/>
      <c r="H679" s="41"/>
    </row>
    <row r="680" spans="5:8" x14ac:dyDescent="0.25">
      <c r="E680" s="40"/>
      <c r="H680" s="41"/>
    </row>
    <row r="681" spans="5:8" x14ac:dyDescent="0.25">
      <c r="E681" s="40"/>
      <c r="H681" s="41"/>
    </row>
    <row r="682" spans="5:8" x14ac:dyDescent="0.25">
      <c r="E682" s="40"/>
      <c r="H682" s="41"/>
    </row>
    <row r="683" spans="5:8" x14ac:dyDescent="0.25">
      <c r="E683" s="40"/>
      <c r="H683" s="41"/>
    </row>
    <row r="684" spans="5:8" x14ac:dyDescent="0.25">
      <c r="E684" s="40"/>
      <c r="H684" s="41"/>
    </row>
    <row r="685" spans="5:8" x14ac:dyDescent="0.25">
      <c r="E685" s="40"/>
      <c r="H685" s="41"/>
    </row>
    <row r="686" spans="5:8" x14ac:dyDescent="0.25">
      <c r="E686" s="40"/>
      <c r="H686" s="41"/>
    </row>
    <row r="687" spans="5:8" x14ac:dyDescent="0.25">
      <c r="E687" s="40"/>
      <c r="H687" s="41"/>
    </row>
    <row r="688" spans="5:8" x14ac:dyDescent="0.25">
      <c r="E688" s="40"/>
      <c r="H688" s="41"/>
    </row>
    <row r="689" spans="5:8" x14ac:dyDescent="0.25">
      <c r="E689" s="40"/>
      <c r="H689" s="41"/>
    </row>
    <row r="690" spans="5:8" x14ac:dyDescent="0.25">
      <c r="E690" s="40"/>
      <c r="H690" s="41"/>
    </row>
    <row r="691" spans="5:8" x14ac:dyDescent="0.25">
      <c r="E691" s="40"/>
      <c r="H691" s="41"/>
    </row>
    <row r="692" spans="5:8" x14ac:dyDescent="0.25">
      <c r="E692" s="40"/>
      <c r="H692" s="41"/>
    </row>
    <row r="693" spans="5:8" x14ac:dyDescent="0.25">
      <c r="E693" s="40"/>
      <c r="H693" s="41"/>
    </row>
    <row r="694" spans="5:8" x14ac:dyDescent="0.25">
      <c r="E694" s="40"/>
      <c r="H694" s="41"/>
    </row>
    <row r="695" spans="5:8" x14ac:dyDescent="0.25">
      <c r="E695" s="40"/>
      <c r="H695" s="41"/>
    </row>
    <row r="696" spans="5:8" x14ac:dyDescent="0.25">
      <c r="E696" s="40"/>
      <c r="H696" s="41"/>
    </row>
    <row r="697" spans="5:8" x14ac:dyDescent="0.25">
      <c r="E697" s="40"/>
      <c r="H697" s="41"/>
    </row>
    <row r="698" spans="5:8" x14ac:dyDescent="0.25">
      <c r="E698" s="40"/>
      <c r="H698" s="41"/>
    </row>
    <row r="699" spans="5:8" x14ac:dyDescent="0.25">
      <c r="E699" s="40"/>
      <c r="H699" s="41"/>
    </row>
    <row r="700" spans="5:8" x14ac:dyDescent="0.25">
      <c r="E700" s="40"/>
      <c r="H700" s="41"/>
    </row>
    <row r="701" spans="5:8" x14ac:dyDescent="0.25">
      <c r="E701" s="40"/>
      <c r="H701" s="41"/>
    </row>
    <row r="702" spans="5:8" x14ac:dyDescent="0.25">
      <c r="E702" s="40"/>
      <c r="H702" s="41"/>
    </row>
    <row r="703" spans="5:8" x14ac:dyDescent="0.25">
      <c r="E703" s="40"/>
      <c r="H703" s="41"/>
    </row>
    <row r="704" spans="5:8" x14ac:dyDescent="0.25">
      <c r="E704" s="40"/>
      <c r="H704" s="41"/>
    </row>
    <row r="705" spans="5:8" x14ac:dyDescent="0.25">
      <c r="E705" s="40"/>
      <c r="H705" s="41"/>
    </row>
    <row r="706" spans="5:8" x14ac:dyDescent="0.25">
      <c r="E706" s="40"/>
      <c r="H706" s="41"/>
    </row>
    <row r="707" spans="5:8" x14ac:dyDescent="0.25">
      <c r="E707" s="40"/>
      <c r="H707" s="41"/>
    </row>
    <row r="708" spans="5:8" x14ac:dyDescent="0.25">
      <c r="E708" s="40"/>
      <c r="H708" s="41"/>
    </row>
    <row r="709" spans="5:8" x14ac:dyDescent="0.25">
      <c r="E709" s="40"/>
      <c r="H709" s="41"/>
    </row>
    <row r="710" spans="5:8" x14ac:dyDescent="0.25">
      <c r="E710" s="40"/>
      <c r="H710" s="41"/>
    </row>
    <row r="711" spans="5:8" x14ac:dyDescent="0.25">
      <c r="E711" s="40"/>
      <c r="H711" s="41"/>
    </row>
    <row r="712" spans="5:8" x14ac:dyDescent="0.25">
      <c r="E712" s="40"/>
      <c r="H712" s="41"/>
    </row>
    <row r="713" spans="5:8" x14ac:dyDescent="0.25">
      <c r="E713" s="40"/>
      <c r="H713" s="41"/>
    </row>
    <row r="714" spans="5:8" x14ac:dyDescent="0.25">
      <c r="E714" s="40"/>
      <c r="H714" s="41"/>
    </row>
    <row r="715" spans="5:8" x14ac:dyDescent="0.25">
      <c r="E715" s="40"/>
      <c r="H715" s="41"/>
    </row>
    <row r="716" spans="5:8" x14ac:dyDescent="0.25">
      <c r="E716" s="40"/>
      <c r="H716" s="41"/>
    </row>
    <row r="717" spans="5:8" x14ac:dyDescent="0.25">
      <c r="E717" s="40"/>
      <c r="H717" s="41"/>
    </row>
    <row r="718" spans="5:8" x14ac:dyDescent="0.25">
      <c r="E718" s="40"/>
      <c r="H718" s="41"/>
    </row>
    <row r="719" spans="5:8" x14ac:dyDescent="0.25">
      <c r="E719" s="40"/>
      <c r="H719" s="41"/>
    </row>
    <row r="720" spans="5:8" x14ac:dyDescent="0.25">
      <c r="E720" s="40"/>
      <c r="H720" s="41"/>
    </row>
    <row r="721" spans="5:8" x14ac:dyDescent="0.25">
      <c r="E721" s="40"/>
      <c r="H721" s="41"/>
    </row>
    <row r="722" spans="5:8" x14ac:dyDescent="0.25">
      <c r="E722" s="40"/>
      <c r="H722" s="41"/>
    </row>
    <row r="723" spans="5:8" x14ac:dyDescent="0.25">
      <c r="E723" s="40"/>
      <c r="H723" s="41"/>
    </row>
    <row r="724" spans="5:8" x14ac:dyDescent="0.25">
      <c r="E724" s="40"/>
      <c r="H724" s="41"/>
    </row>
    <row r="725" spans="5:8" x14ac:dyDescent="0.25">
      <c r="E725" s="40"/>
      <c r="H725" s="41"/>
    </row>
    <row r="726" spans="5:8" x14ac:dyDescent="0.25">
      <c r="E726" s="40"/>
      <c r="H726" s="41"/>
    </row>
    <row r="727" spans="5:8" x14ac:dyDescent="0.25">
      <c r="E727" s="40"/>
      <c r="H727" s="41"/>
    </row>
    <row r="728" spans="5:8" x14ac:dyDescent="0.25">
      <c r="E728" s="40"/>
      <c r="H728" s="41"/>
    </row>
    <row r="729" spans="5:8" x14ac:dyDescent="0.25">
      <c r="E729" s="40"/>
      <c r="H729" s="41"/>
    </row>
    <row r="730" spans="5:8" x14ac:dyDescent="0.25">
      <c r="E730" s="40"/>
      <c r="H730" s="41"/>
    </row>
    <row r="731" spans="5:8" x14ac:dyDescent="0.25">
      <c r="E731" s="40"/>
      <c r="H731" s="41"/>
    </row>
    <row r="732" spans="5:8" x14ac:dyDescent="0.25">
      <c r="E732" s="40"/>
      <c r="H732" s="41"/>
    </row>
    <row r="733" spans="5:8" x14ac:dyDescent="0.25">
      <c r="E733" s="40"/>
      <c r="H733" s="41"/>
    </row>
    <row r="734" spans="5:8" x14ac:dyDescent="0.25">
      <c r="E734" s="40"/>
      <c r="H734" s="41"/>
    </row>
    <row r="735" spans="5:8" x14ac:dyDescent="0.25">
      <c r="E735" s="40"/>
      <c r="H735" s="41"/>
    </row>
    <row r="736" spans="5:8" x14ac:dyDescent="0.25">
      <c r="E736" s="40"/>
      <c r="H736" s="41"/>
    </row>
    <row r="737" spans="5:8" x14ac:dyDescent="0.25">
      <c r="E737" s="40"/>
      <c r="H737" s="41"/>
    </row>
    <row r="738" spans="5:8" x14ac:dyDescent="0.25">
      <c r="E738" s="40"/>
      <c r="H738" s="41"/>
    </row>
    <row r="739" spans="5:8" x14ac:dyDescent="0.25">
      <c r="E739" s="40"/>
      <c r="H739" s="41"/>
    </row>
    <row r="740" spans="5:8" x14ac:dyDescent="0.25">
      <c r="E740" s="40"/>
      <c r="H740" s="41"/>
    </row>
    <row r="741" spans="5:8" x14ac:dyDescent="0.25">
      <c r="E741" s="40"/>
      <c r="H741" s="41"/>
    </row>
    <row r="742" spans="5:8" x14ac:dyDescent="0.25">
      <c r="E742" s="40"/>
      <c r="H742" s="41"/>
    </row>
    <row r="743" spans="5:8" x14ac:dyDescent="0.25">
      <c r="E743" s="40"/>
      <c r="H743" s="41"/>
    </row>
    <row r="744" spans="5:8" x14ac:dyDescent="0.25">
      <c r="E744" s="40"/>
      <c r="H744" s="41"/>
    </row>
    <row r="745" spans="5:8" x14ac:dyDescent="0.25">
      <c r="E745" s="40"/>
      <c r="H745" s="41"/>
    </row>
    <row r="746" spans="5:8" x14ac:dyDescent="0.25">
      <c r="E746" s="40"/>
      <c r="H746" s="41"/>
    </row>
    <row r="747" spans="5:8" x14ac:dyDescent="0.25">
      <c r="E747" s="40"/>
      <c r="H747" s="41"/>
    </row>
    <row r="748" spans="5:8" x14ac:dyDescent="0.25">
      <c r="E748" s="40"/>
      <c r="H748" s="41"/>
    </row>
    <row r="749" spans="5:8" x14ac:dyDescent="0.25">
      <c r="E749" s="40"/>
      <c r="H749" s="41"/>
    </row>
    <row r="750" spans="5:8" x14ac:dyDescent="0.25">
      <c r="E750" s="40"/>
      <c r="H750" s="41"/>
    </row>
    <row r="751" spans="5:8" x14ac:dyDescent="0.25">
      <c r="E751" s="40"/>
      <c r="H751" s="41"/>
    </row>
    <row r="752" spans="5:8" x14ac:dyDescent="0.25">
      <c r="E752" s="40"/>
      <c r="H752" s="41"/>
    </row>
    <row r="753" spans="5:8" x14ac:dyDescent="0.25">
      <c r="E753" s="40"/>
      <c r="H753" s="41"/>
    </row>
    <row r="754" spans="5:8" x14ac:dyDescent="0.25">
      <c r="E754" s="40"/>
      <c r="H754" s="41"/>
    </row>
    <row r="755" spans="5:8" x14ac:dyDescent="0.25">
      <c r="E755" s="40"/>
      <c r="H755" s="41"/>
    </row>
    <row r="756" spans="5:8" x14ac:dyDescent="0.25">
      <c r="E756" s="40"/>
      <c r="H756" s="41"/>
    </row>
    <row r="757" spans="5:8" x14ac:dyDescent="0.25">
      <c r="E757" s="40"/>
      <c r="H757" s="41"/>
    </row>
    <row r="758" spans="5:8" x14ac:dyDescent="0.25">
      <c r="E758" s="40"/>
      <c r="H758" s="41"/>
    </row>
    <row r="759" spans="5:8" x14ac:dyDescent="0.25">
      <c r="E759" s="40"/>
      <c r="H759" s="41"/>
    </row>
    <row r="760" spans="5:8" x14ac:dyDescent="0.25">
      <c r="E760" s="40"/>
      <c r="H760" s="41"/>
    </row>
    <row r="761" spans="5:8" x14ac:dyDescent="0.25">
      <c r="E761" s="40"/>
      <c r="H761" s="41"/>
    </row>
    <row r="762" spans="5:8" x14ac:dyDescent="0.25">
      <c r="E762" s="40"/>
      <c r="H762" s="41"/>
    </row>
    <row r="763" spans="5:8" x14ac:dyDescent="0.25">
      <c r="E763" s="40"/>
      <c r="H763" s="41"/>
    </row>
    <row r="764" spans="5:8" x14ac:dyDescent="0.25">
      <c r="E764" s="40"/>
      <c r="H764" s="41"/>
    </row>
    <row r="765" spans="5:8" x14ac:dyDescent="0.25">
      <c r="E765" s="40"/>
      <c r="H765" s="41"/>
    </row>
    <row r="766" spans="5:8" x14ac:dyDescent="0.25">
      <c r="E766" s="40"/>
      <c r="H766" s="41"/>
    </row>
    <row r="767" spans="5:8" x14ac:dyDescent="0.25">
      <c r="E767" s="40"/>
      <c r="H767" s="41"/>
    </row>
    <row r="768" spans="5:8" x14ac:dyDescent="0.25">
      <c r="E768" s="40"/>
      <c r="H768" s="41"/>
    </row>
    <row r="769" spans="5:8" x14ac:dyDescent="0.25">
      <c r="E769" s="40"/>
      <c r="H769" s="41"/>
    </row>
    <row r="770" spans="5:8" x14ac:dyDescent="0.25">
      <c r="E770" s="40"/>
      <c r="H770" s="41"/>
    </row>
    <row r="771" spans="5:8" x14ac:dyDescent="0.25">
      <c r="E771" s="40"/>
      <c r="H771" s="41"/>
    </row>
    <row r="772" spans="5:8" x14ac:dyDescent="0.25">
      <c r="E772" s="40"/>
      <c r="H772" s="41"/>
    </row>
    <row r="773" spans="5:8" x14ac:dyDescent="0.25">
      <c r="E773" s="40"/>
      <c r="H773" s="41"/>
    </row>
    <row r="774" spans="5:8" x14ac:dyDescent="0.25">
      <c r="E774" s="40"/>
      <c r="H774" s="41"/>
    </row>
    <row r="775" spans="5:8" x14ac:dyDescent="0.25">
      <c r="E775" s="40"/>
      <c r="H775" s="41"/>
    </row>
    <row r="776" spans="5:8" x14ac:dyDescent="0.25">
      <c r="E776" s="40"/>
      <c r="H776" s="41"/>
    </row>
    <row r="777" spans="5:8" x14ac:dyDescent="0.25">
      <c r="E777" s="40"/>
      <c r="H777" s="41"/>
    </row>
    <row r="778" spans="5:8" x14ac:dyDescent="0.25">
      <c r="E778" s="40"/>
      <c r="H778" s="41"/>
    </row>
    <row r="779" spans="5:8" x14ac:dyDescent="0.25">
      <c r="E779" s="40"/>
      <c r="H779" s="41"/>
    </row>
    <row r="780" spans="5:8" x14ac:dyDescent="0.25">
      <c r="E780" s="40"/>
      <c r="H780" s="41"/>
    </row>
    <row r="781" spans="5:8" x14ac:dyDescent="0.25">
      <c r="E781" s="40"/>
      <c r="H781" s="41"/>
    </row>
    <row r="782" spans="5:8" x14ac:dyDescent="0.25">
      <c r="E782" s="40"/>
      <c r="H782" s="41"/>
    </row>
    <row r="783" spans="5:8" x14ac:dyDescent="0.25">
      <c r="E783" s="40"/>
      <c r="H783" s="41"/>
    </row>
    <row r="784" spans="5:8" x14ac:dyDescent="0.25">
      <c r="E784" s="40"/>
      <c r="H784" s="41"/>
    </row>
    <row r="785" spans="5:8" x14ac:dyDescent="0.25">
      <c r="E785" s="40"/>
      <c r="H785" s="41"/>
    </row>
    <row r="786" spans="5:8" x14ac:dyDescent="0.25">
      <c r="E786" s="40"/>
      <c r="H786" s="41"/>
    </row>
    <row r="787" spans="5:8" x14ac:dyDescent="0.25">
      <c r="E787" s="40"/>
      <c r="H787" s="41"/>
    </row>
    <row r="788" spans="5:8" x14ac:dyDescent="0.25">
      <c r="E788" s="40"/>
      <c r="H788" s="41"/>
    </row>
    <row r="789" spans="5:8" x14ac:dyDescent="0.25">
      <c r="E789" s="40"/>
      <c r="H789" s="41"/>
    </row>
    <row r="790" spans="5:8" x14ac:dyDescent="0.25">
      <c r="E790" s="40"/>
      <c r="H790" s="41"/>
    </row>
    <row r="791" spans="5:8" x14ac:dyDescent="0.25">
      <c r="E791" s="40"/>
      <c r="H791" s="41"/>
    </row>
    <row r="792" spans="5:8" x14ac:dyDescent="0.25">
      <c r="E792" s="40"/>
      <c r="H792" s="41"/>
    </row>
    <row r="793" spans="5:8" x14ac:dyDescent="0.25">
      <c r="E793" s="40"/>
      <c r="H793" s="41"/>
    </row>
    <row r="794" spans="5:8" x14ac:dyDescent="0.25">
      <c r="E794" s="40"/>
      <c r="H794" s="41"/>
    </row>
    <row r="795" spans="5:8" x14ac:dyDescent="0.25">
      <c r="E795" s="40"/>
      <c r="H795" s="41"/>
    </row>
    <row r="796" spans="5:8" x14ac:dyDescent="0.25">
      <c r="E796" s="40"/>
      <c r="H796" s="41"/>
    </row>
    <row r="797" spans="5:8" x14ac:dyDescent="0.25">
      <c r="E797" s="40"/>
      <c r="H797" s="41"/>
    </row>
    <row r="798" spans="5:8" x14ac:dyDescent="0.25">
      <c r="E798" s="40"/>
      <c r="H798" s="41"/>
    </row>
    <row r="799" spans="5:8" x14ac:dyDescent="0.25">
      <c r="E799" s="40"/>
      <c r="H799" s="41"/>
    </row>
    <row r="800" spans="5:8" x14ac:dyDescent="0.25">
      <c r="E800" s="40"/>
      <c r="H800" s="41"/>
    </row>
    <row r="801" spans="5:8" x14ac:dyDescent="0.25">
      <c r="E801" s="40"/>
      <c r="H801" s="41"/>
    </row>
    <row r="802" spans="5:8" x14ac:dyDescent="0.25">
      <c r="E802" s="40"/>
      <c r="H802" s="41"/>
    </row>
    <row r="803" spans="5:8" x14ac:dyDescent="0.25">
      <c r="E803" s="40"/>
      <c r="H803" s="41"/>
    </row>
    <row r="804" spans="5:8" x14ac:dyDescent="0.25">
      <c r="E804" s="40"/>
      <c r="H804" s="41"/>
    </row>
    <row r="805" spans="5:8" x14ac:dyDescent="0.25">
      <c r="E805" s="40"/>
      <c r="H805" s="41"/>
    </row>
    <row r="806" spans="5:8" x14ac:dyDescent="0.25">
      <c r="E806" s="40"/>
      <c r="H806" s="41"/>
    </row>
    <row r="807" spans="5:8" x14ac:dyDescent="0.25">
      <c r="E807" s="40"/>
      <c r="H807" s="41"/>
    </row>
    <row r="808" spans="5:8" x14ac:dyDescent="0.25">
      <c r="E808" s="40"/>
      <c r="H808" s="41"/>
    </row>
    <row r="809" spans="5:8" x14ac:dyDescent="0.25">
      <c r="E809" s="40"/>
      <c r="H809" s="41"/>
    </row>
    <row r="810" spans="5:8" x14ac:dyDescent="0.25">
      <c r="E810" s="40"/>
      <c r="H810" s="41"/>
    </row>
    <row r="811" spans="5:8" x14ac:dyDescent="0.25">
      <c r="E811" s="40"/>
      <c r="H811" s="41"/>
    </row>
    <row r="812" spans="5:8" x14ac:dyDescent="0.25">
      <c r="E812" s="40"/>
      <c r="H812" s="41"/>
    </row>
    <row r="813" spans="5:8" x14ac:dyDescent="0.25">
      <c r="E813" s="40"/>
      <c r="H813" s="41"/>
    </row>
    <row r="814" spans="5:8" x14ac:dyDescent="0.25">
      <c r="E814" s="40"/>
      <c r="H814" s="41"/>
    </row>
    <row r="815" spans="5:8" x14ac:dyDescent="0.25">
      <c r="E815" s="40"/>
      <c r="H815" s="41"/>
    </row>
    <row r="816" spans="5:8" x14ac:dyDescent="0.25">
      <c r="E816" s="40"/>
      <c r="H816" s="41"/>
    </row>
    <row r="817" spans="5:8" x14ac:dyDescent="0.25">
      <c r="E817" s="40"/>
      <c r="H817" s="41"/>
    </row>
    <row r="818" spans="5:8" x14ac:dyDescent="0.25">
      <c r="E818" s="40"/>
      <c r="H818" s="41"/>
    </row>
    <row r="819" spans="5:8" x14ac:dyDescent="0.25">
      <c r="E819" s="40"/>
      <c r="H819" s="41"/>
    </row>
    <row r="820" spans="5:8" x14ac:dyDescent="0.25">
      <c r="E820" s="40"/>
      <c r="H820" s="41"/>
    </row>
    <row r="821" spans="5:8" x14ac:dyDescent="0.25">
      <c r="E821" s="40"/>
      <c r="H821" s="41"/>
    </row>
    <row r="822" spans="5:8" x14ac:dyDescent="0.25">
      <c r="E822" s="40"/>
      <c r="H822" s="41"/>
    </row>
    <row r="823" spans="5:8" x14ac:dyDescent="0.25">
      <c r="E823" s="40"/>
      <c r="H823" s="41"/>
    </row>
    <row r="824" spans="5:8" x14ac:dyDescent="0.25">
      <c r="E824" s="40"/>
      <c r="H824" s="41"/>
    </row>
    <row r="825" spans="5:8" x14ac:dyDescent="0.25">
      <c r="E825" s="40"/>
      <c r="H825" s="41"/>
    </row>
    <row r="826" spans="5:8" x14ac:dyDescent="0.25">
      <c r="E826" s="40"/>
      <c r="H826" s="41"/>
    </row>
    <row r="827" spans="5:8" x14ac:dyDescent="0.25">
      <c r="E827" s="40"/>
      <c r="H827" s="41"/>
    </row>
    <row r="828" spans="5:8" x14ac:dyDescent="0.25">
      <c r="E828" s="40"/>
      <c r="H828" s="41"/>
    </row>
    <row r="829" spans="5:8" x14ac:dyDescent="0.25">
      <c r="E829" s="40"/>
      <c r="H829" s="41"/>
    </row>
    <row r="830" spans="5:8" x14ac:dyDescent="0.25">
      <c r="E830" s="40"/>
      <c r="H830" s="41"/>
    </row>
    <row r="831" spans="5:8" x14ac:dyDescent="0.25">
      <c r="E831" s="40"/>
      <c r="H831" s="41"/>
    </row>
    <row r="832" spans="5:8" x14ac:dyDescent="0.25">
      <c r="E832" s="40"/>
      <c r="H832" s="41"/>
    </row>
    <row r="833" spans="5:8" x14ac:dyDescent="0.25">
      <c r="E833" s="40"/>
      <c r="H833" s="41"/>
    </row>
    <row r="834" spans="5:8" x14ac:dyDescent="0.25">
      <c r="E834" s="40"/>
      <c r="H834" s="41"/>
    </row>
    <row r="835" spans="5:8" x14ac:dyDescent="0.25">
      <c r="E835" s="40"/>
      <c r="H835" s="41"/>
    </row>
    <row r="836" spans="5:8" x14ac:dyDescent="0.25">
      <c r="E836" s="40"/>
      <c r="H836" s="41"/>
    </row>
    <row r="837" spans="5:8" x14ac:dyDescent="0.25">
      <c r="E837" s="40"/>
      <c r="H837" s="41"/>
    </row>
    <row r="838" spans="5:8" x14ac:dyDescent="0.25">
      <c r="E838" s="40"/>
      <c r="H838" s="41"/>
    </row>
    <row r="839" spans="5:8" x14ac:dyDescent="0.25">
      <c r="E839" s="40"/>
      <c r="H839" s="41"/>
    </row>
    <row r="840" spans="5:8" x14ac:dyDescent="0.25">
      <c r="E840" s="40"/>
      <c r="H840" s="41"/>
    </row>
    <row r="841" spans="5:8" x14ac:dyDescent="0.25">
      <c r="E841" s="40"/>
      <c r="H841" s="41"/>
    </row>
    <row r="842" spans="5:8" x14ac:dyDescent="0.25">
      <c r="E842" s="40"/>
      <c r="H842" s="41"/>
    </row>
    <row r="843" spans="5:8" x14ac:dyDescent="0.25">
      <c r="E843" s="40"/>
      <c r="H843" s="41"/>
    </row>
    <row r="844" spans="5:8" x14ac:dyDescent="0.25">
      <c r="E844" s="40"/>
      <c r="H844" s="41"/>
    </row>
    <row r="845" spans="5:8" x14ac:dyDescent="0.25">
      <c r="E845" s="40"/>
      <c r="H845" s="41"/>
    </row>
    <row r="846" spans="5:8" x14ac:dyDescent="0.25">
      <c r="E846" s="40"/>
      <c r="H846" s="41"/>
    </row>
    <row r="847" spans="5:8" x14ac:dyDescent="0.25">
      <c r="E847" s="40"/>
      <c r="H847" s="41"/>
    </row>
    <row r="848" spans="5:8" x14ac:dyDescent="0.25">
      <c r="E848" s="40"/>
      <c r="H848" s="41"/>
    </row>
    <row r="849" spans="5:8" x14ac:dyDescent="0.25">
      <c r="E849" s="40"/>
      <c r="H849" s="41"/>
    </row>
    <row r="850" spans="5:8" x14ac:dyDescent="0.25">
      <c r="E850" s="40"/>
      <c r="H850" s="41"/>
    </row>
    <row r="851" spans="5:8" x14ac:dyDescent="0.25">
      <c r="E851" s="40"/>
      <c r="H851" s="41"/>
    </row>
    <row r="852" spans="5:8" x14ac:dyDescent="0.25">
      <c r="E852" s="40"/>
      <c r="H852" s="41"/>
    </row>
    <row r="853" spans="5:8" x14ac:dyDescent="0.25">
      <c r="E853" s="40"/>
      <c r="H853" s="41"/>
    </row>
    <row r="854" spans="5:8" x14ac:dyDescent="0.25">
      <c r="E854" s="40"/>
      <c r="H854" s="41"/>
    </row>
    <row r="855" spans="5:8" x14ac:dyDescent="0.25">
      <c r="E855" s="40"/>
      <c r="H855" s="41"/>
    </row>
    <row r="856" spans="5:8" x14ac:dyDescent="0.25">
      <c r="E856" s="40"/>
      <c r="H856" s="41"/>
    </row>
    <row r="857" spans="5:8" x14ac:dyDescent="0.25">
      <c r="E857" s="40"/>
      <c r="H857" s="41"/>
    </row>
    <row r="858" spans="5:8" x14ac:dyDescent="0.25">
      <c r="E858" s="40"/>
      <c r="H858" s="41"/>
    </row>
    <row r="859" spans="5:8" x14ac:dyDescent="0.25">
      <c r="E859" s="40"/>
      <c r="H859" s="41"/>
    </row>
    <row r="860" spans="5:8" x14ac:dyDescent="0.25">
      <c r="E860" s="40"/>
      <c r="H860" s="41"/>
    </row>
    <row r="861" spans="5:8" x14ac:dyDescent="0.25">
      <c r="E861" s="40"/>
      <c r="H861" s="41"/>
    </row>
    <row r="862" spans="5:8" x14ac:dyDescent="0.25">
      <c r="E862" s="40"/>
      <c r="H862" s="41"/>
    </row>
    <row r="863" spans="5:8" x14ac:dyDescent="0.25">
      <c r="E863" s="40"/>
      <c r="H863" s="41"/>
    </row>
    <row r="864" spans="5:8" x14ac:dyDescent="0.25">
      <c r="E864" s="40"/>
      <c r="H864" s="41"/>
    </row>
    <row r="865" spans="5:8" x14ac:dyDescent="0.25">
      <c r="E865" s="40"/>
      <c r="H865" s="41"/>
    </row>
    <row r="866" spans="5:8" x14ac:dyDescent="0.25">
      <c r="E866" s="40"/>
      <c r="H866" s="41"/>
    </row>
    <row r="867" spans="5:8" x14ac:dyDescent="0.25">
      <c r="E867" s="40"/>
      <c r="H867" s="41"/>
    </row>
    <row r="868" spans="5:8" x14ac:dyDescent="0.25">
      <c r="E868" s="40"/>
      <c r="H868" s="41"/>
    </row>
    <row r="869" spans="5:8" x14ac:dyDescent="0.25">
      <c r="E869" s="40"/>
      <c r="H869" s="41"/>
    </row>
    <row r="870" spans="5:8" x14ac:dyDescent="0.25">
      <c r="E870" s="40"/>
      <c r="H870" s="41"/>
    </row>
    <row r="871" spans="5:8" x14ac:dyDescent="0.25">
      <c r="E871" s="40"/>
      <c r="H871" s="41"/>
    </row>
    <row r="872" spans="5:8" x14ac:dyDescent="0.25">
      <c r="E872" s="40"/>
      <c r="H872" s="41"/>
    </row>
    <row r="873" spans="5:8" x14ac:dyDescent="0.25">
      <c r="E873" s="40"/>
      <c r="H873" s="41"/>
    </row>
    <row r="874" spans="5:8" x14ac:dyDescent="0.25">
      <c r="E874" s="40"/>
      <c r="H874" s="41"/>
    </row>
    <row r="875" spans="5:8" x14ac:dyDescent="0.25">
      <c r="E875" s="40"/>
      <c r="H875" s="41"/>
    </row>
    <row r="876" spans="5:8" x14ac:dyDescent="0.25">
      <c r="E876" s="40"/>
      <c r="H876" s="41"/>
    </row>
    <row r="877" spans="5:8" x14ac:dyDescent="0.25">
      <c r="E877" s="40"/>
      <c r="H877" s="41"/>
    </row>
    <row r="878" spans="5:8" x14ac:dyDescent="0.25">
      <c r="E878" s="40"/>
      <c r="H878" s="41"/>
    </row>
    <row r="879" spans="5:8" x14ac:dyDescent="0.25">
      <c r="E879" s="40"/>
      <c r="H879" s="41"/>
    </row>
    <row r="880" spans="5:8" x14ac:dyDescent="0.25">
      <c r="E880" s="40"/>
      <c r="H880" s="41"/>
    </row>
    <row r="881" spans="5:8" x14ac:dyDescent="0.25">
      <c r="E881" s="40"/>
      <c r="H881" s="41"/>
    </row>
    <row r="882" spans="5:8" x14ac:dyDescent="0.25">
      <c r="E882" s="40"/>
      <c r="H882" s="41"/>
    </row>
    <row r="883" spans="5:8" x14ac:dyDescent="0.25">
      <c r="E883" s="40"/>
      <c r="H883" s="41"/>
    </row>
    <row r="884" spans="5:8" x14ac:dyDescent="0.25">
      <c r="E884" s="40"/>
      <c r="H884" s="41"/>
    </row>
    <row r="885" spans="5:8" x14ac:dyDescent="0.25">
      <c r="E885" s="40"/>
      <c r="H885" s="41"/>
    </row>
    <row r="886" spans="5:8" x14ac:dyDescent="0.25">
      <c r="E886" s="40"/>
      <c r="H886" s="41"/>
    </row>
    <row r="887" spans="5:8" x14ac:dyDescent="0.25">
      <c r="E887" s="40"/>
      <c r="H887" s="41"/>
    </row>
    <row r="888" spans="5:8" x14ac:dyDescent="0.25">
      <c r="E888" s="40"/>
      <c r="H888" s="41"/>
    </row>
    <row r="889" spans="5:8" x14ac:dyDescent="0.25">
      <c r="E889" s="40"/>
      <c r="H889" s="41"/>
    </row>
    <row r="890" spans="5:8" x14ac:dyDescent="0.25">
      <c r="E890" s="40"/>
      <c r="H890" s="41"/>
    </row>
    <row r="891" spans="5:8" x14ac:dyDescent="0.25">
      <c r="E891" s="40"/>
      <c r="H891" s="41"/>
    </row>
    <row r="892" spans="5:8" x14ac:dyDescent="0.25">
      <c r="E892" s="40"/>
      <c r="H892" s="41"/>
    </row>
    <row r="893" spans="5:8" x14ac:dyDescent="0.25">
      <c r="E893" s="40"/>
      <c r="H893" s="41"/>
    </row>
    <row r="894" spans="5:8" x14ac:dyDescent="0.25">
      <c r="E894" s="40"/>
      <c r="H894" s="41"/>
    </row>
    <row r="895" spans="5:8" x14ac:dyDescent="0.25">
      <c r="E895" s="40"/>
      <c r="H895" s="41"/>
    </row>
    <row r="896" spans="5:8" x14ac:dyDescent="0.25">
      <c r="E896" s="40"/>
      <c r="H896" s="41"/>
    </row>
    <row r="897" spans="5:8" x14ac:dyDescent="0.25">
      <c r="E897" s="40"/>
      <c r="H897" s="41"/>
    </row>
    <row r="898" spans="5:8" x14ac:dyDescent="0.25">
      <c r="E898" s="40"/>
      <c r="H898" s="41"/>
    </row>
    <row r="899" spans="5:8" x14ac:dyDescent="0.25">
      <c r="E899" s="40"/>
      <c r="H899" s="41"/>
    </row>
    <row r="900" spans="5:8" x14ac:dyDescent="0.25">
      <c r="E900" s="40"/>
      <c r="H900" s="41"/>
    </row>
    <row r="901" spans="5:8" x14ac:dyDescent="0.25">
      <c r="E901" s="40"/>
      <c r="H901" s="41"/>
    </row>
    <row r="902" spans="5:8" x14ac:dyDescent="0.25">
      <c r="E902" s="40"/>
      <c r="H902" s="41"/>
    </row>
    <row r="903" spans="5:8" x14ac:dyDescent="0.25">
      <c r="E903" s="40"/>
      <c r="H903" s="41"/>
    </row>
    <row r="904" spans="5:8" x14ac:dyDescent="0.25">
      <c r="E904" s="40"/>
      <c r="H904" s="41"/>
    </row>
    <row r="905" spans="5:8" x14ac:dyDescent="0.25">
      <c r="E905" s="40"/>
      <c r="H905" s="41"/>
    </row>
    <row r="906" spans="5:8" x14ac:dyDescent="0.25">
      <c r="E906" s="40"/>
      <c r="H906" s="41"/>
    </row>
    <row r="907" spans="5:8" x14ac:dyDescent="0.25">
      <c r="E907" s="40"/>
      <c r="H907" s="41"/>
    </row>
    <row r="908" spans="5:8" x14ac:dyDescent="0.25">
      <c r="E908" s="40"/>
      <c r="H908" s="41"/>
    </row>
    <row r="909" spans="5:8" x14ac:dyDescent="0.25">
      <c r="E909" s="40"/>
      <c r="H909" s="41"/>
    </row>
    <row r="910" spans="5:8" x14ac:dyDescent="0.25">
      <c r="E910" s="40"/>
      <c r="H910" s="41"/>
    </row>
    <row r="911" spans="5:8" x14ac:dyDescent="0.25">
      <c r="E911" s="40"/>
      <c r="H911" s="41"/>
    </row>
    <row r="912" spans="5:8" x14ac:dyDescent="0.25">
      <c r="E912" s="40"/>
      <c r="H912" s="41"/>
    </row>
    <row r="913" spans="5:8" x14ac:dyDescent="0.25">
      <c r="E913" s="40"/>
      <c r="H913" s="41"/>
    </row>
    <row r="914" spans="5:8" x14ac:dyDescent="0.25">
      <c r="E914" s="40"/>
      <c r="H914" s="41"/>
    </row>
    <row r="915" spans="5:8" x14ac:dyDescent="0.25">
      <c r="E915" s="40"/>
      <c r="H915" s="41"/>
    </row>
    <row r="916" spans="5:8" x14ac:dyDescent="0.25">
      <c r="E916" s="40"/>
      <c r="H916" s="41"/>
    </row>
    <row r="917" spans="5:8" x14ac:dyDescent="0.25">
      <c r="E917" s="40"/>
      <c r="H917" s="41"/>
    </row>
    <row r="918" spans="5:8" x14ac:dyDescent="0.25">
      <c r="E918" s="40"/>
      <c r="H918" s="41"/>
    </row>
    <row r="919" spans="5:8" x14ac:dyDescent="0.25">
      <c r="E919" s="40"/>
      <c r="H919" s="41"/>
    </row>
    <row r="920" spans="5:8" x14ac:dyDescent="0.25">
      <c r="E920" s="40"/>
      <c r="H920" s="41"/>
    </row>
    <row r="921" spans="5:8" x14ac:dyDescent="0.25">
      <c r="E921" s="40"/>
      <c r="H921" s="41"/>
    </row>
    <row r="922" spans="5:8" x14ac:dyDescent="0.25">
      <c r="E922" s="40"/>
      <c r="H922" s="41"/>
    </row>
    <row r="923" spans="5:8" x14ac:dyDescent="0.25">
      <c r="E923" s="40"/>
      <c r="H923" s="41"/>
    </row>
    <row r="924" spans="5:8" x14ac:dyDescent="0.25">
      <c r="E924" s="40"/>
      <c r="H924" s="41"/>
    </row>
    <row r="925" spans="5:8" x14ac:dyDescent="0.25">
      <c r="E925" s="40"/>
      <c r="H925" s="41"/>
    </row>
    <row r="926" spans="5:8" x14ac:dyDescent="0.25">
      <c r="E926" s="40"/>
      <c r="H926" s="41"/>
    </row>
    <row r="927" spans="5:8" x14ac:dyDescent="0.25">
      <c r="E927" s="40"/>
      <c r="H927" s="41"/>
    </row>
    <row r="928" spans="5:8" x14ac:dyDescent="0.25">
      <c r="E928" s="40"/>
      <c r="H928" s="41"/>
    </row>
    <row r="929" spans="5:8" x14ac:dyDescent="0.25">
      <c r="E929" s="40"/>
      <c r="H929" s="41"/>
    </row>
    <row r="930" spans="5:8" x14ac:dyDescent="0.25">
      <c r="E930" s="40"/>
      <c r="H930" s="41"/>
    </row>
    <row r="931" spans="5:8" x14ac:dyDescent="0.25">
      <c r="E931" s="40"/>
      <c r="H931" s="41"/>
    </row>
    <row r="932" spans="5:8" x14ac:dyDescent="0.25">
      <c r="E932" s="40"/>
      <c r="H932" s="41"/>
    </row>
    <row r="933" spans="5:8" x14ac:dyDescent="0.25">
      <c r="E933" s="40"/>
      <c r="H933" s="41"/>
    </row>
    <row r="934" spans="5:8" x14ac:dyDescent="0.25">
      <c r="E934" s="40"/>
      <c r="H934" s="41"/>
    </row>
    <row r="935" spans="5:8" x14ac:dyDescent="0.25">
      <c r="E935" s="40"/>
      <c r="H935" s="41"/>
    </row>
    <row r="936" spans="5:8" x14ac:dyDescent="0.25">
      <c r="E936" s="40"/>
      <c r="H936" s="41"/>
    </row>
    <row r="937" spans="5:8" x14ac:dyDescent="0.25">
      <c r="E937" s="40"/>
      <c r="H937" s="41"/>
    </row>
    <row r="938" spans="5:8" x14ac:dyDescent="0.25">
      <c r="E938" s="40"/>
      <c r="H938" s="41"/>
    </row>
    <row r="939" spans="5:8" x14ac:dyDescent="0.25">
      <c r="E939" s="40"/>
      <c r="H939" s="41"/>
    </row>
    <row r="940" spans="5:8" x14ac:dyDescent="0.25">
      <c r="E940" s="40"/>
      <c r="H940" s="41"/>
    </row>
    <row r="941" spans="5:8" x14ac:dyDescent="0.25">
      <c r="E941" s="40"/>
      <c r="H941" s="41"/>
    </row>
    <row r="942" spans="5:8" x14ac:dyDescent="0.25">
      <c r="E942" s="40"/>
      <c r="H942" s="41"/>
    </row>
    <row r="943" spans="5:8" x14ac:dyDescent="0.25">
      <c r="E943" s="40"/>
      <c r="H943" s="41"/>
    </row>
    <row r="944" spans="5:8" x14ac:dyDescent="0.25">
      <c r="E944" s="40"/>
      <c r="H944" s="41"/>
    </row>
    <row r="945" spans="5:8" x14ac:dyDescent="0.25">
      <c r="E945" s="40"/>
      <c r="H945" s="41"/>
    </row>
    <row r="946" spans="5:8" x14ac:dyDescent="0.25">
      <c r="E946" s="40"/>
      <c r="H946" s="41"/>
    </row>
    <row r="947" spans="5:8" x14ac:dyDescent="0.25">
      <c r="E947" s="40"/>
      <c r="H947" s="41"/>
    </row>
    <row r="948" spans="5:8" x14ac:dyDescent="0.25">
      <c r="E948" s="40"/>
      <c r="H948" s="41"/>
    </row>
    <row r="949" spans="5:8" x14ac:dyDescent="0.25">
      <c r="E949" s="40"/>
      <c r="H949" s="41"/>
    </row>
    <row r="950" spans="5:8" x14ac:dyDescent="0.25">
      <c r="E950" s="40"/>
      <c r="H950" s="41"/>
    </row>
    <row r="951" spans="5:8" x14ac:dyDescent="0.25">
      <c r="E951" s="40"/>
      <c r="H951" s="41"/>
    </row>
    <row r="952" spans="5:8" x14ac:dyDescent="0.25">
      <c r="E952" s="40"/>
      <c r="H952" s="41"/>
    </row>
    <row r="953" spans="5:8" x14ac:dyDescent="0.25">
      <c r="E953" s="40"/>
      <c r="H953" s="41"/>
    </row>
    <row r="954" spans="5:8" x14ac:dyDescent="0.25">
      <c r="E954" s="40"/>
      <c r="H954" s="41"/>
    </row>
    <row r="955" spans="5:8" x14ac:dyDescent="0.25">
      <c r="E955" s="40"/>
      <c r="H955" s="41"/>
    </row>
    <row r="956" spans="5:8" x14ac:dyDescent="0.25">
      <c r="E956" s="40"/>
      <c r="H956" s="41"/>
    </row>
    <row r="957" spans="5:8" x14ac:dyDescent="0.25">
      <c r="E957" s="40"/>
      <c r="H957" s="41"/>
    </row>
    <row r="958" spans="5:8" x14ac:dyDescent="0.25">
      <c r="E958" s="40"/>
      <c r="H958" s="41"/>
    </row>
    <row r="959" spans="5:8" x14ac:dyDescent="0.25">
      <c r="E959" s="40"/>
      <c r="H959" s="41"/>
    </row>
    <row r="960" spans="5:8" x14ac:dyDescent="0.25">
      <c r="E960" s="40"/>
      <c r="H960" s="41"/>
    </row>
    <row r="961" spans="5:8" x14ac:dyDescent="0.25">
      <c r="E961" s="40"/>
      <c r="H961" s="41"/>
    </row>
    <row r="962" spans="5:8" x14ac:dyDescent="0.25">
      <c r="E962" s="40"/>
      <c r="H962" s="41"/>
    </row>
    <row r="963" spans="5:8" x14ac:dyDescent="0.25">
      <c r="E963" s="40"/>
      <c r="H963" s="41"/>
    </row>
    <row r="964" spans="5:8" x14ac:dyDescent="0.25">
      <c r="E964" s="40"/>
      <c r="H964" s="41"/>
    </row>
    <row r="965" spans="5:8" x14ac:dyDescent="0.25">
      <c r="E965" s="40"/>
      <c r="H965" s="41"/>
    </row>
    <row r="966" spans="5:8" x14ac:dyDescent="0.25">
      <c r="E966" s="40"/>
      <c r="H966" s="41"/>
    </row>
    <row r="967" spans="5:8" x14ac:dyDescent="0.25">
      <c r="E967" s="40"/>
      <c r="H967" s="41"/>
    </row>
    <row r="968" spans="5:8" x14ac:dyDescent="0.25">
      <c r="E968" s="40"/>
      <c r="H968" s="41"/>
    </row>
    <row r="969" spans="5:8" x14ac:dyDescent="0.25">
      <c r="E969" s="40"/>
      <c r="H969" s="41"/>
    </row>
    <row r="970" spans="5:8" x14ac:dyDescent="0.25">
      <c r="E970" s="40"/>
      <c r="H970" s="41"/>
    </row>
    <row r="971" spans="5:8" x14ac:dyDescent="0.25">
      <c r="E971" s="40"/>
      <c r="H971" s="41"/>
    </row>
    <row r="972" spans="5:8" x14ac:dyDescent="0.25">
      <c r="E972" s="40"/>
      <c r="H972" s="41"/>
    </row>
    <row r="973" spans="5:8" x14ac:dyDescent="0.25">
      <c r="E973" s="40"/>
      <c r="H973" s="41"/>
    </row>
    <row r="974" spans="5:8" x14ac:dyDescent="0.25">
      <c r="E974" s="40"/>
      <c r="H974" s="41"/>
    </row>
    <row r="975" spans="5:8" x14ac:dyDescent="0.25">
      <c r="E975" s="40"/>
      <c r="H975" s="41"/>
    </row>
    <row r="976" spans="5:8" x14ac:dyDescent="0.25">
      <c r="E976" s="40"/>
      <c r="H976" s="41"/>
    </row>
    <row r="977" spans="5:8" x14ac:dyDescent="0.25">
      <c r="E977" s="40"/>
      <c r="H977" s="41"/>
    </row>
    <row r="978" spans="5:8" x14ac:dyDescent="0.25">
      <c r="E978" s="40"/>
      <c r="H978" s="41"/>
    </row>
    <row r="979" spans="5:8" x14ac:dyDescent="0.25">
      <c r="E979" s="40"/>
      <c r="H979" s="41"/>
    </row>
    <row r="980" spans="5:8" x14ac:dyDescent="0.25">
      <c r="E980" s="40"/>
      <c r="H980" s="41"/>
    </row>
    <row r="981" spans="5:8" x14ac:dyDescent="0.25">
      <c r="E981" s="40"/>
      <c r="H981" s="41"/>
    </row>
    <row r="982" spans="5:8" x14ac:dyDescent="0.25">
      <c r="E982" s="40"/>
      <c r="H982" s="41"/>
    </row>
    <row r="983" spans="5:8" x14ac:dyDescent="0.25">
      <c r="E983" s="40"/>
      <c r="H983" s="41"/>
    </row>
    <row r="984" spans="5:8" x14ac:dyDescent="0.25">
      <c r="E984" s="40"/>
      <c r="H984" s="41"/>
    </row>
    <row r="985" spans="5:8" x14ac:dyDescent="0.25">
      <c r="E985" s="40"/>
      <c r="H985" s="41"/>
    </row>
    <row r="986" spans="5:8" x14ac:dyDescent="0.25">
      <c r="E986" s="40"/>
      <c r="H986" s="41"/>
    </row>
    <row r="987" spans="5:8" x14ac:dyDescent="0.25">
      <c r="E987" s="40"/>
      <c r="H987" s="41"/>
    </row>
    <row r="988" spans="5:8" x14ac:dyDescent="0.25">
      <c r="E988" s="40"/>
      <c r="H988" s="41"/>
    </row>
    <row r="989" spans="5:8" x14ac:dyDescent="0.25">
      <c r="E989" s="40"/>
      <c r="H989" s="41"/>
    </row>
    <row r="990" spans="5:8" x14ac:dyDescent="0.25">
      <c r="E990" s="40"/>
      <c r="H990" s="41"/>
    </row>
    <row r="991" spans="5:8" x14ac:dyDescent="0.25">
      <c r="E991" s="40"/>
      <c r="H991" s="41"/>
    </row>
    <row r="992" spans="5:8" x14ac:dyDescent="0.25">
      <c r="E992" s="40"/>
      <c r="H992" s="41"/>
    </row>
    <row r="993" spans="5:8" x14ac:dyDescent="0.25">
      <c r="E993" s="40"/>
      <c r="H993" s="41"/>
    </row>
    <row r="994" spans="5:8" x14ac:dyDescent="0.25">
      <c r="E994" s="40"/>
      <c r="H994" s="41"/>
    </row>
    <row r="995" spans="5:8" x14ac:dyDescent="0.25">
      <c r="E995" s="40"/>
      <c r="H995" s="41"/>
    </row>
    <row r="996" spans="5:8" x14ac:dyDescent="0.25">
      <c r="E996" s="40"/>
      <c r="H996" s="41"/>
    </row>
    <row r="997" spans="5:8" x14ac:dyDescent="0.25">
      <c r="E997" s="40"/>
      <c r="H997" s="41"/>
    </row>
    <row r="998" spans="5:8" x14ac:dyDescent="0.25">
      <c r="E998" s="40"/>
      <c r="H998" s="41"/>
    </row>
    <row r="999" spans="5:8" x14ac:dyDescent="0.25">
      <c r="E999" s="40"/>
      <c r="H999" s="41"/>
    </row>
    <row r="1000" spans="5:8" x14ac:dyDescent="0.25">
      <c r="E1000" s="40"/>
      <c r="H1000" s="4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abSelected="1" workbookViewId="0">
      <selection activeCell="G1" sqref="G1"/>
    </sheetView>
  </sheetViews>
  <sheetFormatPr defaultRowHeight="15" x14ac:dyDescent="0.25"/>
  <cols>
    <col min="5" max="5" width="9.140625" style="44"/>
  </cols>
  <sheetData>
    <row r="1" spans="1:17" s="42" customFormat="1" ht="75" x14ac:dyDescent="0.25">
      <c r="A1" s="42" t="s">
        <v>0</v>
      </c>
      <c r="B1" s="42" t="s">
        <v>1</v>
      </c>
      <c r="C1" s="42" t="s">
        <v>2</v>
      </c>
      <c r="D1" s="42" t="s">
        <v>9</v>
      </c>
      <c r="E1" s="43" t="s">
        <v>449</v>
      </c>
      <c r="F1" s="42" t="s">
        <v>11</v>
      </c>
      <c r="G1" s="42" t="s">
        <v>12</v>
      </c>
      <c r="H1" s="42" t="s">
        <v>13</v>
      </c>
      <c r="I1" s="42" t="s">
        <v>14</v>
      </c>
      <c r="J1" s="42" t="s">
        <v>3</v>
      </c>
      <c r="K1" s="42" t="s">
        <v>4</v>
      </c>
      <c r="L1" s="42" t="s">
        <v>5</v>
      </c>
      <c r="M1" s="42" t="s">
        <v>7</v>
      </c>
      <c r="N1" s="42" t="s">
        <v>6</v>
      </c>
      <c r="O1" s="42" t="s">
        <v>24</v>
      </c>
      <c r="P1" s="42" t="s">
        <v>15</v>
      </c>
      <c r="Q1" s="42" t="s">
        <v>29</v>
      </c>
    </row>
    <row r="2" spans="1:17" x14ac:dyDescent="0.25">
      <c r="A2" t="s">
        <v>31</v>
      </c>
      <c r="B2" t="s">
        <v>34</v>
      </c>
      <c r="C2" t="s">
        <v>35</v>
      </c>
      <c r="D2" t="s">
        <v>35</v>
      </c>
      <c r="E2" s="44">
        <v>43344</v>
      </c>
      <c r="F2" t="s">
        <v>39</v>
      </c>
      <c r="G2">
        <v>744</v>
      </c>
      <c r="H2">
        <v>43481</v>
      </c>
      <c r="I2" t="s">
        <v>41</v>
      </c>
      <c r="J2" t="s">
        <v>21</v>
      </c>
      <c r="K2">
        <v>9890</v>
      </c>
      <c r="L2">
        <v>-4880</v>
      </c>
      <c r="M2">
        <v>-4985</v>
      </c>
      <c r="N2">
        <v>5010</v>
      </c>
      <c r="O2">
        <v>25</v>
      </c>
      <c r="P2">
        <v>655</v>
      </c>
      <c r="Q2">
        <v>16375</v>
      </c>
    </row>
    <row r="3" spans="1:17" x14ac:dyDescent="0.25">
      <c r="A3" t="s">
        <v>44</v>
      </c>
      <c r="B3" t="s">
        <v>34</v>
      </c>
      <c r="C3" t="s">
        <v>45</v>
      </c>
      <c r="D3" t="s">
        <v>46</v>
      </c>
      <c r="E3" s="44">
        <v>43348</v>
      </c>
      <c r="F3" t="s">
        <v>47</v>
      </c>
      <c r="G3">
        <v>785</v>
      </c>
      <c r="H3">
        <v>43481</v>
      </c>
      <c r="I3" t="s">
        <v>48</v>
      </c>
      <c r="J3" t="s">
        <v>25</v>
      </c>
      <c r="K3">
        <v>1025</v>
      </c>
      <c r="L3">
        <v>-575</v>
      </c>
      <c r="M3">
        <v>-400</v>
      </c>
      <c r="N3">
        <v>450</v>
      </c>
      <c r="O3">
        <v>50</v>
      </c>
      <c r="P3">
        <v>100</v>
      </c>
      <c r="Q3">
        <v>5000</v>
      </c>
    </row>
    <row r="4" spans="1:17" x14ac:dyDescent="0.25">
      <c r="A4" t="s">
        <v>44</v>
      </c>
      <c r="B4" t="s">
        <v>34</v>
      </c>
      <c r="C4" t="s">
        <v>45</v>
      </c>
      <c r="D4" t="s">
        <v>46</v>
      </c>
      <c r="E4" s="44">
        <v>43348</v>
      </c>
      <c r="F4" t="s">
        <v>47</v>
      </c>
      <c r="G4">
        <v>785</v>
      </c>
      <c r="H4">
        <v>43481</v>
      </c>
      <c r="I4" t="s">
        <v>48</v>
      </c>
      <c r="J4" t="s">
        <v>38</v>
      </c>
      <c r="K4">
        <v>564</v>
      </c>
      <c r="L4">
        <v>-352</v>
      </c>
      <c r="M4">
        <v>-210</v>
      </c>
      <c r="N4">
        <v>212</v>
      </c>
      <c r="O4">
        <v>2</v>
      </c>
      <c r="P4">
        <v>2180</v>
      </c>
      <c r="Q4">
        <v>4360</v>
      </c>
    </row>
    <row r="5" spans="1:17" x14ac:dyDescent="0.25">
      <c r="A5" t="s">
        <v>44</v>
      </c>
      <c r="B5" t="s">
        <v>34</v>
      </c>
      <c r="C5" t="s">
        <v>45</v>
      </c>
      <c r="D5" t="s">
        <v>46</v>
      </c>
      <c r="E5" s="44">
        <v>43348</v>
      </c>
      <c r="F5" t="s">
        <v>47</v>
      </c>
      <c r="G5">
        <v>785</v>
      </c>
      <c r="H5">
        <v>43481</v>
      </c>
      <c r="I5" t="s">
        <v>48</v>
      </c>
      <c r="J5" t="s">
        <v>21</v>
      </c>
      <c r="K5">
        <v>1140</v>
      </c>
      <c r="L5">
        <v>-460</v>
      </c>
      <c r="M5">
        <v>-580</v>
      </c>
      <c r="N5">
        <v>680</v>
      </c>
      <c r="O5">
        <v>100</v>
      </c>
      <c r="P5">
        <v>655</v>
      </c>
      <c r="Q5">
        <v>65500</v>
      </c>
    </row>
    <row r="6" spans="1:17" x14ac:dyDescent="0.25">
      <c r="A6" t="s">
        <v>49</v>
      </c>
      <c r="B6" t="s">
        <v>34</v>
      </c>
      <c r="C6" t="s">
        <v>50</v>
      </c>
      <c r="D6" t="s">
        <v>50</v>
      </c>
      <c r="E6" s="44">
        <v>43341</v>
      </c>
      <c r="F6" t="s">
        <v>51</v>
      </c>
      <c r="G6">
        <v>505</v>
      </c>
      <c r="H6">
        <v>43483</v>
      </c>
      <c r="I6" t="s">
        <v>48</v>
      </c>
      <c r="J6" t="s">
        <v>21</v>
      </c>
      <c r="K6">
        <v>1400</v>
      </c>
      <c r="L6">
        <v>-365</v>
      </c>
      <c r="M6">
        <v>-1005</v>
      </c>
      <c r="N6">
        <v>1035</v>
      </c>
      <c r="O6">
        <v>30</v>
      </c>
      <c r="P6">
        <v>655</v>
      </c>
      <c r="Q6">
        <v>19650</v>
      </c>
    </row>
    <row r="7" spans="1:17" x14ac:dyDescent="0.25">
      <c r="A7" t="s">
        <v>49</v>
      </c>
      <c r="B7" t="s">
        <v>34</v>
      </c>
      <c r="C7" t="s">
        <v>50</v>
      </c>
      <c r="D7" t="s">
        <v>50</v>
      </c>
      <c r="E7" s="44">
        <v>43341</v>
      </c>
      <c r="F7" t="s">
        <v>51</v>
      </c>
      <c r="G7">
        <v>505</v>
      </c>
      <c r="H7">
        <v>43483</v>
      </c>
      <c r="I7" t="s">
        <v>48</v>
      </c>
      <c r="J7" t="s">
        <v>25</v>
      </c>
      <c r="K7">
        <v>250</v>
      </c>
      <c r="L7">
        <v>-75</v>
      </c>
      <c r="M7">
        <v>-125</v>
      </c>
      <c r="N7">
        <v>175</v>
      </c>
      <c r="O7">
        <v>50</v>
      </c>
      <c r="P7">
        <v>100</v>
      </c>
      <c r="Q7">
        <v>5000</v>
      </c>
    </row>
    <row r="8" spans="1:17" x14ac:dyDescent="0.25">
      <c r="A8" t="s">
        <v>52</v>
      </c>
      <c r="B8" t="s">
        <v>34</v>
      </c>
      <c r="C8" t="s">
        <v>53</v>
      </c>
      <c r="D8" t="s">
        <v>53</v>
      </c>
      <c r="E8" s="44">
        <v>43341</v>
      </c>
      <c r="F8" t="s">
        <v>54</v>
      </c>
      <c r="G8">
        <v>1163</v>
      </c>
      <c r="H8">
        <v>43482</v>
      </c>
      <c r="I8" t="s">
        <v>48</v>
      </c>
      <c r="J8" t="s">
        <v>26</v>
      </c>
      <c r="K8">
        <v>2725</v>
      </c>
      <c r="L8">
        <v>-595</v>
      </c>
      <c r="M8">
        <v>-2122.5</v>
      </c>
      <c r="N8">
        <v>2130</v>
      </c>
      <c r="O8">
        <v>7.5</v>
      </c>
      <c r="P8">
        <v>606</v>
      </c>
      <c r="Q8">
        <v>4545</v>
      </c>
    </row>
    <row r="9" spans="1:17" x14ac:dyDescent="0.25">
      <c r="A9" t="s">
        <v>52</v>
      </c>
      <c r="B9" t="s">
        <v>34</v>
      </c>
      <c r="C9" t="s">
        <v>53</v>
      </c>
      <c r="D9" t="s">
        <v>53</v>
      </c>
      <c r="E9" s="44">
        <v>43341</v>
      </c>
      <c r="F9" t="s">
        <v>54</v>
      </c>
      <c r="G9">
        <v>1163</v>
      </c>
      <c r="H9">
        <v>43482</v>
      </c>
      <c r="I9" t="s">
        <v>48</v>
      </c>
      <c r="J9" t="s">
        <v>19</v>
      </c>
      <c r="K9">
        <v>4310</v>
      </c>
      <c r="L9">
        <v>-765</v>
      </c>
      <c r="M9">
        <v>-3540</v>
      </c>
      <c r="N9">
        <v>3545</v>
      </c>
      <c r="O9">
        <v>5</v>
      </c>
      <c r="P9">
        <v>737</v>
      </c>
      <c r="Q9">
        <v>3685</v>
      </c>
    </row>
    <row r="10" spans="1:17" x14ac:dyDescent="0.25">
      <c r="A10" t="s">
        <v>52</v>
      </c>
      <c r="B10" t="s">
        <v>34</v>
      </c>
      <c r="C10" t="s">
        <v>53</v>
      </c>
      <c r="D10" t="s">
        <v>53</v>
      </c>
      <c r="E10" s="44">
        <v>43341</v>
      </c>
      <c r="F10" t="s">
        <v>54</v>
      </c>
      <c r="G10">
        <v>1163</v>
      </c>
      <c r="H10">
        <v>43482</v>
      </c>
      <c r="I10" t="s">
        <v>48</v>
      </c>
      <c r="J10" t="s">
        <v>25</v>
      </c>
      <c r="K10">
        <v>375</v>
      </c>
      <c r="L10">
        <v>-225</v>
      </c>
      <c r="M10">
        <v>-125</v>
      </c>
      <c r="N10">
        <v>150</v>
      </c>
      <c r="O10">
        <v>25</v>
      </c>
      <c r="P10">
        <v>100</v>
      </c>
      <c r="Q10">
        <v>2500</v>
      </c>
    </row>
    <row r="11" spans="1:17" x14ac:dyDescent="0.25">
      <c r="A11" t="s">
        <v>57</v>
      </c>
      <c r="B11" t="s">
        <v>34</v>
      </c>
      <c r="C11" t="s">
        <v>58</v>
      </c>
      <c r="D11" t="s">
        <v>58</v>
      </c>
      <c r="E11" s="44">
        <v>43342</v>
      </c>
      <c r="F11" t="s">
        <v>51</v>
      </c>
      <c r="G11">
        <v>505</v>
      </c>
      <c r="H11">
        <v>43489</v>
      </c>
      <c r="I11" t="s">
        <v>43</v>
      </c>
      <c r="J11" t="s">
        <v>19</v>
      </c>
      <c r="K11">
        <v>7485</v>
      </c>
      <c r="L11">
        <v>-2710</v>
      </c>
      <c r="M11">
        <v>-4765</v>
      </c>
      <c r="N11">
        <v>4775</v>
      </c>
      <c r="O11">
        <v>10</v>
      </c>
      <c r="P11">
        <v>737</v>
      </c>
      <c r="Q11">
        <v>7370</v>
      </c>
    </row>
    <row r="12" spans="1:17" x14ac:dyDescent="0.25">
      <c r="A12" t="s">
        <v>57</v>
      </c>
      <c r="B12" t="s">
        <v>34</v>
      </c>
      <c r="C12" t="s">
        <v>58</v>
      </c>
      <c r="D12" t="s">
        <v>58</v>
      </c>
      <c r="E12" s="44">
        <v>43342</v>
      </c>
      <c r="F12" t="s">
        <v>51</v>
      </c>
      <c r="G12">
        <v>505</v>
      </c>
      <c r="H12">
        <v>43489</v>
      </c>
      <c r="I12" t="s">
        <v>43</v>
      </c>
      <c r="J12" t="s">
        <v>59</v>
      </c>
      <c r="K12">
        <v>926</v>
      </c>
      <c r="L12">
        <v>-628</v>
      </c>
      <c r="M12">
        <v>-288</v>
      </c>
      <c r="N12">
        <v>298</v>
      </c>
      <c r="O12">
        <v>10</v>
      </c>
      <c r="P12">
        <v>2168</v>
      </c>
      <c r="Q12">
        <v>21680</v>
      </c>
    </row>
    <row r="13" spans="1:17" x14ac:dyDescent="0.25">
      <c r="A13" t="s">
        <v>60</v>
      </c>
      <c r="B13" t="s">
        <v>34</v>
      </c>
      <c r="C13" t="s">
        <v>61</v>
      </c>
      <c r="D13" t="s">
        <v>61</v>
      </c>
      <c r="E13" s="44">
        <v>43340</v>
      </c>
      <c r="F13" t="s">
        <v>54</v>
      </c>
      <c r="G13">
        <v>1163</v>
      </c>
      <c r="H13">
        <v>43489</v>
      </c>
      <c r="I13" t="s">
        <v>41</v>
      </c>
      <c r="J13" t="s">
        <v>21</v>
      </c>
      <c r="K13">
        <v>8865</v>
      </c>
      <c r="L13">
        <v>-1385</v>
      </c>
      <c r="M13">
        <v>-7410</v>
      </c>
      <c r="N13">
        <v>7480</v>
      </c>
      <c r="O13">
        <v>70</v>
      </c>
      <c r="P13">
        <v>655</v>
      </c>
      <c r="Q13">
        <v>45850</v>
      </c>
    </row>
    <row r="14" spans="1:17" x14ac:dyDescent="0.25">
      <c r="A14" t="s">
        <v>60</v>
      </c>
      <c r="B14" t="s">
        <v>34</v>
      </c>
      <c r="C14" t="s">
        <v>61</v>
      </c>
      <c r="D14" t="s">
        <v>61</v>
      </c>
      <c r="E14" s="44">
        <v>43340</v>
      </c>
      <c r="F14" t="s">
        <v>54</v>
      </c>
      <c r="G14">
        <v>1163</v>
      </c>
      <c r="H14">
        <v>43489</v>
      </c>
      <c r="I14" t="s">
        <v>41</v>
      </c>
      <c r="J14" t="s">
        <v>25</v>
      </c>
      <c r="K14">
        <v>1800</v>
      </c>
      <c r="L14">
        <v>-1050</v>
      </c>
      <c r="M14">
        <v>-700</v>
      </c>
      <c r="N14">
        <v>750</v>
      </c>
      <c r="O14">
        <v>50</v>
      </c>
      <c r="P14">
        <v>100</v>
      </c>
      <c r="Q14">
        <v>5000</v>
      </c>
    </row>
    <row r="15" spans="1:17" x14ac:dyDescent="0.25">
      <c r="A15" t="s">
        <v>64</v>
      </c>
      <c r="B15" t="s">
        <v>34</v>
      </c>
      <c r="C15" t="s">
        <v>65</v>
      </c>
      <c r="D15" t="s">
        <v>65</v>
      </c>
      <c r="E15" s="44">
        <v>43342</v>
      </c>
      <c r="F15" t="s">
        <v>47</v>
      </c>
      <c r="G15">
        <v>785</v>
      </c>
      <c r="H15">
        <v>43489</v>
      </c>
      <c r="I15" t="s">
        <v>41</v>
      </c>
      <c r="J15" t="s">
        <v>21</v>
      </c>
      <c r="K15">
        <v>2235</v>
      </c>
      <c r="L15">
        <v>-925</v>
      </c>
      <c r="M15">
        <v>-1255</v>
      </c>
      <c r="N15">
        <v>1310</v>
      </c>
      <c r="O15">
        <v>55</v>
      </c>
      <c r="P15">
        <v>655</v>
      </c>
      <c r="Q15">
        <v>36025</v>
      </c>
    </row>
    <row r="16" spans="1:17" x14ac:dyDescent="0.25">
      <c r="A16" t="s">
        <v>64</v>
      </c>
      <c r="B16" t="s">
        <v>34</v>
      </c>
      <c r="C16" t="s">
        <v>65</v>
      </c>
      <c r="D16" t="s">
        <v>65</v>
      </c>
      <c r="E16" s="44">
        <v>43342</v>
      </c>
      <c r="F16" t="s">
        <v>47</v>
      </c>
      <c r="G16">
        <v>785</v>
      </c>
      <c r="H16">
        <v>43489</v>
      </c>
      <c r="I16" t="s">
        <v>41</v>
      </c>
      <c r="J16" t="s">
        <v>25</v>
      </c>
      <c r="K16">
        <v>1800</v>
      </c>
      <c r="L16">
        <v>-675</v>
      </c>
      <c r="M16">
        <v>-1075</v>
      </c>
      <c r="N16">
        <v>1125</v>
      </c>
      <c r="O16">
        <v>50</v>
      </c>
      <c r="P16">
        <v>100</v>
      </c>
      <c r="Q16">
        <v>5000</v>
      </c>
    </row>
    <row r="17" spans="1:17" x14ac:dyDescent="0.25">
      <c r="A17" t="s">
        <v>68</v>
      </c>
      <c r="B17" t="s">
        <v>34</v>
      </c>
      <c r="C17" t="s">
        <v>69</v>
      </c>
      <c r="D17" t="s">
        <v>69</v>
      </c>
      <c r="E17" s="44">
        <v>43344</v>
      </c>
      <c r="F17" t="s">
        <v>70</v>
      </c>
      <c r="G17">
        <v>966</v>
      </c>
      <c r="H17">
        <v>43489</v>
      </c>
      <c r="I17" t="s">
        <v>48</v>
      </c>
      <c r="J17" t="s">
        <v>19</v>
      </c>
      <c r="K17">
        <v>9020</v>
      </c>
      <c r="L17">
        <v>-1650</v>
      </c>
      <c r="M17">
        <v>-7310</v>
      </c>
      <c r="N17">
        <v>7370</v>
      </c>
      <c r="O17">
        <v>60</v>
      </c>
      <c r="P17">
        <v>737</v>
      </c>
      <c r="Q17">
        <v>44220</v>
      </c>
    </row>
    <row r="18" spans="1:17" x14ac:dyDescent="0.25">
      <c r="A18" t="s">
        <v>68</v>
      </c>
      <c r="B18" t="s">
        <v>34</v>
      </c>
      <c r="C18" t="s">
        <v>69</v>
      </c>
      <c r="D18" t="s">
        <v>69</v>
      </c>
      <c r="E18" s="44">
        <v>43344</v>
      </c>
      <c r="F18" t="s">
        <v>70</v>
      </c>
      <c r="G18">
        <v>966</v>
      </c>
      <c r="H18">
        <v>43489</v>
      </c>
      <c r="I18" t="s">
        <v>48</v>
      </c>
      <c r="J18" t="s">
        <v>32</v>
      </c>
      <c r="K18">
        <v>4</v>
      </c>
      <c r="L18">
        <v>0</v>
      </c>
      <c r="M18">
        <v>-3</v>
      </c>
      <c r="N18">
        <v>4</v>
      </c>
      <c r="O18">
        <v>1</v>
      </c>
      <c r="P18">
        <v>19500</v>
      </c>
      <c r="Q18">
        <v>19500</v>
      </c>
    </row>
    <row r="19" spans="1:17" x14ac:dyDescent="0.25">
      <c r="A19" t="s">
        <v>68</v>
      </c>
      <c r="B19" t="s">
        <v>34</v>
      </c>
      <c r="C19" t="s">
        <v>69</v>
      </c>
      <c r="D19" t="s">
        <v>69</v>
      </c>
      <c r="E19" s="44">
        <v>43344</v>
      </c>
      <c r="F19" t="s">
        <v>70</v>
      </c>
      <c r="G19">
        <v>966</v>
      </c>
      <c r="H19">
        <v>43489</v>
      </c>
      <c r="I19" t="s">
        <v>48</v>
      </c>
      <c r="J19" t="s">
        <v>26</v>
      </c>
      <c r="K19">
        <v>4105</v>
      </c>
      <c r="L19">
        <v>-905</v>
      </c>
      <c r="M19">
        <v>-3165</v>
      </c>
      <c r="N19">
        <v>3200</v>
      </c>
      <c r="O19">
        <v>35</v>
      </c>
      <c r="P19">
        <v>606</v>
      </c>
      <c r="Q19">
        <v>21210</v>
      </c>
    </row>
    <row r="20" spans="1:17" x14ac:dyDescent="0.25">
      <c r="A20" t="s">
        <v>68</v>
      </c>
      <c r="B20" t="s">
        <v>34</v>
      </c>
      <c r="C20" t="s">
        <v>69</v>
      </c>
      <c r="D20" t="s">
        <v>69</v>
      </c>
      <c r="E20" s="44">
        <v>43344</v>
      </c>
      <c r="F20" t="s">
        <v>70</v>
      </c>
      <c r="G20">
        <v>966</v>
      </c>
      <c r="H20">
        <v>43489</v>
      </c>
      <c r="I20" t="s">
        <v>48</v>
      </c>
      <c r="J20" t="s">
        <v>21</v>
      </c>
      <c r="K20">
        <v>6440</v>
      </c>
      <c r="L20">
        <v>-1030</v>
      </c>
      <c r="M20">
        <v>-5365</v>
      </c>
      <c r="N20">
        <v>5410</v>
      </c>
      <c r="O20">
        <v>45</v>
      </c>
      <c r="P20">
        <v>655</v>
      </c>
      <c r="Q20">
        <v>29475</v>
      </c>
    </row>
    <row r="21" spans="1:17" x14ac:dyDescent="0.25">
      <c r="A21" t="s">
        <v>75</v>
      </c>
      <c r="B21" t="s">
        <v>34</v>
      </c>
      <c r="C21" t="s">
        <v>77</v>
      </c>
      <c r="D21" t="s">
        <v>77</v>
      </c>
      <c r="E21" s="44">
        <v>43342</v>
      </c>
      <c r="F21" t="s">
        <v>70</v>
      </c>
      <c r="G21">
        <v>966</v>
      </c>
      <c r="H21">
        <v>43489</v>
      </c>
      <c r="I21" t="s">
        <v>79</v>
      </c>
      <c r="J21" t="s">
        <v>32</v>
      </c>
      <c r="K21">
        <v>3</v>
      </c>
      <c r="L21">
        <v>-1</v>
      </c>
      <c r="M21">
        <v>-1</v>
      </c>
      <c r="N21">
        <v>2</v>
      </c>
      <c r="O21">
        <v>1</v>
      </c>
      <c r="P21">
        <v>19500</v>
      </c>
      <c r="Q21">
        <v>19500</v>
      </c>
    </row>
    <row r="22" spans="1:17" x14ac:dyDescent="0.25">
      <c r="A22" t="s">
        <v>75</v>
      </c>
      <c r="B22" t="s">
        <v>34</v>
      </c>
      <c r="C22" t="s">
        <v>77</v>
      </c>
      <c r="D22" t="s">
        <v>77</v>
      </c>
      <c r="E22" s="44">
        <v>43342</v>
      </c>
      <c r="F22" t="s">
        <v>70</v>
      </c>
      <c r="G22">
        <v>966</v>
      </c>
      <c r="H22">
        <v>43489</v>
      </c>
      <c r="I22" t="s">
        <v>79</v>
      </c>
      <c r="J22" t="s">
        <v>26</v>
      </c>
      <c r="K22">
        <v>1710</v>
      </c>
      <c r="L22">
        <v>-700</v>
      </c>
      <c r="M22">
        <v>-1007.5</v>
      </c>
      <c r="N22">
        <v>1010</v>
      </c>
      <c r="O22">
        <v>2.5</v>
      </c>
      <c r="P22">
        <v>606</v>
      </c>
      <c r="Q22">
        <v>1515</v>
      </c>
    </row>
    <row r="23" spans="1:17" x14ac:dyDescent="0.25">
      <c r="A23" t="s">
        <v>75</v>
      </c>
      <c r="B23" t="s">
        <v>34</v>
      </c>
      <c r="C23" t="s">
        <v>77</v>
      </c>
      <c r="D23" t="s">
        <v>77</v>
      </c>
      <c r="E23" s="44">
        <v>43342</v>
      </c>
      <c r="F23" t="s">
        <v>70</v>
      </c>
      <c r="G23">
        <v>966</v>
      </c>
      <c r="H23">
        <v>43489</v>
      </c>
      <c r="I23" t="s">
        <v>79</v>
      </c>
      <c r="J23" t="s">
        <v>19</v>
      </c>
      <c r="K23">
        <v>2710</v>
      </c>
      <c r="L23">
        <v>-1120</v>
      </c>
      <c r="M23">
        <v>-1570</v>
      </c>
      <c r="N23">
        <v>1590</v>
      </c>
      <c r="O23">
        <v>20</v>
      </c>
      <c r="P23">
        <v>737</v>
      </c>
      <c r="Q23">
        <v>14740</v>
      </c>
    </row>
    <row r="24" spans="1:17" x14ac:dyDescent="0.25">
      <c r="A24" t="s">
        <v>75</v>
      </c>
      <c r="B24" t="s">
        <v>34</v>
      </c>
      <c r="C24" t="s">
        <v>77</v>
      </c>
      <c r="D24" t="s">
        <v>77</v>
      </c>
      <c r="E24" s="44">
        <v>43342</v>
      </c>
      <c r="F24" t="s">
        <v>70</v>
      </c>
      <c r="G24">
        <v>966</v>
      </c>
      <c r="H24">
        <v>43489</v>
      </c>
      <c r="I24" t="s">
        <v>79</v>
      </c>
      <c r="J24" t="s">
        <v>38</v>
      </c>
      <c r="K24">
        <v>488</v>
      </c>
      <c r="L24">
        <v>-252</v>
      </c>
      <c r="M24">
        <v>-235</v>
      </c>
      <c r="N24">
        <v>236</v>
      </c>
      <c r="O24">
        <v>1</v>
      </c>
      <c r="P24">
        <v>2180</v>
      </c>
      <c r="Q24">
        <v>2180</v>
      </c>
    </row>
    <row r="25" spans="1:17" x14ac:dyDescent="0.25">
      <c r="A25" t="s">
        <v>82</v>
      </c>
      <c r="B25" t="s">
        <v>34</v>
      </c>
      <c r="C25" t="s">
        <v>83</v>
      </c>
      <c r="D25" t="s">
        <v>83</v>
      </c>
      <c r="E25" s="44">
        <v>43342</v>
      </c>
      <c r="F25" t="s">
        <v>84</v>
      </c>
      <c r="G25">
        <v>719</v>
      </c>
      <c r="H25">
        <v>43490</v>
      </c>
      <c r="I25" t="s">
        <v>43</v>
      </c>
      <c r="J25" t="s">
        <v>19</v>
      </c>
      <c r="K25">
        <v>5810</v>
      </c>
      <c r="L25">
        <v>-1325</v>
      </c>
      <c r="M25">
        <v>-4410</v>
      </c>
      <c r="N25">
        <v>4485</v>
      </c>
      <c r="O25">
        <v>75</v>
      </c>
      <c r="P25">
        <v>737</v>
      </c>
      <c r="Q25">
        <v>55275</v>
      </c>
    </row>
    <row r="26" spans="1:17" x14ac:dyDescent="0.25">
      <c r="A26" t="s">
        <v>82</v>
      </c>
      <c r="B26" t="s">
        <v>34</v>
      </c>
      <c r="C26" t="s">
        <v>83</v>
      </c>
      <c r="D26" t="s">
        <v>83</v>
      </c>
      <c r="E26" s="44">
        <v>43342</v>
      </c>
      <c r="F26" t="s">
        <v>84</v>
      </c>
      <c r="G26">
        <v>719</v>
      </c>
      <c r="H26">
        <v>43490</v>
      </c>
      <c r="I26" t="s">
        <v>43</v>
      </c>
      <c r="J26" t="s">
        <v>21</v>
      </c>
      <c r="K26">
        <v>3575</v>
      </c>
      <c r="L26">
        <v>-1140</v>
      </c>
      <c r="M26">
        <v>-2390</v>
      </c>
      <c r="N26">
        <v>2435</v>
      </c>
      <c r="O26">
        <v>45</v>
      </c>
      <c r="P26">
        <v>655</v>
      </c>
      <c r="Q26">
        <v>29475</v>
      </c>
    </row>
    <row r="27" spans="1:17" x14ac:dyDescent="0.25">
      <c r="A27" t="s">
        <v>82</v>
      </c>
      <c r="B27" t="s">
        <v>34</v>
      </c>
      <c r="C27" t="s">
        <v>83</v>
      </c>
      <c r="D27" t="s">
        <v>83</v>
      </c>
      <c r="E27" s="44">
        <v>43342</v>
      </c>
      <c r="F27" t="s">
        <v>84</v>
      </c>
      <c r="G27">
        <v>719</v>
      </c>
      <c r="H27">
        <v>43490</v>
      </c>
      <c r="I27" t="s">
        <v>43</v>
      </c>
      <c r="J27" t="s">
        <v>22</v>
      </c>
      <c r="K27">
        <v>1110</v>
      </c>
      <c r="L27">
        <v>-586</v>
      </c>
      <c r="M27">
        <v>-520</v>
      </c>
      <c r="N27">
        <v>524</v>
      </c>
      <c r="O27">
        <v>4</v>
      </c>
      <c r="P27">
        <v>2288</v>
      </c>
      <c r="Q27">
        <v>9152</v>
      </c>
    </row>
    <row r="28" spans="1:17" x14ac:dyDescent="0.25">
      <c r="A28" t="s">
        <v>82</v>
      </c>
      <c r="B28" t="s">
        <v>34</v>
      </c>
      <c r="C28" t="s">
        <v>83</v>
      </c>
      <c r="D28" t="s">
        <v>83</v>
      </c>
      <c r="E28" s="44">
        <v>43342</v>
      </c>
      <c r="F28" t="s">
        <v>84</v>
      </c>
      <c r="G28">
        <v>719</v>
      </c>
      <c r="H28">
        <v>43490</v>
      </c>
      <c r="I28" t="s">
        <v>43</v>
      </c>
      <c r="J28" t="s">
        <v>26</v>
      </c>
      <c r="K28">
        <v>3620</v>
      </c>
      <c r="L28">
        <v>-925</v>
      </c>
      <c r="M28">
        <v>-2662.5</v>
      </c>
      <c r="N28">
        <v>2695</v>
      </c>
      <c r="O28">
        <v>32.5</v>
      </c>
      <c r="P28">
        <v>606</v>
      </c>
      <c r="Q28">
        <v>19695</v>
      </c>
    </row>
    <row r="29" spans="1:17" x14ac:dyDescent="0.25">
      <c r="A29" t="s">
        <v>89</v>
      </c>
      <c r="B29" t="s">
        <v>34</v>
      </c>
      <c r="C29" t="s">
        <v>90</v>
      </c>
      <c r="D29" t="s">
        <v>90</v>
      </c>
      <c r="E29" s="44">
        <v>43342</v>
      </c>
      <c r="F29" t="s">
        <v>54</v>
      </c>
      <c r="G29">
        <v>1163</v>
      </c>
      <c r="H29">
        <v>43488</v>
      </c>
      <c r="I29" t="s">
        <v>43</v>
      </c>
      <c r="J29" t="s">
        <v>21</v>
      </c>
      <c r="K29">
        <v>4105</v>
      </c>
      <c r="L29">
        <v>-2195</v>
      </c>
      <c r="M29">
        <v>-1885</v>
      </c>
      <c r="N29">
        <v>1910</v>
      </c>
      <c r="O29">
        <v>25</v>
      </c>
      <c r="P29">
        <v>655</v>
      </c>
      <c r="Q29">
        <v>16375</v>
      </c>
    </row>
    <row r="30" spans="1:17" x14ac:dyDescent="0.25">
      <c r="A30" t="s">
        <v>89</v>
      </c>
      <c r="B30" t="s">
        <v>34</v>
      </c>
      <c r="C30" t="s">
        <v>90</v>
      </c>
      <c r="D30" t="s">
        <v>90</v>
      </c>
      <c r="E30" s="44">
        <v>43342</v>
      </c>
      <c r="F30" t="s">
        <v>54</v>
      </c>
      <c r="G30">
        <v>1163</v>
      </c>
      <c r="H30">
        <v>43488</v>
      </c>
      <c r="I30" t="s">
        <v>43</v>
      </c>
      <c r="J30" t="s">
        <v>22</v>
      </c>
      <c r="K30">
        <v>756</v>
      </c>
      <c r="L30">
        <v>-438</v>
      </c>
      <c r="M30">
        <v>-316</v>
      </c>
      <c r="N30">
        <v>318</v>
      </c>
      <c r="O30">
        <v>2</v>
      </c>
      <c r="P30">
        <v>2288</v>
      </c>
      <c r="Q30">
        <v>4576</v>
      </c>
    </row>
  </sheetData>
  <sortState ref="A2:Q474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6"/>
  <sheetViews>
    <sheetView workbookViewId="0"/>
  </sheetViews>
  <sheetFormatPr defaultColWidth="14.42578125" defaultRowHeight="15" customHeight="1" x14ac:dyDescent="0.25"/>
  <sheetData>
    <row r="1" spans="1:2" x14ac:dyDescent="0.25">
      <c r="A1" s="25" t="s">
        <v>381</v>
      </c>
      <c r="B1" s="25" t="s">
        <v>382</v>
      </c>
    </row>
    <row r="2" spans="1:2" x14ac:dyDescent="0.25">
      <c r="A2" s="26" t="s">
        <v>25</v>
      </c>
      <c r="B2" s="27">
        <v>100</v>
      </c>
    </row>
    <row r="3" spans="1:2" x14ac:dyDescent="0.25">
      <c r="A3" s="28" t="s">
        <v>19</v>
      </c>
      <c r="B3" s="29">
        <v>737</v>
      </c>
    </row>
    <row r="4" spans="1:2" x14ac:dyDescent="0.25">
      <c r="A4" s="28" t="s">
        <v>383</v>
      </c>
      <c r="B4" s="29">
        <v>606</v>
      </c>
    </row>
    <row r="5" spans="1:2" x14ac:dyDescent="0.25">
      <c r="A5" s="30" t="s">
        <v>21</v>
      </c>
      <c r="B5" s="31">
        <v>655</v>
      </c>
    </row>
    <row r="6" spans="1:2" x14ac:dyDescent="0.25">
      <c r="A6" s="28" t="s">
        <v>22</v>
      </c>
      <c r="B6" s="29">
        <v>2288</v>
      </c>
    </row>
    <row r="7" spans="1:2" x14ac:dyDescent="0.25">
      <c r="A7" s="28" t="s">
        <v>59</v>
      </c>
      <c r="B7" s="29">
        <v>2168</v>
      </c>
    </row>
    <row r="8" spans="1:2" x14ac:dyDescent="0.25">
      <c r="A8" s="28" t="s">
        <v>153</v>
      </c>
      <c r="B8" s="29">
        <v>2064</v>
      </c>
    </row>
    <row r="9" spans="1:2" x14ac:dyDescent="0.25">
      <c r="A9" s="28" t="s">
        <v>38</v>
      </c>
      <c r="B9" s="29">
        <v>2180</v>
      </c>
    </row>
    <row r="10" spans="1:2" x14ac:dyDescent="0.25">
      <c r="A10" s="28" t="s">
        <v>30</v>
      </c>
      <c r="B10" s="29">
        <v>2141</v>
      </c>
    </row>
    <row r="11" spans="1:2" x14ac:dyDescent="0.25">
      <c r="A11" s="32" t="s">
        <v>384</v>
      </c>
      <c r="B11" s="31">
        <v>2141</v>
      </c>
    </row>
    <row r="12" spans="1:2" x14ac:dyDescent="0.25">
      <c r="A12" s="33" t="s">
        <v>18</v>
      </c>
      <c r="B12" s="29">
        <v>800</v>
      </c>
    </row>
    <row r="13" spans="1:2" x14ac:dyDescent="0.25">
      <c r="A13" s="30" t="s">
        <v>20</v>
      </c>
      <c r="B13" s="31">
        <v>900</v>
      </c>
    </row>
    <row r="14" spans="1:2" x14ac:dyDescent="0.25">
      <c r="A14" s="34" t="s">
        <v>23</v>
      </c>
      <c r="B14" s="35">
        <v>74500</v>
      </c>
    </row>
    <row r="15" spans="1:2" x14ac:dyDescent="0.25">
      <c r="A15" s="34" t="s">
        <v>33</v>
      </c>
      <c r="B15" s="35">
        <v>29500</v>
      </c>
    </row>
    <row r="16" spans="1:2" x14ac:dyDescent="0.25">
      <c r="A16" s="32" t="s">
        <v>32</v>
      </c>
      <c r="B16" s="36">
        <v>19500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79"/>
  <sheetViews>
    <sheetView workbookViewId="0"/>
  </sheetViews>
  <sheetFormatPr defaultColWidth="14.42578125" defaultRowHeight="15" customHeight="1" x14ac:dyDescent="0.25"/>
  <sheetData>
    <row r="1" spans="1:11" x14ac:dyDescent="0.25">
      <c r="A1" s="37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385</v>
      </c>
      <c r="K1" s="39" t="s">
        <v>386</v>
      </c>
    </row>
    <row r="2" spans="1:11" x14ac:dyDescent="0.25">
      <c r="A2" s="9" t="str">
        <f t="shared" ref="A2:A10" si="0">B2&amp;C2&amp;D2</f>
        <v>BugaramaReberoNPK-17</v>
      </c>
      <c r="B2" s="9" t="s">
        <v>34</v>
      </c>
      <c r="C2" s="9" t="s">
        <v>69</v>
      </c>
      <c r="D2" s="9" t="s">
        <v>21</v>
      </c>
      <c r="E2" s="12">
        <v>6440</v>
      </c>
      <c r="F2" s="12">
        <v>-1030</v>
      </c>
      <c r="G2" s="12">
        <f t="shared" ref="G2:G10" si="1">E2+F2</f>
        <v>5410</v>
      </c>
      <c r="H2" s="12">
        <v>-5365</v>
      </c>
      <c r="I2" s="14">
        <f t="shared" ref="I2:I10" si="2">G2+H2</f>
        <v>45</v>
      </c>
      <c r="J2" s="14">
        <v>45</v>
      </c>
      <c r="K2" s="14">
        <v>-80</v>
      </c>
    </row>
    <row r="3" spans="1:11" x14ac:dyDescent="0.25">
      <c r="A3" s="9" t="str">
        <f t="shared" si="0"/>
        <v>BugaramaRubuguDAP</v>
      </c>
      <c r="B3" s="9" t="s">
        <v>34</v>
      </c>
      <c r="C3" s="9" t="s">
        <v>77</v>
      </c>
      <c r="D3" s="9" t="s">
        <v>19</v>
      </c>
      <c r="E3" s="12">
        <v>2710</v>
      </c>
      <c r="F3" s="12">
        <v>-1120</v>
      </c>
      <c r="G3" s="12">
        <f t="shared" si="1"/>
        <v>1590</v>
      </c>
      <c r="H3" s="12">
        <v>-1570</v>
      </c>
      <c r="I3" s="14">
        <f t="shared" si="2"/>
        <v>20</v>
      </c>
      <c r="J3" s="14">
        <v>20</v>
      </c>
      <c r="K3" s="14">
        <v>-15</v>
      </c>
    </row>
    <row r="4" spans="1:11" x14ac:dyDescent="0.25">
      <c r="A4" s="9" t="str">
        <f t="shared" si="0"/>
        <v>BugaramaRubuguSC 637</v>
      </c>
      <c r="B4" s="9" t="s">
        <v>34</v>
      </c>
      <c r="C4" s="9" t="s">
        <v>77</v>
      </c>
      <c r="D4" s="9" t="s">
        <v>38</v>
      </c>
      <c r="E4" s="12">
        <v>488</v>
      </c>
      <c r="F4" s="12">
        <v>-252</v>
      </c>
      <c r="G4" s="12">
        <f t="shared" si="1"/>
        <v>236</v>
      </c>
      <c r="H4" s="12">
        <v>-235</v>
      </c>
      <c r="I4" s="14">
        <f t="shared" si="2"/>
        <v>1</v>
      </c>
      <c r="J4" s="14">
        <v>1</v>
      </c>
      <c r="K4" s="14">
        <v>2</v>
      </c>
    </row>
    <row r="5" spans="1:11" x14ac:dyDescent="0.25">
      <c r="A5" s="9" t="str">
        <f t="shared" si="0"/>
        <v>BugaramaRuganda ANPK-17</v>
      </c>
      <c r="B5" s="9" t="s">
        <v>34</v>
      </c>
      <c r="C5" s="9" t="s">
        <v>83</v>
      </c>
      <c r="D5" s="9" t="s">
        <v>21</v>
      </c>
      <c r="E5" s="12">
        <v>3575</v>
      </c>
      <c r="F5" s="12">
        <v>-1140</v>
      </c>
      <c r="G5" s="12">
        <f t="shared" si="1"/>
        <v>2435</v>
      </c>
      <c r="H5" s="12">
        <v>-2390</v>
      </c>
      <c r="I5" s="14">
        <f t="shared" si="2"/>
        <v>45</v>
      </c>
      <c r="J5" s="14">
        <v>45</v>
      </c>
      <c r="K5" s="14">
        <v>-50</v>
      </c>
    </row>
    <row r="6" spans="1:11" x14ac:dyDescent="0.25">
      <c r="A6" s="9" t="str">
        <f t="shared" si="0"/>
        <v>BugaramaRuganda APan 4M21</v>
      </c>
      <c r="B6" s="9" t="s">
        <v>34</v>
      </c>
      <c r="C6" s="9" t="s">
        <v>83</v>
      </c>
      <c r="D6" s="9" t="s">
        <v>22</v>
      </c>
      <c r="E6" s="12">
        <v>1110</v>
      </c>
      <c r="F6" s="12">
        <v>-586</v>
      </c>
      <c r="G6" s="12">
        <f t="shared" si="1"/>
        <v>524</v>
      </c>
      <c r="H6" s="12">
        <v>-520</v>
      </c>
      <c r="I6" s="14">
        <f t="shared" si="2"/>
        <v>4</v>
      </c>
      <c r="J6" s="14">
        <v>4</v>
      </c>
      <c r="K6" s="14">
        <v>-2</v>
      </c>
    </row>
    <row r="7" spans="1:11" x14ac:dyDescent="0.25">
      <c r="A7" s="9" t="str">
        <f t="shared" si="0"/>
        <v>BugaramaRuganda AUrea</v>
      </c>
      <c r="B7" s="9" t="s">
        <v>34</v>
      </c>
      <c r="C7" s="9" t="s">
        <v>83</v>
      </c>
      <c r="D7" s="9" t="s">
        <v>26</v>
      </c>
      <c r="E7" s="12">
        <v>3620</v>
      </c>
      <c r="F7" s="12">
        <v>-925</v>
      </c>
      <c r="G7" s="12">
        <f t="shared" si="1"/>
        <v>2695</v>
      </c>
      <c r="H7" s="12">
        <v>-2662.5</v>
      </c>
      <c r="I7" s="14">
        <f t="shared" si="2"/>
        <v>32.5</v>
      </c>
      <c r="J7" s="14">
        <v>32.5</v>
      </c>
      <c r="K7" s="14">
        <v>-2.5</v>
      </c>
    </row>
    <row r="8" spans="1:11" x14ac:dyDescent="0.25">
      <c r="A8" s="9" t="str">
        <f t="shared" si="0"/>
        <v>BugaramaRuganda BDAP</v>
      </c>
      <c r="B8" s="9" t="s">
        <v>34</v>
      </c>
      <c r="C8" s="9" t="s">
        <v>90</v>
      </c>
      <c r="D8" s="9" t="s">
        <v>19</v>
      </c>
      <c r="E8" s="12">
        <v>6070</v>
      </c>
      <c r="F8" s="12">
        <v>-2715</v>
      </c>
      <c r="G8" s="12">
        <f t="shared" si="1"/>
        <v>3355</v>
      </c>
      <c r="H8" s="14">
        <v>-3360</v>
      </c>
      <c r="I8" s="14">
        <f t="shared" si="2"/>
        <v>-5</v>
      </c>
      <c r="J8" s="14">
        <v>-5</v>
      </c>
      <c r="K8" s="14">
        <v>-45</v>
      </c>
    </row>
    <row r="9" spans="1:11" x14ac:dyDescent="0.25">
      <c r="A9" s="9" t="str">
        <f t="shared" si="0"/>
        <v>BugaramaRuganda BPan 4M21</v>
      </c>
      <c r="B9" s="9" t="s">
        <v>34</v>
      </c>
      <c r="C9" s="9" t="s">
        <v>90</v>
      </c>
      <c r="D9" s="9" t="s">
        <v>22</v>
      </c>
      <c r="E9" s="12">
        <v>756</v>
      </c>
      <c r="F9" s="12">
        <v>-438</v>
      </c>
      <c r="G9" s="12">
        <f t="shared" si="1"/>
        <v>318</v>
      </c>
      <c r="H9" s="12">
        <v>-316</v>
      </c>
      <c r="I9" s="14">
        <f t="shared" si="2"/>
        <v>2</v>
      </c>
      <c r="J9" s="14">
        <v>2</v>
      </c>
      <c r="K9" s="14">
        <v>-2</v>
      </c>
    </row>
    <row r="10" spans="1:11" x14ac:dyDescent="0.25">
      <c r="A10" s="9" t="str">
        <f t="shared" si="0"/>
        <v>BugaramaRuganda BUrea</v>
      </c>
      <c r="B10" s="9" t="s">
        <v>34</v>
      </c>
      <c r="C10" s="9" t="s">
        <v>90</v>
      </c>
      <c r="D10" s="9" t="s">
        <v>26</v>
      </c>
      <c r="E10" s="12">
        <v>2935</v>
      </c>
      <c r="F10" s="12">
        <v>-1335</v>
      </c>
      <c r="G10" s="12">
        <f t="shared" si="1"/>
        <v>1600</v>
      </c>
      <c r="H10" s="12">
        <v>-1602.5</v>
      </c>
      <c r="I10" s="14">
        <f t="shared" si="2"/>
        <v>-2.5</v>
      </c>
      <c r="J10" s="14">
        <v>-2.5</v>
      </c>
      <c r="K10" s="14">
        <v>-7.5</v>
      </c>
    </row>
    <row r="11" spans="1:11" x14ac:dyDescent="0.25">
      <c r="A11" s="9" t="s">
        <v>387</v>
      </c>
      <c r="B11" s="9" t="s">
        <v>87</v>
      </c>
      <c r="C11" s="9" t="s">
        <v>98</v>
      </c>
      <c r="D11" s="9" t="s">
        <v>19</v>
      </c>
      <c r="E11" s="12">
        <v>2325</v>
      </c>
      <c r="F11" s="12">
        <v>-750</v>
      </c>
      <c r="G11" s="12">
        <v>1575</v>
      </c>
      <c r="H11" s="12">
        <v>-1570</v>
      </c>
      <c r="I11" s="14">
        <v>5</v>
      </c>
      <c r="J11" s="14">
        <v>5</v>
      </c>
      <c r="K11" s="14">
        <v>-100</v>
      </c>
    </row>
    <row r="12" spans="1:11" x14ac:dyDescent="0.25">
      <c r="A12" s="9" t="s">
        <v>388</v>
      </c>
      <c r="B12" s="9" t="s">
        <v>87</v>
      </c>
      <c r="C12" s="9" t="s">
        <v>102</v>
      </c>
      <c r="D12" s="9" t="s">
        <v>19</v>
      </c>
      <c r="E12" s="12">
        <v>3730</v>
      </c>
      <c r="F12" s="12">
        <v>-1380</v>
      </c>
      <c r="G12" s="12">
        <v>2350</v>
      </c>
      <c r="H12" s="12">
        <v>-2315</v>
      </c>
      <c r="I12" s="14">
        <v>35</v>
      </c>
      <c r="J12" s="14">
        <v>35</v>
      </c>
      <c r="K12" s="14">
        <v>20</v>
      </c>
    </row>
    <row r="13" spans="1:11" x14ac:dyDescent="0.25">
      <c r="A13" s="9" t="s">
        <v>389</v>
      </c>
      <c r="B13" s="9" t="s">
        <v>87</v>
      </c>
      <c r="C13" s="9" t="s">
        <v>104</v>
      </c>
      <c r="D13" s="9" t="s">
        <v>19</v>
      </c>
      <c r="E13" s="12">
        <v>2555</v>
      </c>
      <c r="F13" s="12">
        <v>-1195</v>
      </c>
      <c r="G13" s="12">
        <v>1360</v>
      </c>
      <c r="H13" s="12">
        <v>-1285</v>
      </c>
      <c r="I13" s="14">
        <v>75</v>
      </c>
      <c r="J13" s="14">
        <v>75</v>
      </c>
      <c r="K13" s="14">
        <v>115</v>
      </c>
    </row>
    <row r="14" spans="1:11" x14ac:dyDescent="0.25">
      <c r="A14" s="9" t="s">
        <v>390</v>
      </c>
      <c r="B14" s="9" t="s">
        <v>87</v>
      </c>
      <c r="C14" s="9" t="s">
        <v>104</v>
      </c>
      <c r="D14" s="9" t="s">
        <v>22</v>
      </c>
      <c r="E14" s="12">
        <v>730</v>
      </c>
      <c r="F14" s="12">
        <v>-496</v>
      </c>
      <c r="G14" s="12">
        <v>234</v>
      </c>
      <c r="H14" s="12">
        <v>-218</v>
      </c>
      <c r="I14" s="14">
        <v>16</v>
      </c>
      <c r="J14" s="14">
        <v>16</v>
      </c>
      <c r="K14" s="14">
        <v>34</v>
      </c>
    </row>
    <row r="15" spans="1:11" x14ac:dyDescent="0.25">
      <c r="A15" s="9" t="s">
        <v>391</v>
      </c>
      <c r="B15" s="9" t="s">
        <v>87</v>
      </c>
      <c r="C15" s="9" t="s">
        <v>104</v>
      </c>
      <c r="D15" s="9" t="s">
        <v>26</v>
      </c>
      <c r="E15" s="12">
        <v>1300</v>
      </c>
      <c r="F15" s="12">
        <v>-615</v>
      </c>
      <c r="G15" s="12">
        <v>685</v>
      </c>
      <c r="H15" s="12">
        <v>-650</v>
      </c>
      <c r="I15" s="14">
        <v>35</v>
      </c>
      <c r="J15" s="14">
        <v>35</v>
      </c>
      <c r="K15" s="14">
        <v>57.5</v>
      </c>
    </row>
    <row r="16" spans="1:11" x14ac:dyDescent="0.25">
      <c r="A16" s="9" t="str">
        <f t="shared" ref="A16:A17" si="3">B16&amp;C16&amp;D16</f>
        <v>GatsiboMarimba ADAP</v>
      </c>
      <c r="B16" s="9" t="s">
        <v>87</v>
      </c>
      <c r="C16" s="9" t="s">
        <v>110</v>
      </c>
      <c r="D16" s="9" t="s">
        <v>19</v>
      </c>
      <c r="E16" s="12">
        <v>4625</v>
      </c>
      <c r="F16" s="12">
        <v>-2060</v>
      </c>
      <c r="G16" s="12">
        <f t="shared" ref="G16:G17" si="4">E16+F16</f>
        <v>2565</v>
      </c>
      <c r="H16" s="12">
        <v>-2558</v>
      </c>
      <c r="I16" s="14">
        <f t="shared" ref="I16:I17" si="5">G16+H16</f>
        <v>7</v>
      </c>
      <c r="J16" s="14">
        <v>7</v>
      </c>
      <c r="K16" s="14">
        <v>-10</v>
      </c>
    </row>
    <row r="17" spans="1:11" x14ac:dyDescent="0.25">
      <c r="A17" s="9" t="str">
        <f t="shared" si="3"/>
        <v>GatsiboMarimba AUrea</v>
      </c>
      <c r="B17" s="9" t="s">
        <v>87</v>
      </c>
      <c r="C17" s="9" t="s">
        <v>110</v>
      </c>
      <c r="D17" s="9" t="s">
        <v>26</v>
      </c>
      <c r="E17" s="12">
        <v>2350</v>
      </c>
      <c r="F17" s="12">
        <v>-1090</v>
      </c>
      <c r="G17" s="12">
        <f t="shared" si="4"/>
        <v>1260</v>
      </c>
      <c r="H17" s="12">
        <v>-1259</v>
      </c>
      <c r="I17" s="14">
        <f t="shared" si="5"/>
        <v>1</v>
      </c>
      <c r="J17" s="14">
        <v>1</v>
      </c>
      <c r="K17" s="14">
        <v>-5</v>
      </c>
    </row>
    <row r="18" spans="1:11" x14ac:dyDescent="0.25">
      <c r="A18" s="9" t="s">
        <v>392</v>
      </c>
      <c r="B18" s="9" t="s">
        <v>87</v>
      </c>
      <c r="C18" s="9" t="s">
        <v>113</v>
      </c>
      <c r="D18" s="9" t="s">
        <v>19</v>
      </c>
      <c r="E18" s="12">
        <v>1295</v>
      </c>
      <c r="F18" s="12">
        <v>-970</v>
      </c>
      <c r="G18" s="12">
        <v>325</v>
      </c>
      <c r="H18" s="12">
        <v>-310</v>
      </c>
      <c r="I18" s="14">
        <v>15</v>
      </c>
      <c r="J18" s="14">
        <v>15</v>
      </c>
      <c r="K18" s="14">
        <v>310</v>
      </c>
    </row>
    <row r="19" spans="1:11" x14ac:dyDescent="0.25">
      <c r="A19" s="9" t="s">
        <v>393</v>
      </c>
      <c r="B19" s="9" t="s">
        <v>87</v>
      </c>
      <c r="C19" s="9" t="s">
        <v>113</v>
      </c>
      <c r="D19" s="9" t="s">
        <v>22</v>
      </c>
      <c r="E19" s="12">
        <v>666</v>
      </c>
      <c r="F19" s="12">
        <v>-478</v>
      </c>
      <c r="G19" s="12">
        <v>188</v>
      </c>
      <c r="H19" s="12">
        <v>-196</v>
      </c>
      <c r="I19" s="14">
        <v>-8</v>
      </c>
      <c r="J19" s="14">
        <v>-8</v>
      </c>
      <c r="K19" s="14">
        <v>150</v>
      </c>
    </row>
    <row r="20" spans="1:11" x14ac:dyDescent="0.25">
      <c r="A20" s="9" t="s">
        <v>394</v>
      </c>
      <c r="B20" s="9" t="s">
        <v>87</v>
      </c>
      <c r="C20" s="9" t="s">
        <v>113</v>
      </c>
      <c r="D20" s="9" t="s">
        <v>26</v>
      </c>
      <c r="E20" s="12">
        <v>655</v>
      </c>
      <c r="F20" s="12">
        <v>-495</v>
      </c>
      <c r="G20" s="12">
        <v>160</v>
      </c>
      <c r="H20" s="12">
        <v>-157.5</v>
      </c>
      <c r="I20" s="14">
        <v>2.5</v>
      </c>
      <c r="J20" s="14">
        <v>2.5</v>
      </c>
      <c r="K20" s="14">
        <v>152.5</v>
      </c>
    </row>
    <row r="21" spans="1:11" x14ac:dyDescent="0.25">
      <c r="A21" s="9" t="str">
        <f t="shared" ref="A21:A22" si="6">B21&amp;C21&amp;D21</f>
        <v>GatsiboNyabicwambaDAP</v>
      </c>
      <c r="B21" s="9" t="s">
        <v>87</v>
      </c>
      <c r="C21" s="9" t="s">
        <v>116</v>
      </c>
      <c r="D21" s="9" t="s">
        <v>19</v>
      </c>
      <c r="E21" s="12">
        <v>2400</v>
      </c>
      <c r="F21" s="12">
        <v>-725</v>
      </c>
      <c r="G21" s="12">
        <f t="shared" ref="G21:G22" si="7">E21+F21</f>
        <v>1675</v>
      </c>
      <c r="H21" s="12">
        <v>-1670</v>
      </c>
      <c r="I21" s="14">
        <f t="shared" ref="I21:I22" si="8">G21+H21</f>
        <v>5</v>
      </c>
      <c r="J21" s="14">
        <v>5</v>
      </c>
      <c r="K21" s="14">
        <v>-20</v>
      </c>
    </row>
    <row r="22" spans="1:11" x14ac:dyDescent="0.25">
      <c r="A22" s="9" t="str">
        <f t="shared" si="6"/>
        <v>GatsiboNyamiyaga ADAP</v>
      </c>
      <c r="B22" s="9" t="s">
        <v>87</v>
      </c>
      <c r="C22" s="9" t="s">
        <v>122</v>
      </c>
      <c r="D22" s="9" t="s">
        <v>19</v>
      </c>
      <c r="E22" s="12">
        <v>3625</v>
      </c>
      <c r="F22" s="12">
        <v>-1365</v>
      </c>
      <c r="G22" s="12">
        <f t="shared" si="7"/>
        <v>2260</v>
      </c>
      <c r="H22" s="12">
        <v>-2210</v>
      </c>
      <c r="I22" s="14">
        <f t="shared" si="8"/>
        <v>50</v>
      </c>
      <c r="J22" s="14">
        <v>50</v>
      </c>
      <c r="K22" s="14">
        <v>-15</v>
      </c>
    </row>
    <row r="23" spans="1:11" x14ac:dyDescent="0.25">
      <c r="A23" s="9" t="s">
        <v>395</v>
      </c>
      <c r="B23" s="9" t="s">
        <v>87</v>
      </c>
      <c r="C23" s="9" t="s">
        <v>125</v>
      </c>
      <c r="D23" s="9" t="s">
        <v>19</v>
      </c>
      <c r="E23" s="12">
        <v>1810</v>
      </c>
      <c r="F23" s="12">
        <v>-550</v>
      </c>
      <c r="G23" s="12">
        <v>1260</v>
      </c>
      <c r="H23" s="12">
        <v>-1265</v>
      </c>
      <c r="I23" s="14">
        <v>-5</v>
      </c>
      <c r="J23" s="14">
        <v>-5</v>
      </c>
      <c r="K23" s="14">
        <v>-20</v>
      </c>
    </row>
    <row r="24" spans="1:11" x14ac:dyDescent="0.25">
      <c r="A24" s="9" t="s">
        <v>396</v>
      </c>
      <c r="B24" s="9" t="s">
        <v>87</v>
      </c>
      <c r="C24" s="9" t="s">
        <v>125</v>
      </c>
      <c r="D24" s="9" t="s">
        <v>22</v>
      </c>
      <c r="E24" s="12">
        <v>378</v>
      </c>
      <c r="F24" s="12">
        <v>-166</v>
      </c>
      <c r="G24" s="12">
        <v>212</v>
      </c>
      <c r="H24" s="12">
        <v>-208</v>
      </c>
      <c r="I24" s="14">
        <v>4</v>
      </c>
      <c r="J24" s="14">
        <v>4</v>
      </c>
      <c r="K24" s="14">
        <v>-4</v>
      </c>
    </row>
    <row r="25" spans="1:11" x14ac:dyDescent="0.25">
      <c r="A25" s="9" t="str">
        <f>B25&amp;C25&amp;D25</f>
        <v>GatsiboRubona 2NPK-17</v>
      </c>
      <c r="B25" s="9" t="s">
        <v>87</v>
      </c>
      <c r="C25" s="9" t="s">
        <v>126</v>
      </c>
      <c r="D25" s="9" t="s">
        <v>21</v>
      </c>
      <c r="E25" s="12">
        <v>760</v>
      </c>
      <c r="F25" s="12">
        <v>-440</v>
      </c>
      <c r="G25" s="12">
        <f>E25+F25</f>
        <v>320</v>
      </c>
      <c r="H25" s="12">
        <v>-295</v>
      </c>
      <c r="I25" s="14">
        <f>G25+H25</f>
        <v>25</v>
      </c>
      <c r="J25" s="14">
        <v>25</v>
      </c>
      <c r="K25" s="14">
        <v>-25</v>
      </c>
    </row>
    <row r="26" spans="1:11" x14ac:dyDescent="0.25">
      <c r="A26" s="9" t="s">
        <v>397</v>
      </c>
      <c r="B26" s="9" t="s">
        <v>130</v>
      </c>
      <c r="C26" s="9" t="s">
        <v>327</v>
      </c>
      <c r="D26" s="9" t="s">
        <v>19</v>
      </c>
      <c r="E26" s="12">
        <v>7335</v>
      </c>
      <c r="F26" s="12">
        <v>-1360</v>
      </c>
      <c r="G26" s="12">
        <v>5975</v>
      </c>
      <c r="H26" s="12">
        <v>-6070</v>
      </c>
      <c r="I26" s="14">
        <v>-95</v>
      </c>
      <c r="J26" s="14">
        <v>-95</v>
      </c>
      <c r="K26" s="14">
        <v>335</v>
      </c>
    </row>
    <row r="27" spans="1:11" x14ac:dyDescent="0.25">
      <c r="A27" s="9" t="s">
        <v>398</v>
      </c>
      <c r="B27" s="9" t="s">
        <v>130</v>
      </c>
      <c r="C27" s="9" t="s">
        <v>327</v>
      </c>
      <c r="D27" s="9" t="s">
        <v>26</v>
      </c>
      <c r="E27" s="12">
        <v>3765</v>
      </c>
      <c r="F27" s="12">
        <v>-815</v>
      </c>
      <c r="G27" s="12">
        <v>2950</v>
      </c>
      <c r="H27" s="12">
        <v>-3015</v>
      </c>
      <c r="I27" s="14">
        <v>-65</v>
      </c>
      <c r="J27" s="14">
        <v>-65</v>
      </c>
      <c r="K27" s="14">
        <v>162.5</v>
      </c>
    </row>
    <row r="28" spans="1:11" x14ac:dyDescent="0.25">
      <c r="A28" s="9" t="s">
        <v>399</v>
      </c>
      <c r="B28" s="9" t="s">
        <v>130</v>
      </c>
      <c r="C28" s="9" t="s">
        <v>134</v>
      </c>
      <c r="D28" s="9" t="s">
        <v>19</v>
      </c>
      <c r="E28" s="12">
        <v>4095</v>
      </c>
      <c r="F28" s="12">
        <v>-600</v>
      </c>
      <c r="G28" s="12">
        <v>3495</v>
      </c>
      <c r="H28" s="12">
        <v>-3495</v>
      </c>
      <c r="I28" s="14">
        <v>0</v>
      </c>
      <c r="J28" s="14">
        <v>0</v>
      </c>
      <c r="K28" s="14">
        <v>0</v>
      </c>
    </row>
    <row r="29" spans="1:11" x14ac:dyDescent="0.25">
      <c r="A29" s="9" t="s">
        <v>400</v>
      </c>
      <c r="B29" s="9" t="s">
        <v>130</v>
      </c>
      <c r="C29" s="9" t="s">
        <v>134</v>
      </c>
      <c r="D29" s="9" t="s">
        <v>38</v>
      </c>
      <c r="E29" s="12">
        <v>616</v>
      </c>
      <c r="F29" s="12">
        <v>-158</v>
      </c>
      <c r="G29" s="12">
        <v>458</v>
      </c>
      <c r="H29" s="12">
        <v>-451</v>
      </c>
      <c r="I29" s="14">
        <v>7</v>
      </c>
      <c r="J29" s="14">
        <v>7</v>
      </c>
      <c r="K29" s="14">
        <v>-8</v>
      </c>
    </row>
    <row r="30" spans="1:11" x14ac:dyDescent="0.25">
      <c r="A30" s="9" t="str">
        <f>B30&amp;C30&amp;D30</f>
        <v>GisagaraNyabikenke A2DAP</v>
      </c>
      <c r="B30" s="9" t="s">
        <v>16</v>
      </c>
      <c r="C30" s="9" t="s">
        <v>145</v>
      </c>
      <c r="D30" s="9" t="s">
        <v>19</v>
      </c>
      <c r="E30" s="12">
        <v>6310</v>
      </c>
      <c r="F30" s="12">
        <v>-955</v>
      </c>
      <c r="G30" s="12">
        <f>E30+F30</f>
        <v>5355</v>
      </c>
      <c r="H30" s="12">
        <v>-5320</v>
      </c>
      <c r="I30" s="14">
        <f>G30+H30</f>
        <v>35</v>
      </c>
      <c r="J30" s="14">
        <v>35</v>
      </c>
      <c r="K30" s="14">
        <v>-30</v>
      </c>
    </row>
    <row r="31" spans="1:11" x14ac:dyDescent="0.25">
      <c r="A31" s="9" t="s">
        <v>401</v>
      </c>
      <c r="B31" s="9" t="s">
        <v>16</v>
      </c>
      <c r="C31" s="9" t="s">
        <v>145</v>
      </c>
      <c r="D31" s="9" t="s">
        <v>21</v>
      </c>
      <c r="E31" s="12">
        <v>285</v>
      </c>
      <c r="F31" s="12">
        <v>-65</v>
      </c>
      <c r="G31" s="12">
        <v>220</v>
      </c>
      <c r="H31" s="12">
        <v>-220</v>
      </c>
      <c r="I31" s="14">
        <v>0</v>
      </c>
      <c r="J31" s="14">
        <v>0</v>
      </c>
      <c r="K31" s="14">
        <v>0</v>
      </c>
    </row>
    <row r="32" spans="1:11" x14ac:dyDescent="0.25">
      <c r="A32" s="9" t="str">
        <f t="shared" ref="A32:A33" si="9">B32&amp;C32&amp;D32</f>
        <v>GisagaraUmunini 2DAP</v>
      </c>
      <c r="B32" s="9" t="s">
        <v>16</v>
      </c>
      <c r="C32" s="9" t="s">
        <v>157</v>
      </c>
      <c r="D32" s="9" t="s">
        <v>19</v>
      </c>
      <c r="E32" s="12">
        <v>5060</v>
      </c>
      <c r="F32" s="12">
        <v>-425</v>
      </c>
      <c r="G32" s="12">
        <f t="shared" ref="G32:G33" si="10">E32+F32</f>
        <v>4635</v>
      </c>
      <c r="H32" s="12">
        <v>-4625</v>
      </c>
      <c r="I32" s="14">
        <f t="shared" ref="I32:I33" si="11">G32+H32</f>
        <v>10</v>
      </c>
      <c r="J32" s="14">
        <v>10</v>
      </c>
      <c r="K32" s="14">
        <v>-20</v>
      </c>
    </row>
    <row r="33" spans="1:11" x14ac:dyDescent="0.25">
      <c r="A33" s="9" t="str">
        <f t="shared" si="9"/>
        <v>GisagaraUmunini 2Urea</v>
      </c>
      <c r="B33" s="9" t="s">
        <v>16</v>
      </c>
      <c r="C33" s="9" t="s">
        <v>157</v>
      </c>
      <c r="D33" s="9" t="s">
        <v>26</v>
      </c>
      <c r="E33" s="12">
        <v>2540</v>
      </c>
      <c r="F33" s="12">
        <v>-240</v>
      </c>
      <c r="G33" s="12">
        <f t="shared" si="10"/>
        <v>2300</v>
      </c>
      <c r="H33" s="12">
        <v>-2295</v>
      </c>
      <c r="I33" s="14">
        <f t="shared" si="11"/>
        <v>5</v>
      </c>
      <c r="J33" s="14">
        <v>5</v>
      </c>
      <c r="K33" s="14">
        <v>-15</v>
      </c>
    </row>
    <row r="34" spans="1:11" x14ac:dyDescent="0.25">
      <c r="A34" s="9" t="s">
        <v>402</v>
      </c>
      <c r="B34" s="9" t="s">
        <v>118</v>
      </c>
      <c r="C34" s="9" t="s">
        <v>167</v>
      </c>
      <c r="D34" s="9" t="s">
        <v>19</v>
      </c>
      <c r="E34" s="12">
        <v>4685</v>
      </c>
      <c r="F34" s="12">
        <v>-1000</v>
      </c>
      <c r="G34" s="12">
        <v>3685</v>
      </c>
      <c r="H34" s="12">
        <v>-3635</v>
      </c>
      <c r="I34" s="14">
        <v>50</v>
      </c>
      <c r="J34" s="14">
        <v>50</v>
      </c>
      <c r="K34" s="14">
        <v>25</v>
      </c>
    </row>
    <row r="35" spans="1:11" x14ac:dyDescent="0.25">
      <c r="A35" s="9" t="s">
        <v>403</v>
      </c>
      <c r="B35" s="9" t="s">
        <v>118</v>
      </c>
      <c r="C35" s="9" t="s">
        <v>167</v>
      </c>
      <c r="D35" s="9" t="s">
        <v>59</v>
      </c>
      <c r="E35" s="12">
        <v>1066</v>
      </c>
      <c r="F35" s="12">
        <v>-416</v>
      </c>
      <c r="G35" s="12">
        <v>650</v>
      </c>
      <c r="H35" s="12">
        <v>-652</v>
      </c>
      <c r="I35" s="14">
        <v>-2</v>
      </c>
      <c r="J35" s="14">
        <v>-2</v>
      </c>
      <c r="K35" s="14">
        <v>0</v>
      </c>
    </row>
    <row r="36" spans="1:11" x14ac:dyDescent="0.25">
      <c r="A36" s="9" t="str">
        <f t="shared" ref="A36:A39" si="12">B36&amp;C36&amp;D36</f>
        <v>HuyeKabatwaUrea</v>
      </c>
      <c r="B36" s="9" t="s">
        <v>118</v>
      </c>
      <c r="C36" s="9" t="s">
        <v>167</v>
      </c>
      <c r="D36" s="9" t="s">
        <v>26</v>
      </c>
      <c r="E36" s="12">
        <v>2345</v>
      </c>
      <c r="F36" s="12">
        <v>-525</v>
      </c>
      <c r="G36" s="12">
        <f t="shared" ref="G36:G39" si="13">E36+F36</f>
        <v>1820</v>
      </c>
      <c r="H36" s="12">
        <v>-1800</v>
      </c>
      <c r="I36" s="14">
        <f t="shared" ref="I36:I39" si="14">G36+H36</f>
        <v>20</v>
      </c>
      <c r="J36" s="14">
        <v>20</v>
      </c>
      <c r="K36" s="14">
        <v>15</v>
      </c>
    </row>
    <row r="37" spans="1:11" x14ac:dyDescent="0.25">
      <c r="A37" s="9" t="str">
        <f t="shared" si="12"/>
        <v>HuyeKabonaDAP</v>
      </c>
      <c r="B37" s="9" t="s">
        <v>118</v>
      </c>
      <c r="C37" s="9" t="s">
        <v>169</v>
      </c>
      <c r="D37" s="9" t="s">
        <v>19</v>
      </c>
      <c r="E37" s="12">
        <v>2650</v>
      </c>
      <c r="F37" s="12">
        <v>-915</v>
      </c>
      <c r="G37" s="12">
        <f t="shared" si="13"/>
        <v>1735</v>
      </c>
      <c r="H37" s="12">
        <v>-1710</v>
      </c>
      <c r="I37" s="14">
        <f t="shared" si="14"/>
        <v>25</v>
      </c>
      <c r="J37" s="14">
        <v>25</v>
      </c>
      <c r="K37" s="14">
        <v>-10</v>
      </c>
    </row>
    <row r="38" spans="1:11" x14ac:dyDescent="0.25">
      <c r="A38" s="9" t="str">
        <f t="shared" si="12"/>
        <v>HuyeKabonaNPK-17</v>
      </c>
      <c r="B38" s="9" t="s">
        <v>118</v>
      </c>
      <c r="C38" s="9" t="s">
        <v>169</v>
      </c>
      <c r="D38" s="9" t="s">
        <v>21</v>
      </c>
      <c r="E38" s="12">
        <v>600</v>
      </c>
      <c r="F38" s="12">
        <v>-200</v>
      </c>
      <c r="G38" s="12">
        <f t="shared" si="13"/>
        <v>400</v>
      </c>
      <c r="H38" s="12">
        <v>-390</v>
      </c>
      <c r="I38" s="14">
        <f t="shared" si="14"/>
        <v>10</v>
      </c>
      <c r="J38" s="14">
        <v>10</v>
      </c>
      <c r="K38" s="14">
        <v>-4</v>
      </c>
    </row>
    <row r="39" spans="1:11" x14ac:dyDescent="0.25">
      <c r="A39" s="9" t="str">
        <f t="shared" si="12"/>
        <v>HuyeKabonaUrea</v>
      </c>
      <c r="B39" s="9" t="s">
        <v>118</v>
      </c>
      <c r="C39" s="9" t="s">
        <v>169</v>
      </c>
      <c r="D39" s="9" t="s">
        <v>26</v>
      </c>
      <c r="E39" s="12">
        <v>1430</v>
      </c>
      <c r="F39" s="12">
        <v>-490</v>
      </c>
      <c r="G39" s="12">
        <f t="shared" si="13"/>
        <v>940</v>
      </c>
      <c r="H39" s="12">
        <v>-937.5</v>
      </c>
      <c r="I39" s="14">
        <f t="shared" si="14"/>
        <v>2.5</v>
      </c>
      <c r="J39" s="14">
        <v>2.5</v>
      </c>
      <c r="K39" s="14">
        <v>-5</v>
      </c>
    </row>
    <row r="40" spans="1:11" x14ac:dyDescent="0.25">
      <c r="A40" s="9" t="s">
        <v>404</v>
      </c>
      <c r="B40" s="9" t="s">
        <v>118</v>
      </c>
      <c r="C40" s="9" t="s">
        <v>174</v>
      </c>
      <c r="D40" s="9" t="s">
        <v>19</v>
      </c>
      <c r="E40" s="12">
        <v>1995</v>
      </c>
      <c r="F40" s="12">
        <v>-1035</v>
      </c>
      <c r="G40" s="12">
        <v>960</v>
      </c>
      <c r="H40" s="12">
        <v>-945</v>
      </c>
      <c r="I40" s="14">
        <v>15</v>
      </c>
      <c r="J40" s="14">
        <v>15</v>
      </c>
      <c r="K40" s="14">
        <v>-5</v>
      </c>
    </row>
    <row r="41" spans="1:11" x14ac:dyDescent="0.25">
      <c r="A41" s="9" t="s">
        <v>405</v>
      </c>
      <c r="B41" s="9" t="s">
        <v>118</v>
      </c>
      <c r="C41" s="9" t="s">
        <v>174</v>
      </c>
      <c r="D41" s="9" t="s">
        <v>38</v>
      </c>
      <c r="E41" s="12">
        <v>684</v>
      </c>
      <c r="F41" s="12">
        <v>-498</v>
      </c>
      <c r="G41" s="12">
        <v>186</v>
      </c>
      <c r="H41" s="12">
        <v>-183</v>
      </c>
      <c r="I41" s="14">
        <v>3</v>
      </c>
      <c r="J41" s="14">
        <v>3</v>
      </c>
      <c r="K41" s="14">
        <v>-1</v>
      </c>
    </row>
    <row r="42" spans="1:11" x14ac:dyDescent="0.25">
      <c r="A42" s="9" t="str">
        <f t="shared" ref="A42:A43" si="15">B42&amp;C42&amp;D42</f>
        <v>HuyeKaburemeraSHS</v>
      </c>
      <c r="B42" s="9" t="s">
        <v>118</v>
      </c>
      <c r="C42" s="9" t="s">
        <v>174</v>
      </c>
      <c r="D42" s="9" t="s">
        <v>23</v>
      </c>
      <c r="E42" s="12">
        <v>28</v>
      </c>
      <c r="F42" s="12">
        <v>-14</v>
      </c>
      <c r="G42" s="12">
        <f t="shared" ref="G42:G43" si="16">E42+F42</f>
        <v>14</v>
      </c>
      <c r="H42" s="12">
        <v>-13</v>
      </c>
      <c r="I42" s="14">
        <f t="shared" ref="I42:I43" si="17">G42+H42</f>
        <v>1</v>
      </c>
      <c r="J42" s="14">
        <v>1</v>
      </c>
      <c r="K42" s="14">
        <v>0</v>
      </c>
    </row>
    <row r="43" spans="1:11" x14ac:dyDescent="0.25">
      <c r="A43" s="9" t="str">
        <f t="shared" si="15"/>
        <v>HuyeKaburemeraSKP 2</v>
      </c>
      <c r="B43" s="9" t="s">
        <v>118</v>
      </c>
      <c r="C43" s="9" t="s">
        <v>174</v>
      </c>
      <c r="D43" s="9" t="s">
        <v>33</v>
      </c>
      <c r="E43" s="12">
        <v>7</v>
      </c>
      <c r="F43" s="12">
        <v>-2</v>
      </c>
      <c r="G43" s="12">
        <f t="shared" si="16"/>
        <v>5</v>
      </c>
      <c r="H43" s="12">
        <v>-4</v>
      </c>
      <c r="I43" s="14">
        <f t="shared" si="17"/>
        <v>1</v>
      </c>
      <c r="J43" s="14">
        <v>1</v>
      </c>
      <c r="K43" s="14">
        <v>0</v>
      </c>
    </row>
    <row r="44" spans="1:11" x14ac:dyDescent="0.25">
      <c r="A44" s="9" t="s">
        <v>406</v>
      </c>
      <c r="B44" s="9" t="s">
        <v>118</v>
      </c>
      <c r="C44" s="9" t="s">
        <v>174</v>
      </c>
      <c r="D44" s="9" t="s">
        <v>26</v>
      </c>
      <c r="E44" s="12">
        <v>1010</v>
      </c>
      <c r="F44" s="12">
        <v>-470</v>
      </c>
      <c r="G44" s="12">
        <v>540</v>
      </c>
      <c r="H44" s="12">
        <v>-520</v>
      </c>
      <c r="I44" s="14">
        <v>20</v>
      </c>
      <c r="J44" s="14">
        <v>20</v>
      </c>
      <c r="K44" s="14">
        <v>-2.5</v>
      </c>
    </row>
    <row r="45" spans="1:11" x14ac:dyDescent="0.25">
      <c r="A45" s="9" t="str">
        <f t="shared" ref="A45:A51" si="18">B45&amp;C45&amp;D45</f>
        <v>HuyeKabusanza APan 53</v>
      </c>
      <c r="B45" s="9" t="s">
        <v>118</v>
      </c>
      <c r="C45" s="9" t="s">
        <v>178</v>
      </c>
      <c r="D45" s="9" t="s">
        <v>59</v>
      </c>
      <c r="E45" s="12">
        <v>988</v>
      </c>
      <c r="F45" s="12">
        <v>-238</v>
      </c>
      <c r="G45" s="12">
        <f t="shared" ref="G45:G51" si="19">E45+F45</f>
        <v>750</v>
      </c>
      <c r="H45" s="12">
        <v>-744</v>
      </c>
      <c r="I45" s="14">
        <f t="shared" ref="I45:I51" si="20">G45+H45</f>
        <v>6</v>
      </c>
      <c r="J45" s="14">
        <v>6</v>
      </c>
      <c r="K45" s="14">
        <v>-4</v>
      </c>
    </row>
    <row r="46" spans="1:11" x14ac:dyDescent="0.25">
      <c r="A46" s="9" t="str">
        <f t="shared" si="18"/>
        <v>HuyeKabusanza AUrea</v>
      </c>
      <c r="B46" s="9" t="s">
        <v>118</v>
      </c>
      <c r="C46" s="9" t="s">
        <v>178</v>
      </c>
      <c r="D46" s="9" t="s">
        <v>26</v>
      </c>
      <c r="E46" s="12">
        <v>3965</v>
      </c>
      <c r="F46" s="12">
        <v>-835</v>
      </c>
      <c r="G46" s="12">
        <f t="shared" si="19"/>
        <v>3130</v>
      </c>
      <c r="H46" s="12">
        <v>-3103</v>
      </c>
      <c r="I46" s="14">
        <f t="shared" si="20"/>
        <v>27</v>
      </c>
      <c r="J46" s="14">
        <v>27</v>
      </c>
      <c r="K46" s="14">
        <v>-20</v>
      </c>
    </row>
    <row r="47" spans="1:11" x14ac:dyDescent="0.25">
      <c r="A47" s="9" t="str">
        <f t="shared" si="18"/>
        <v>HuyeKamwambiPan 4M21</v>
      </c>
      <c r="B47" s="9" t="s">
        <v>118</v>
      </c>
      <c r="C47" s="9" t="s">
        <v>179</v>
      </c>
      <c r="D47" s="9" t="s">
        <v>22</v>
      </c>
      <c r="E47" s="12">
        <v>608</v>
      </c>
      <c r="F47" s="12">
        <v>-366</v>
      </c>
      <c r="G47" s="12">
        <f t="shared" si="19"/>
        <v>242</v>
      </c>
      <c r="H47" s="12">
        <v>-240</v>
      </c>
      <c r="I47" s="14">
        <f t="shared" si="20"/>
        <v>2</v>
      </c>
      <c r="J47" s="14">
        <v>2</v>
      </c>
      <c r="K47" s="14">
        <v>-2</v>
      </c>
    </row>
    <row r="48" spans="1:11" x14ac:dyDescent="0.25">
      <c r="A48" s="9" t="str">
        <f t="shared" si="18"/>
        <v>HuyeKamwambiUrea</v>
      </c>
      <c r="B48" s="9" t="s">
        <v>118</v>
      </c>
      <c r="C48" s="9" t="s">
        <v>179</v>
      </c>
      <c r="D48" s="9" t="s">
        <v>26</v>
      </c>
      <c r="E48" s="12">
        <v>735</v>
      </c>
      <c r="F48" s="12">
        <v>-180</v>
      </c>
      <c r="G48" s="12">
        <f t="shared" si="19"/>
        <v>555</v>
      </c>
      <c r="H48" s="12">
        <v>-552.5</v>
      </c>
      <c r="I48" s="14">
        <f t="shared" si="20"/>
        <v>2.5</v>
      </c>
      <c r="J48" s="14">
        <v>2.5</v>
      </c>
      <c r="K48" s="14">
        <v>-5</v>
      </c>
    </row>
    <row r="49" spans="1:11" x14ac:dyDescent="0.25">
      <c r="A49" s="9" t="str">
        <f t="shared" si="18"/>
        <v>HuyeKibingoPan 53</v>
      </c>
      <c r="B49" s="9" t="s">
        <v>118</v>
      </c>
      <c r="C49" s="9" t="s">
        <v>180</v>
      </c>
      <c r="D49" s="9" t="s">
        <v>59</v>
      </c>
      <c r="E49" s="12">
        <v>946</v>
      </c>
      <c r="F49" s="12">
        <v>-476</v>
      </c>
      <c r="G49" s="12">
        <f t="shared" si="19"/>
        <v>470</v>
      </c>
      <c r="H49" s="12">
        <v>-452</v>
      </c>
      <c r="I49" s="14">
        <f t="shared" si="20"/>
        <v>18</v>
      </c>
      <c r="J49" s="14">
        <v>18</v>
      </c>
      <c r="K49" s="14">
        <v>0</v>
      </c>
    </row>
    <row r="50" spans="1:11" x14ac:dyDescent="0.25">
      <c r="A50" s="9" t="str">
        <f t="shared" si="18"/>
        <v>HuyeMugoboreDAP</v>
      </c>
      <c r="B50" s="9" t="s">
        <v>118</v>
      </c>
      <c r="C50" s="9" t="s">
        <v>184</v>
      </c>
      <c r="D50" s="9" t="s">
        <v>19</v>
      </c>
      <c r="E50" s="12">
        <v>4480</v>
      </c>
      <c r="F50" s="12">
        <v>-1425</v>
      </c>
      <c r="G50" s="12">
        <f t="shared" si="19"/>
        <v>3055</v>
      </c>
      <c r="H50" s="12">
        <v>-2990</v>
      </c>
      <c r="I50" s="14">
        <f t="shared" si="20"/>
        <v>65</v>
      </c>
      <c r="J50" s="14">
        <v>65</v>
      </c>
      <c r="K50" s="14">
        <v>0</v>
      </c>
    </row>
    <row r="51" spans="1:11" x14ac:dyDescent="0.25">
      <c r="A51" s="9" t="str">
        <f t="shared" si="18"/>
        <v>HuyeMuhororoDAP</v>
      </c>
      <c r="B51" s="9" t="s">
        <v>118</v>
      </c>
      <c r="C51" s="9" t="s">
        <v>185</v>
      </c>
      <c r="D51" s="9" t="s">
        <v>19</v>
      </c>
      <c r="E51" s="12">
        <v>2610</v>
      </c>
      <c r="F51" s="12">
        <v>-860</v>
      </c>
      <c r="G51" s="12">
        <f t="shared" si="19"/>
        <v>1750</v>
      </c>
      <c r="H51" s="12">
        <v>-1735</v>
      </c>
      <c r="I51" s="14">
        <f t="shared" si="20"/>
        <v>15</v>
      </c>
      <c r="J51" s="14">
        <v>15</v>
      </c>
      <c r="K51" s="14">
        <v>-20</v>
      </c>
    </row>
    <row r="52" spans="1:11" x14ac:dyDescent="0.25">
      <c r="A52" s="9" t="s">
        <v>407</v>
      </c>
      <c r="B52" s="9" t="s">
        <v>118</v>
      </c>
      <c r="C52" s="9" t="s">
        <v>185</v>
      </c>
      <c r="D52" s="9" t="s">
        <v>22</v>
      </c>
      <c r="E52" s="12">
        <v>692</v>
      </c>
      <c r="F52" s="12">
        <v>-426</v>
      </c>
      <c r="G52" s="12">
        <v>266</v>
      </c>
      <c r="H52" s="12">
        <v>-268</v>
      </c>
      <c r="I52" s="14">
        <v>-2</v>
      </c>
      <c r="J52" s="14">
        <v>-2</v>
      </c>
      <c r="K52" s="14">
        <v>0</v>
      </c>
    </row>
    <row r="53" spans="1:11" x14ac:dyDescent="0.25">
      <c r="A53" s="9" t="str">
        <f t="shared" ref="A53:A55" si="21">B53&amp;C53&amp;D53</f>
        <v>HuyeMuhororoUrea</v>
      </c>
      <c r="B53" s="9" t="s">
        <v>118</v>
      </c>
      <c r="C53" s="9" t="s">
        <v>185</v>
      </c>
      <c r="D53" s="9" t="s">
        <v>26</v>
      </c>
      <c r="E53" s="12">
        <v>1335</v>
      </c>
      <c r="F53" s="12">
        <v>-430</v>
      </c>
      <c r="G53" s="12">
        <f t="shared" ref="G53:G55" si="22">E53+F53</f>
        <v>905</v>
      </c>
      <c r="H53" s="12">
        <v>-900</v>
      </c>
      <c r="I53" s="14">
        <f t="shared" ref="I53:I55" si="23">G53+H53</f>
        <v>5</v>
      </c>
      <c r="J53" s="14">
        <v>5</v>
      </c>
      <c r="K53" s="14">
        <v>-10</v>
      </c>
    </row>
    <row r="54" spans="1:11" x14ac:dyDescent="0.25">
      <c r="A54" s="9" t="str">
        <f t="shared" si="21"/>
        <v>HuyeRwanzaDAP</v>
      </c>
      <c r="B54" s="9" t="s">
        <v>118</v>
      </c>
      <c r="C54" s="9" t="s">
        <v>192</v>
      </c>
      <c r="D54" s="9" t="s">
        <v>19</v>
      </c>
      <c r="E54" s="12">
        <v>4270</v>
      </c>
      <c r="F54" s="12">
        <v>-1635</v>
      </c>
      <c r="G54" s="12">
        <f t="shared" si="22"/>
        <v>2635</v>
      </c>
      <c r="H54" s="12">
        <v>-2565</v>
      </c>
      <c r="I54" s="14">
        <f t="shared" si="23"/>
        <v>70</v>
      </c>
      <c r="J54" s="14">
        <v>70</v>
      </c>
      <c r="K54" s="14">
        <v>25</v>
      </c>
    </row>
    <row r="55" spans="1:11" x14ac:dyDescent="0.25">
      <c r="A55" s="9" t="str">
        <f t="shared" si="21"/>
        <v>HuyeRwanzaUrea</v>
      </c>
      <c r="B55" s="9" t="s">
        <v>118</v>
      </c>
      <c r="C55" s="9" t="s">
        <v>192</v>
      </c>
      <c r="D55" s="9" t="s">
        <v>26</v>
      </c>
      <c r="E55" s="12">
        <v>2140</v>
      </c>
      <c r="F55" s="12">
        <v>-640</v>
      </c>
      <c r="G55" s="12">
        <f t="shared" si="22"/>
        <v>1500</v>
      </c>
      <c r="H55" s="12">
        <v>-1475</v>
      </c>
      <c r="I55" s="14">
        <f t="shared" si="23"/>
        <v>25</v>
      </c>
      <c r="J55" s="14">
        <v>25</v>
      </c>
      <c r="K55" s="14">
        <v>2.5</v>
      </c>
    </row>
    <row r="56" spans="1:11" x14ac:dyDescent="0.25">
      <c r="A56" s="9" t="s">
        <v>408</v>
      </c>
      <c r="B56" s="9" t="s">
        <v>118</v>
      </c>
      <c r="C56" s="9" t="s">
        <v>199</v>
      </c>
      <c r="D56" s="9" t="s">
        <v>19</v>
      </c>
      <c r="E56" s="12">
        <v>4520</v>
      </c>
      <c r="F56" s="12">
        <v>-1440</v>
      </c>
      <c r="G56" s="12">
        <v>3080</v>
      </c>
      <c r="H56" s="12">
        <v>-3060</v>
      </c>
      <c r="I56" s="14">
        <v>20</v>
      </c>
      <c r="J56" s="14">
        <v>20</v>
      </c>
      <c r="K56" s="14">
        <v>-40</v>
      </c>
    </row>
    <row r="57" spans="1:11" x14ac:dyDescent="0.25">
      <c r="A57" s="9" t="s">
        <v>409</v>
      </c>
      <c r="B57" s="9" t="s">
        <v>118</v>
      </c>
      <c r="C57" s="9" t="s">
        <v>199</v>
      </c>
      <c r="D57" s="9" t="s">
        <v>26</v>
      </c>
      <c r="E57" s="12">
        <v>2525</v>
      </c>
      <c r="F57" s="12">
        <v>-925</v>
      </c>
      <c r="G57" s="12">
        <v>1600</v>
      </c>
      <c r="H57" s="12">
        <v>-1585</v>
      </c>
      <c r="I57" s="14">
        <v>15</v>
      </c>
      <c r="J57" s="14">
        <v>15</v>
      </c>
      <c r="K57" s="14">
        <v>0</v>
      </c>
    </row>
    <row r="58" spans="1:11" x14ac:dyDescent="0.25">
      <c r="A58" s="9" t="s">
        <v>410</v>
      </c>
      <c r="B58" s="9" t="s">
        <v>118</v>
      </c>
      <c r="C58" s="9" t="s">
        <v>203</v>
      </c>
      <c r="D58" s="9" t="s">
        <v>19</v>
      </c>
      <c r="E58" s="12">
        <v>3000</v>
      </c>
      <c r="F58" s="12">
        <v>-1060</v>
      </c>
      <c r="G58" s="12">
        <v>1940</v>
      </c>
      <c r="H58" s="12">
        <v>-1890</v>
      </c>
      <c r="I58" s="14">
        <v>50</v>
      </c>
      <c r="J58" s="14">
        <v>50</v>
      </c>
      <c r="K58" s="14">
        <v>45</v>
      </c>
    </row>
    <row r="59" spans="1:11" x14ac:dyDescent="0.25">
      <c r="A59" s="9" t="str">
        <f>B59&amp;C59&amp;D59</f>
        <v>HuyeZivuPan 4M21</v>
      </c>
      <c r="B59" s="9" t="s">
        <v>118</v>
      </c>
      <c r="C59" s="9" t="s">
        <v>203</v>
      </c>
      <c r="D59" s="9" t="s">
        <v>22</v>
      </c>
      <c r="E59" s="12">
        <v>588</v>
      </c>
      <c r="F59" s="12">
        <v>-364</v>
      </c>
      <c r="G59" s="12">
        <f>E59+F59</f>
        <v>224</v>
      </c>
      <c r="H59" s="12">
        <v>-220</v>
      </c>
      <c r="I59" s="14">
        <f>G59+H59</f>
        <v>4</v>
      </c>
      <c r="J59" s="14">
        <v>4</v>
      </c>
      <c r="K59" s="14">
        <v>1</v>
      </c>
    </row>
    <row r="60" spans="1:11" x14ac:dyDescent="0.25">
      <c r="A60" s="9" t="s">
        <v>411</v>
      </c>
      <c r="B60" s="9" t="s">
        <v>118</v>
      </c>
      <c r="C60" s="9" t="s">
        <v>203</v>
      </c>
      <c r="D60" s="9" t="s">
        <v>26</v>
      </c>
      <c r="E60" s="12">
        <v>2020</v>
      </c>
      <c r="F60" s="12">
        <v>-725</v>
      </c>
      <c r="G60" s="12">
        <v>1295</v>
      </c>
      <c r="H60" s="12">
        <v>-1270</v>
      </c>
      <c r="I60" s="14">
        <v>25</v>
      </c>
      <c r="J60" s="14">
        <v>25</v>
      </c>
      <c r="K60" s="14">
        <v>25</v>
      </c>
    </row>
    <row r="61" spans="1:11" x14ac:dyDescent="0.25">
      <c r="A61" s="9" t="s">
        <v>412</v>
      </c>
      <c r="B61" s="9" t="s">
        <v>73</v>
      </c>
      <c r="C61" s="9" t="s">
        <v>207</v>
      </c>
      <c r="D61" s="9" t="s">
        <v>19</v>
      </c>
      <c r="E61" s="12">
        <v>4440</v>
      </c>
      <c r="F61" s="12">
        <v>-1005</v>
      </c>
      <c r="G61" s="12">
        <v>3435</v>
      </c>
      <c r="H61" s="12">
        <v>-3330</v>
      </c>
      <c r="I61" s="14">
        <v>105</v>
      </c>
      <c r="J61" s="14">
        <v>105</v>
      </c>
      <c r="K61" s="14">
        <v>-10</v>
      </c>
    </row>
    <row r="62" spans="1:11" x14ac:dyDescent="0.25">
      <c r="A62" s="9" t="str">
        <f t="shared" ref="A62:A63" si="24">B62&amp;C62&amp;D62</f>
        <v>KarongiGisayuraH 628</v>
      </c>
      <c r="B62" s="9" t="s">
        <v>73</v>
      </c>
      <c r="C62" s="9" t="s">
        <v>207</v>
      </c>
      <c r="D62" s="9" t="s">
        <v>30</v>
      </c>
      <c r="E62" s="12">
        <v>912</v>
      </c>
      <c r="F62" s="12">
        <v>-238</v>
      </c>
      <c r="G62" s="12">
        <f t="shared" ref="G62:G63" si="25">E62+F62</f>
        <v>674</v>
      </c>
      <c r="H62" s="12">
        <v>-666</v>
      </c>
      <c r="I62" s="14">
        <f t="shared" ref="I62:I63" si="26">G62+H62</f>
        <v>8</v>
      </c>
      <c r="J62" s="14">
        <v>8</v>
      </c>
      <c r="K62" s="14">
        <v>-4</v>
      </c>
    </row>
    <row r="63" spans="1:11" x14ac:dyDescent="0.25">
      <c r="A63" s="9" t="str">
        <f t="shared" si="24"/>
        <v>KarongiGisayuraUrea</v>
      </c>
      <c r="B63" s="9" t="s">
        <v>73</v>
      </c>
      <c r="C63" s="9" t="s">
        <v>207</v>
      </c>
      <c r="D63" s="9" t="s">
        <v>26</v>
      </c>
      <c r="E63" s="12">
        <v>2215</v>
      </c>
      <c r="F63" s="12">
        <v>-555</v>
      </c>
      <c r="G63" s="12">
        <f t="shared" si="25"/>
        <v>1660</v>
      </c>
      <c r="H63" s="12">
        <v>-1655</v>
      </c>
      <c r="I63" s="14">
        <f t="shared" si="26"/>
        <v>5</v>
      </c>
      <c r="J63" s="14">
        <v>5</v>
      </c>
      <c r="K63" s="14">
        <v>-5</v>
      </c>
    </row>
    <row r="64" spans="1:11" x14ac:dyDescent="0.25">
      <c r="A64" s="9" t="s">
        <v>413</v>
      </c>
      <c r="B64" s="9" t="s">
        <v>73</v>
      </c>
      <c r="C64" s="9" t="s">
        <v>216</v>
      </c>
      <c r="D64" s="9" t="s">
        <v>19</v>
      </c>
      <c r="E64" s="12">
        <v>4740</v>
      </c>
      <c r="F64" s="12">
        <v>-830</v>
      </c>
      <c r="G64" s="12">
        <v>3910</v>
      </c>
      <c r="H64" s="12">
        <v>-3895</v>
      </c>
      <c r="I64" s="14">
        <v>15</v>
      </c>
      <c r="J64" s="14">
        <v>15</v>
      </c>
      <c r="K64" s="14">
        <v>-10</v>
      </c>
    </row>
    <row r="65" spans="1:11" x14ac:dyDescent="0.25">
      <c r="A65" s="9" t="str">
        <f>B65&amp;C65&amp;D65</f>
        <v>KarongiGitaramaH 628</v>
      </c>
      <c r="B65" s="9" t="s">
        <v>73</v>
      </c>
      <c r="C65" s="9" t="s">
        <v>216</v>
      </c>
      <c r="D65" s="9" t="s">
        <v>30</v>
      </c>
      <c r="E65" s="12">
        <v>960</v>
      </c>
      <c r="F65" s="12">
        <v>-192</v>
      </c>
      <c r="G65" s="12">
        <f>E65+F65</f>
        <v>768</v>
      </c>
      <c r="H65" s="12">
        <v>-754</v>
      </c>
      <c r="I65" s="14">
        <f>G65+H65</f>
        <v>14</v>
      </c>
      <c r="J65" s="14">
        <v>14</v>
      </c>
      <c r="K65" s="14">
        <v>-2</v>
      </c>
    </row>
    <row r="66" spans="1:11" x14ac:dyDescent="0.25">
      <c r="A66" s="9" t="s">
        <v>414</v>
      </c>
      <c r="B66" s="9" t="s">
        <v>73</v>
      </c>
      <c r="C66" s="9" t="s">
        <v>218</v>
      </c>
      <c r="D66" s="9" t="s">
        <v>19</v>
      </c>
      <c r="E66" s="12">
        <v>3035</v>
      </c>
      <c r="F66" s="12">
        <v>-540</v>
      </c>
      <c r="G66" s="12">
        <v>2495</v>
      </c>
      <c r="H66" s="12">
        <v>-2445</v>
      </c>
      <c r="I66" s="14">
        <v>50</v>
      </c>
      <c r="J66" s="14">
        <v>50</v>
      </c>
      <c r="K66" s="14">
        <v>-10</v>
      </c>
    </row>
    <row r="67" spans="1:11" x14ac:dyDescent="0.25">
      <c r="A67" s="9" t="str">
        <f t="shared" ref="A67:A73" si="27">B67&amp;C67&amp;D67</f>
        <v>KarongiKiramboDAP</v>
      </c>
      <c r="B67" s="9" t="s">
        <v>73</v>
      </c>
      <c r="C67" s="9" t="s">
        <v>221</v>
      </c>
      <c r="D67" s="9" t="s">
        <v>19</v>
      </c>
      <c r="E67" s="12">
        <v>5150</v>
      </c>
      <c r="F67" s="12">
        <v>-1825</v>
      </c>
      <c r="G67" s="12">
        <f t="shared" ref="G67:G73" si="28">E67+F67</f>
        <v>3325</v>
      </c>
      <c r="H67" s="12">
        <v>-3320</v>
      </c>
      <c r="I67" s="14">
        <f t="shared" ref="I67:I73" si="29">G67+H67</f>
        <v>5</v>
      </c>
      <c r="J67" s="14">
        <v>5</v>
      </c>
      <c r="K67" s="14">
        <v>10</v>
      </c>
    </row>
    <row r="68" spans="1:11" x14ac:dyDescent="0.25">
      <c r="A68" s="9" t="str">
        <f t="shared" si="27"/>
        <v>KarongiMunini BH 628</v>
      </c>
      <c r="B68" s="9" t="s">
        <v>73</v>
      </c>
      <c r="C68" s="9" t="s">
        <v>224</v>
      </c>
      <c r="D68" s="9" t="s">
        <v>30</v>
      </c>
      <c r="E68" s="12">
        <v>884</v>
      </c>
      <c r="F68" s="12">
        <v>-492</v>
      </c>
      <c r="G68" s="12">
        <f t="shared" si="28"/>
        <v>392</v>
      </c>
      <c r="H68" s="12">
        <v>-366</v>
      </c>
      <c r="I68" s="14">
        <f t="shared" si="29"/>
        <v>26</v>
      </c>
      <c r="J68" s="14">
        <v>26</v>
      </c>
      <c r="K68" s="14">
        <v>0</v>
      </c>
    </row>
    <row r="69" spans="1:11" x14ac:dyDescent="0.25">
      <c r="A69" s="9" t="str">
        <f t="shared" si="27"/>
        <v>KarongiMunini BNPK-17</v>
      </c>
      <c r="B69" s="9" t="s">
        <v>73</v>
      </c>
      <c r="C69" s="9" t="s">
        <v>224</v>
      </c>
      <c r="D69" s="9" t="s">
        <v>21</v>
      </c>
      <c r="E69" s="12">
        <v>3625</v>
      </c>
      <c r="F69" s="12">
        <v>-1830</v>
      </c>
      <c r="G69" s="12">
        <f t="shared" si="28"/>
        <v>1795</v>
      </c>
      <c r="H69" s="12">
        <v>-1750</v>
      </c>
      <c r="I69" s="14">
        <f t="shared" si="29"/>
        <v>45</v>
      </c>
      <c r="J69" s="14">
        <v>45</v>
      </c>
      <c r="K69" s="14">
        <v>25</v>
      </c>
    </row>
    <row r="70" spans="1:11" x14ac:dyDescent="0.25">
      <c r="A70" s="9" t="str">
        <f t="shared" si="27"/>
        <v>KarongiMunini BUrea</v>
      </c>
      <c r="B70" s="9" t="s">
        <v>73</v>
      </c>
      <c r="C70" s="9" t="s">
        <v>224</v>
      </c>
      <c r="D70" s="9" t="s">
        <v>26</v>
      </c>
      <c r="E70" s="12">
        <v>1860</v>
      </c>
      <c r="F70" s="12">
        <v>-710</v>
      </c>
      <c r="G70" s="12">
        <f t="shared" si="28"/>
        <v>1150</v>
      </c>
      <c r="H70" s="12">
        <v>-1090</v>
      </c>
      <c r="I70" s="14">
        <f t="shared" si="29"/>
        <v>60</v>
      </c>
      <c r="J70" s="14">
        <v>60</v>
      </c>
      <c r="K70" s="14">
        <v>0</v>
      </c>
    </row>
    <row r="71" spans="1:11" x14ac:dyDescent="0.25">
      <c r="A71" s="9" t="str">
        <f t="shared" si="27"/>
        <v>KarongiRwariroDAP</v>
      </c>
      <c r="B71" s="9" t="s">
        <v>73</v>
      </c>
      <c r="C71" s="9" t="s">
        <v>229</v>
      </c>
      <c r="D71" s="9" t="s">
        <v>19</v>
      </c>
      <c r="E71" s="12">
        <v>3180</v>
      </c>
      <c r="F71" s="12">
        <v>-1110</v>
      </c>
      <c r="G71" s="12">
        <f t="shared" si="28"/>
        <v>2070</v>
      </c>
      <c r="H71" s="12">
        <v>-2010</v>
      </c>
      <c r="I71" s="14">
        <f t="shared" si="29"/>
        <v>60</v>
      </c>
      <c r="J71" s="14">
        <v>60</v>
      </c>
      <c r="K71" s="14">
        <v>-10</v>
      </c>
    </row>
    <row r="72" spans="1:11" x14ac:dyDescent="0.25">
      <c r="A72" s="9" t="str">
        <f t="shared" si="27"/>
        <v>KarongiRwariroH 628</v>
      </c>
      <c r="B72" s="9" t="s">
        <v>73</v>
      </c>
      <c r="C72" s="9" t="s">
        <v>229</v>
      </c>
      <c r="D72" s="9" t="s">
        <v>30</v>
      </c>
      <c r="E72" s="12">
        <v>926</v>
      </c>
      <c r="F72" s="12">
        <v>-528</v>
      </c>
      <c r="G72" s="12">
        <f t="shared" si="28"/>
        <v>398</v>
      </c>
      <c r="H72" s="12">
        <v>-389</v>
      </c>
      <c r="I72" s="14">
        <f t="shared" si="29"/>
        <v>9</v>
      </c>
      <c r="J72" s="14">
        <v>9</v>
      </c>
      <c r="K72" s="14">
        <v>-2</v>
      </c>
    </row>
    <row r="73" spans="1:11" x14ac:dyDescent="0.25">
      <c r="A73" s="9" t="str">
        <f t="shared" si="27"/>
        <v>KarongiRwariroNPK-17</v>
      </c>
      <c r="B73" s="9" t="s">
        <v>73</v>
      </c>
      <c r="C73" s="9" t="s">
        <v>229</v>
      </c>
      <c r="D73" s="9" t="s">
        <v>21</v>
      </c>
      <c r="E73" s="12">
        <v>770</v>
      </c>
      <c r="F73" s="12">
        <v>-525</v>
      </c>
      <c r="G73" s="12">
        <f t="shared" si="28"/>
        <v>245</v>
      </c>
      <c r="H73" s="12">
        <v>-225</v>
      </c>
      <c r="I73" s="14">
        <f t="shared" si="29"/>
        <v>20</v>
      </c>
      <c r="J73" s="14">
        <v>20</v>
      </c>
      <c r="K73" s="14">
        <v>0</v>
      </c>
    </row>
    <row r="74" spans="1:11" x14ac:dyDescent="0.25">
      <c r="A74" s="9" t="s">
        <v>415</v>
      </c>
      <c r="B74" s="9" t="s">
        <v>73</v>
      </c>
      <c r="C74" s="9" t="s">
        <v>229</v>
      </c>
      <c r="D74" s="9" t="s">
        <v>25</v>
      </c>
      <c r="E74" s="12">
        <v>1050</v>
      </c>
      <c r="F74" s="12">
        <v>-550</v>
      </c>
      <c r="G74" s="12">
        <v>500</v>
      </c>
      <c r="H74" s="12">
        <v>-475</v>
      </c>
      <c r="I74" s="14">
        <v>25</v>
      </c>
      <c r="J74" s="14">
        <v>25</v>
      </c>
      <c r="K74" s="14">
        <v>25</v>
      </c>
    </row>
    <row r="75" spans="1:11" x14ac:dyDescent="0.25">
      <c r="A75" s="9" t="str">
        <f t="shared" ref="A75:A80" si="30">B75&amp;C75&amp;D75</f>
        <v>KarongiRwariroUrea</v>
      </c>
      <c r="B75" s="9" t="s">
        <v>73</v>
      </c>
      <c r="C75" s="9" t="s">
        <v>229</v>
      </c>
      <c r="D75" s="9" t="s">
        <v>26</v>
      </c>
      <c r="E75" s="12">
        <v>1555</v>
      </c>
      <c r="F75" s="12">
        <v>-560</v>
      </c>
      <c r="G75" s="12">
        <f t="shared" ref="G75:G80" si="31">E75+F75</f>
        <v>995</v>
      </c>
      <c r="H75" s="12">
        <v>-957.5</v>
      </c>
      <c r="I75" s="14">
        <f t="shared" ref="I75:I80" si="32">G75+H75</f>
        <v>37.5</v>
      </c>
      <c r="J75" s="14">
        <v>37.5</v>
      </c>
      <c r="K75" s="14">
        <v>-5</v>
      </c>
    </row>
    <row r="76" spans="1:11" x14ac:dyDescent="0.25">
      <c r="A76" s="9" t="str">
        <f t="shared" si="30"/>
        <v>KibogoraCyimpindu ADAP</v>
      </c>
      <c r="B76" s="9" t="s">
        <v>159</v>
      </c>
      <c r="C76" s="9" t="s">
        <v>160</v>
      </c>
      <c r="D76" s="9" t="s">
        <v>19</v>
      </c>
      <c r="E76" s="12">
        <v>5625</v>
      </c>
      <c r="F76" s="12">
        <v>-805</v>
      </c>
      <c r="G76" s="12">
        <f t="shared" si="31"/>
        <v>4820</v>
      </c>
      <c r="H76" s="12">
        <v>-4800</v>
      </c>
      <c r="I76" s="14">
        <f t="shared" si="32"/>
        <v>20</v>
      </c>
      <c r="J76" s="14">
        <v>20</v>
      </c>
      <c r="K76" s="14">
        <v>-10</v>
      </c>
    </row>
    <row r="77" spans="1:11" x14ac:dyDescent="0.25">
      <c r="A77" s="9" t="str">
        <f t="shared" si="30"/>
        <v>KibogoraKagarama AH 628</v>
      </c>
      <c r="B77" s="9" t="s">
        <v>159</v>
      </c>
      <c r="C77" s="9" t="s">
        <v>234</v>
      </c>
      <c r="D77" s="9" t="s">
        <v>30</v>
      </c>
      <c r="E77" s="12">
        <v>1112</v>
      </c>
      <c r="F77" s="12">
        <v>-1026</v>
      </c>
      <c r="G77" s="12">
        <f t="shared" si="31"/>
        <v>86</v>
      </c>
      <c r="H77" s="12">
        <v>-38</v>
      </c>
      <c r="I77" s="14">
        <f t="shared" si="32"/>
        <v>48</v>
      </c>
      <c r="J77" s="14">
        <v>48</v>
      </c>
      <c r="K77" s="14">
        <v>-2</v>
      </c>
    </row>
    <row r="78" spans="1:11" x14ac:dyDescent="0.25">
      <c r="A78" s="9" t="str">
        <f t="shared" si="30"/>
        <v>KibogoraKagarama ANPK-17</v>
      </c>
      <c r="B78" s="9" t="s">
        <v>159</v>
      </c>
      <c r="C78" s="9" t="s">
        <v>234</v>
      </c>
      <c r="D78" s="9" t="s">
        <v>21</v>
      </c>
      <c r="E78" s="12">
        <v>5940</v>
      </c>
      <c r="F78" s="12">
        <v>-1030</v>
      </c>
      <c r="G78" s="12">
        <f t="shared" si="31"/>
        <v>4910</v>
      </c>
      <c r="H78" s="12">
        <v>-4930</v>
      </c>
      <c r="I78" s="14">
        <f t="shared" si="32"/>
        <v>-20</v>
      </c>
      <c r="J78" s="14">
        <v>-20</v>
      </c>
      <c r="K78" s="14">
        <v>-15</v>
      </c>
    </row>
    <row r="79" spans="1:11" x14ac:dyDescent="0.25">
      <c r="A79" s="9" t="str">
        <f t="shared" si="30"/>
        <v>KibogoraKagarama APan 4M21</v>
      </c>
      <c r="B79" s="9" t="s">
        <v>159</v>
      </c>
      <c r="C79" s="9" t="s">
        <v>234</v>
      </c>
      <c r="D79" s="9" t="s">
        <v>22</v>
      </c>
      <c r="E79" s="12">
        <v>4</v>
      </c>
      <c r="F79" s="12">
        <v>-4</v>
      </c>
      <c r="G79" s="12">
        <f t="shared" si="31"/>
        <v>0</v>
      </c>
      <c r="H79" s="12">
        <v>0</v>
      </c>
      <c r="I79" s="14">
        <f t="shared" si="32"/>
        <v>0</v>
      </c>
      <c r="J79" s="14">
        <v>0</v>
      </c>
      <c r="K79" s="14">
        <v>0</v>
      </c>
    </row>
    <row r="80" spans="1:11" x14ac:dyDescent="0.25">
      <c r="A80" s="9" t="str">
        <f t="shared" si="30"/>
        <v>KibogoraNyarusange Kir BSC 637</v>
      </c>
      <c r="B80" s="9" t="s">
        <v>159</v>
      </c>
      <c r="C80" s="9" t="s">
        <v>241</v>
      </c>
      <c r="D80" s="9" t="s">
        <v>38</v>
      </c>
      <c r="E80" s="12">
        <v>544</v>
      </c>
      <c r="F80" s="12">
        <v>-236</v>
      </c>
      <c r="G80" s="12">
        <f t="shared" si="31"/>
        <v>308</v>
      </c>
      <c r="H80" s="12">
        <v>-306</v>
      </c>
      <c r="I80" s="14">
        <f t="shared" si="32"/>
        <v>2</v>
      </c>
      <c r="J80" s="14">
        <v>2</v>
      </c>
      <c r="K80" s="14">
        <v>-4</v>
      </c>
    </row>
    <row r="81" spans="1:11" x14ac:dyDescent="0.25">
      <c r="A81" s="9" t="s">
        <v>416</v>
      </c>
      <c r="B81" s="9" t="s">
        <v>159</v>
      </c>
      <c r="C81" s="9" t="s">
        <v>243</v>
      </c>
      <c r="D81" s="9" t="s">
        <v>25</v>
      </c>
      <c r="E81" s="12">
        <v>7000</v>
      </c>
      <c r="F81" s="12">
        <v>-1200</v>
      </c>
      <c r="G81" s="12">
        <v>5800</v>
      </c>
      <c r="H81" s="12">
        <v>-5425</v>
      </c>
      <c r="I81" s="14">
        <v>375</v>
      </c>
      <c r="J81" s="14">
        <v>375</v>
      </c>
      <c r="K81" s="14">
        <v>-50</v>
      </c>
    </row>
    <row r="82" spans="1:11" x14ac:dyDescent="0.25">
      <c r="A82" s="9" t="str">
        <f t="shared" ref="A82:A83" si="33">B82&amp;C82&amp;D82</f>
        <v>KibogoraRushyarara BH 628</v>
      </c>
      <c r="B82" s="9" t="s">
        <v>159</v>
      </c>
      <c r="C82" s="9" t="s">
        <v>244</v>
      </c>
      <c r="D82" s="9" t="s">
        <v>30</v>
      </c>
      <c r="E82" s="12">
        <v>1688</v>
      </c>
      <c r="F82" s="12">
        <v>-614</v>
      </c>
      <c r="G82" s="12">
        <f t="shared" ref="G82:G83" si="34">E82+F82</f>
        <v>1074</v>
      </c>
      <c r="H82" s="12">
        <v>-642</v>
      </c>
      <c r="I82" s="14">
        <f t="shared" ref="I82:I83" si="35">G82+H82</f>
        <v>432</v>
      </c>
      <c r="J82" s="14">
        <v>432</v>
      </c>
      <c r="K82" s="14">
        <v>-6</v>
      </c>
    </row>
    <row r="83" spans="1:11" x14ac:dyDescent="0.25">
      <c r="A83" s="9" t="str">
        <f t="shared" si="33"/>
        <v>MugoneroKagabiro CH 628</v>
      </c>
      <c r="B83" s="9" t="s">
        <v>245</v>
      </c>
      <c r="C83" s="9" t="s">
        <v>246</v>
      </c>
      <c r="D83" s="9" t="s">
        <v>30</v>
      </c>
      <c r="E83" s="12">
        <v>786</v>
      </c>
      <c r="F83" s="12">
        <v>-104</v>
      </c>
      <c r="G83" s="12">
        <f t="shared" si="34"/>
        <v>682</v>
      </c>
      <c r="H83" s="12">
        <v>-666</v>
      </c>
      <c r="I83" s="14">
        <f t="shared" si="35"/>
        <v>16</v>
      </c>
      <c r="J83" s="14">
        <v>16</v>
      </c>
      <c r="K83" s="14">
        <v>-6</v>
      </c>
    </row>
    <row r="84" spans="1:11" x14ac:dyDescent="0.25">
      <c r="A84" s="9" t="s">
        <v>417</v>
      </c>
      <c r="B84" s="9" t="s">
        <v>245</v>
      </c>
      <c r="C84" s="9" t="s">
        <v>248</v>
      </c>
      <c r="D84" s="9" t="s">
        <v>33</v>
      </c>
      <c r="E84" s="12">
        <v>68</v>
      </c>
      <c r="F84" s="12">
        <v>-5</v>
      </c>
      <c r="G84" s="12">
        <v>63</v>
      </c>
      <c r="H84" s="12">
        <v>-61</v>
      </c>
      <c r="I84" s="14">
        <v>2</v>
      </c>
      <c r="J84" s="14">
        <v>2</v>
      </c>
      <c r="K84" s="14">
        <v>-1</v>
      </c>
    </row>
    <row r="85" spans="1:11" x14ac:dyDescent="0.25">
      <c r="A85" s="9" t="str">
        <f t="shared" ref="A85:A93" si="36">B85&amp;C85&amp;D85</f>
        <v>NgomaMuhurireDAP</v>
      </c>
      <c r="B85" s="9" t="s">
        <v>55</v>
      </c>
      <c r="C85" s="9" t="s">
        <v>259</v>
      </c>
      <c r="D85" s="9" t="s">
        <v>19</v>
      </c>
      <c r="E85" s="12">
        <v>3410</v>
      </c>
      <c r="F85" s="12">
        <v>-1265</v>
      </c>
      <c r="G85" s="12">
        <f t="shared" ref="G85:G93" si="37">E85+F85</f>
        <v>2145</v>
      </c>
      <c r="H85" s="12">
        <v>-2135</v>
      </c>
      <c r="I85" s="14">
        <f t="shared" ref="I85:I93" si="38">G85+H85</f>
        <v>10</v>
      </c>
      <c r="J85" s="14">
        <v>10</v>
      </c>
      <c r="K85" s="14">
        <v>-5</v>
      </c>
    </row>
    <row r="86" spans="1:11" x14ac:dyDescent="0.25">
      <c r="A86" s="9" t="str">
        <f t="shared" si="36"/>
        <v>NgomaMuhurirePan 4M21</v>
      </c>
      <c r="B86" s="9" t="s">
        <v>55</v>
      </c>
      <c r="C86" s="9" t="s">
        <v>259</v>
      </c>
      <c r="D86" s="9" t="s">
        <v>22</v>
      </c>
      <c r="E86" s="12">
        <v>1138</v>
      </c>
      <c r="F86" s="12">
        <v>-706</v>
      </c>
      <c r="G86" s="12">
        <f t="shared" si="37"/>
        <v>432</v>
      </c>
      <c r="H86" s="12">
        <v>-430</v>
      </c>
      <c r="I86" s="14">
        <f t="shared" si="38"/>
        <v>2</v>
      </c>
      <c r="J86" s="14">
        <v>2</v>
      </c>
      <c r="K86" s="14">
        <v>-2</v>
      </c>
    </row>
    <row r="87" spans="1:11" x14ac:dyDescent="0.25">
      <c r="A87" s="9" t="str">
        <f t="shared" si="36"/>
        <v>NgomaMuhurireUrea</v>
      </c>
      <c r="B87" s="9" t="s">
        <v>55</v>
      </c>
      <c r="C87" s="9" t="s">
        <v>259</v>
      </c>
      <c r="D87" s="9" t="s">
        <v>26</v>
      </c>
      <c r="E87" s="12">
        <v>1710</v>
      </c>
      <c r="F87" s="12">
        <v>-670</v>
      </c>
      <c r="G87" s="12">
        <f t="shared" si="37"/>
        <v>1040</v>
      </c>
      <c r="H87" s="12">
        <v>-1035</v>
      </c>
      <c r="I87" s="14">
        <f t="shared" si="38"/>
        <v>5</v>
      </c>
      <c r="J87" s="14">
        <v>5</v>
      </c>
      <c r="K87" s="14">
        <v>-2.5</v>
      </c>
    </row>
    <row r="88" spans="1:11" x14ac:dyDescent="0.25">
      <c r="A88" s="9" t="str">
        <f t="shared" si="36"/>
        <v>NgomaMUTSINDO ADAP</v>
      </c>
      <c r="B88" s="9" t="s">
        <v>55</v>
      </c>
      <c r="C88" s="9" t="s">
        <v>262</v>
      </c>
      <c r="D88" s="9" t="s">
        <v>19</v>
      </c>
      <c r="E88" s="12">
        <v>6890</v>
      </c>
      <c r="F88" s="12">
        <v>-4090</v>
      </c>
      <c r="G88" s="12">
        <f t="shared" si="37"/>
        <v>2800</v>
      </c>
      <c r="H88" s="12">
        <v>-2755</v>
      </c>
      <c r="I88" s="14">
        <f t="shared" si="38"/>
        <v>45</v>
      </c>
      <c r="J88" s="14">
        <v>45</v>
      </c>
      <c r="K88" s="14">
        <v>50</v>
      </c>
    </row>
    <row r="89" spans="1:11" x14ac:dyDescent="0.25">
      <c r="A89" s="9" t="str">
        <f t="shared" si="36"/>
        <v>NgomaMUTSINDO APan 4M21</v>
      </c>
      <c r="B89" s="9" t="s">
        <v>55</v>
      </c>
      <c r="C89" s="9" t="s">
        <v>262</v>
      </c>
      <c r="D89" s="9" t="s">
        <v>22</v>
      </c>
      <c r="E89" s="12">
        <v>2552</v>
      </c>
      <c r="F89" s="12">
        <v>-1696</v>
      </c>
      <c r="G89" s="12">
        <f t="shared" si="37"/>
        <v>856</v>
      </c>
      <c r="H89" s="12">
        <v>-843</v>
      </c>
      <c r="I89" s="14">
        <f t="shared" si="38"/>
        <v>13</v>
      </c>
      <c r="J89" s="14">
        <v>13</v>
      </c>
      <c r="K89" s="14">
        <v>14</v>
      </c>
    </row>
    <row r="90" spans="1:11" x14ac:dyDescent="0.25">
      <c r="A90" s="9" t="str">
        <f t="shared" si="36"/>
        <v>NgomaMUTSINDO AUrea</v>
      </c>
      <c r="B90" s="9" t="s">
        <v>55</v>
      </c>
      <c r="C90" s="9" t="s">
        <v>262</v>
      </c>
      <c r="D90" s="9" t="s">
        <v>26</v>
      </c>
      <c r="E90" s="12">
        <v>3415</v>
      </c>
      <c r="F90" s="12">
        <v>-1970</v>
      </c>
      <c r="G90" s="12">
        <f t="shared" si="37"/>
        <v>1445</v>
      </c>
      <c r="H90" s="12">
        <v>-1417.5</v>
      </c>
      <c r="I90" s="14">
        <f t="shared" si="38"/>
        <v>27.5</v>
      </c>
      <c r="J90" s="14">
        <v>27.5</v>
      </c>
      <c r="K90" s="14">
        <v>25</v>
      </c>
    </row>
    <row r="91" spans="1:11" x14ac:dyDescent="0.25">
      <c r="A91" s="9" t="str">
        <f t="shared" si="36"/>
        <v>NgomaMuzingira ADAP</v>
      </c>
      <c r="B91" s="9" t="s">
        <v>55</v>
      </c>
      <c r="C91" s="9" t="s">
        <v>264</v>
      </c>
      <c r="D91" s="9" t="s">
        <v>19</v>
      </c>
      <c r="E91" s="12">
        <v>8085</v>
      </c>
      <c r="F91" s="12">
        <v>-1915</v>
      </c>
      <c r="G91" s="12">
        <f t="shared" si="37"/>
        <v>6170</v>
      </c>
      <c r="H91" s="12">
        <v>-6155</v>
      </c>
      <c r="I91" s="14">
        <f t="shared" si="38"/>
        <v>15</v>
      </c>
      <c r="J91" s="14">
        <v>15</v>
      </c>
      <c r="K91" s="14">
        <v>-50</v>
      </c>
    </row>
    <row r="92" spans="1:11" x14ac:dyDescent="0.25">
      <c r="A92" s="9" t="str">
        <f t="shared" si="36"/>
        <v>NgomaNdekweDAP</v>
      </c>
      <c r="B92" s="9" t="s">
        <v>55</v>
      </c>
      <c r="C92" s="9" t="s">
        <v>265</v>
      </c>
      <c r="D92" s="9" t="s">
        <v>19</v>
      </c>
      <c r="E92" s="12">
        <v>6275</v>
      </c>
      <c r="F92" s="12">
        <v>-2345</v>
      </c>
      <c r="G92" s="12">
        <f t="shared" si="37"/>
        <v>3930</v>
      </c>
      <c r="H92" s="12">
        <v>-3910</v>
      </c>
      <c r="I92" s="14">
        <f t="shared" si="38"/>
        <v>20</v>
      </c>
      <c r="J92" s="14">
        <v>20</v>
      </c>
      <c r="K92" s="14">
        <v>10</v>
      </c>
    </row>
    <row r="93" spans="1:11" x14ac:dyDescent="0.25">
      <c r="A93" s="9" t="str">
        <f t="shared" si="36"/>
        <v>NgomaNdekweUrea</v>
      </c>
      <c r="B93" s="9" t="s">
        <v>55</v>
      </c>
      <c r="C93" s="9" t="s">
        <v>265</v>
      </c>
      <c r="D93" s="9" t="s">
        <v>26</v>
      </c>
      <c r="E93" s="12">
        <v>3150</v>
      </c>
      <c r="F93" s="12">
        <v>-1180</v>
      </c>
      <c r="G93" s="12">
        <f t="shared" si="37"/>
        <v>1970</v>
      </c>
      <c r="H93" s="12">
        <v>-1945</v>
      </c>
      <c r="I93" s="14">
        <f t="shared" si="38"/>
        <v>25</v>
      </c>
      <c r="J93" s="14">
        <v>25</v>
      </c>
      <c r="K93" s="14">
        <v>5</v>
      </c>
    </row>
    <row r="94" spans="1:11" x14ac:dyDescent="0.25">
      <c r="A94" s="9" t="s">
        <v>418</v>
      </c>
      <c r="B94" s="9" t="s">
        <v>55</v>
      </c>
      <c r="C94" s="9" t="s">
        <v>271</v>
      </c>
      <c r="D94" s="9" t="s">
        <v>19</v>
      </c>
      <c r="E94" s="12">
        <v>9985</v>
      </c>
      <c r="F94" s="12">
        <v>-2685</v>
      </c>
      <c r="G94" s="12">
        <v>7300</v>
      </c>
      <c r="H94" s="12">
        <v>-7685</v>
      </c>
      <c r="I94" s="14">
        <v>-385</v>
      </c>
      <c r="J94" s="14">
        <v>-385</v>
      </c>
      <c r="K94" s="14">
        <v>-20</v>
      </c>
    </row>
    <row r="95" spans="1:11" x14ac:dyDescent="0.25">
      <c r="A95" s="9" t="str">
        <f t="shared" ref="A95:A102" si="39">B95&amp;C95&amp;D95</f>
        <v>NgomaNyagasozi OMAPan 4M21</v>
      </c>
      <c r="B95" s="9" t="s">
        <v>55</v>
      </c>
      <c r="C95" s="9" t="s">
        <v>271</v>
      </c>
      <c r="D95" s="9" t="s">
        <v>22</v>
      </c>
      <c r="E95" s="12">
        <v>2358</v>
      </c>
      <c r="F95" s="12">
        <v>-1010</v>
      </c>
      <c r="G95" s="12">
        <f t="shared" ref="G95:G102" si="40">E95+F95</f>
        <v>1348</v>
      </c>
      <c r="H95" s="12">
        <v>-1334</v>
      </c>
      <c r="I95" s="14">
        <f t="shared" ref="I95:I102" si="41">G95+H95</f>
        <v>14</v>
      </c>
      <c r="J95" s="14">
        <v>14</v>
      </c>
      <c r="K95" s="14">
        <v>-12</v>
      </c>
    </row>
    <row r="96" spans="1:11" x14ac:dyDescent="0.25">
      <c r="A96" s="9" t="str">
        <f t="shared" si="39"/>
        <v>NgomaNyagasozi OMAUrea</v>
      </c>
      <c r="B96" s="9" t="s">
        <v>55</v>
      </c>
      <c r="C96" s="9" t="s">
        <v>271</v>
      </c>
      <c r="D96" s="9" t="s">
        <v>26</v>
      </c>
      <c r="E96" s="12">
        <v>5055</v>
      </c>
      <c r="F96" s="12">
        <v>-1185</v>
      </c>
      <c r="G96" s="12">
        <f t="shared" si="40"/>
        <v>3870</v>
      </c>
      <c r="H96" s="12">
        <v>-3840</v>
      </c>
      <c r="I96" s="14">
        <f t="shared" si="41"/>
        <v>30</v>
      </c>
      <c r="J96" s="14">
        <v>30</v>
      </c>
      <c r="K96" s="14">
        <v>-10</v>
      </c>
    </row>
    <row r="97" spans="1:11" x14ac:dyDescent="0.25">
      <c r="A97" s="9" t="str">
        <f t="shared" si="39"/>
        <v>NgomaNyinyaPan 4M21</v>
      </c>
      <c r="B97" s="9" t="s">
        <v>55</v>
      </c>
      <c r="C97" s="9" t="s">
        <v>278</v>
      </c>
      <c r="D97" s="9" t="s">
        <v>22</v>
      </c>
      <c r="E97" s="12">
        <v>2808</v>
      </c>
      <c r="F97" s="12">
        <v>-862</v>
      </c>
      <c r="G97" s="12">
        <f t="shared" si="40"/>
        <v>1946</v>
      </c>
      <c r="H97" s="12">
        <v>-1940</v>
      </c>
      <c r="I97" s="14">
        <f t="shared" si="41"/>
        <v>6</v>
      </c>
      <c r="J97" s="14">
        <v>6</v>
      </c>
      <c r="K97" s="14">
        <v>10</v>
      </c>
    </row>
    <row r="98" spans="1:11" x14ac:dyDescent="0.25">
      <c r="A98" s="9" t="str">
        <f t="shared" si="39"/>
        <v>NgomaRugeseDAP</v>
      </c>
      <c r="B98" s="9" t="s">
        <v>55</v>
      </c>
      <c r="C98" s="9" t="s">
        <v>281</v>
      </c>
      <c r="D98" s="9" t="s">
        <v>19</v>
      </c>
      <c r="E98" s="12">
        <v>6810</v>
      </c>
      <c r="F98" s="12">
        <v>-2230</v>
      </c>
      <c r="G98" s="12">
        <f t="shared" si="40"/>
        <v>4580</v>
      </c>
      <c r="H98" s="12">
        <v>-4560</v>
      </c>
      <c r="I98" s="14">
        <f t="shared" si="41"/>
        <v>20</v>
      </c>
      <c r="J98" s="14">
        <v>20</v>
      </c>
      <c r="K98" s="14">
        <v>-10</v>
      </c>
    </row>
    <row r="99" spans="1:11" x14ac:dyDescent="0.25">
      <c r="A99" s="9" t="str">
        <f t="shared" si="39"/>
        <v>NgomaRugeseTRV</v>
      </c>
      <c r="B99" s="9" t="s">
        <v>55</v>
      </c>
      <c r="C99" s="9" t="s">
        <v>281</v>
      </c>
      <c r="D99" s="9" t="s">
        <v>25</v>
      </c>
      <c r="E99" s="12">
        <v>500</v>
      </c>
      <c r="F99" s="12">
        <v>-225</v>
      </c>
      <c r="G99" s="12">
        <f t="shared" si="40"/>
        <v>275</v>
      </c>
      <c r="H99" s="12">
        <v>-250</v>
      </c>
      <c r="I99" s="14">
        <f t="shared" si="41"/>
        <v>25</v>
      </c>
      <c r="J99" s="14">
        <v>25</v>
      </c>
      <c r="K99" s="14">
        <v>0</v>
      </c>
    </row>
    <row r="100" spans="1:11" x14ac:dyDescent="0.25">
      <c r="A100" s="9" t="str">
        <f t="shared" si="39"/>
        <v>NgomaRugeseUrea</v>
      </c>
      <c r="B100" s="9" t="s">
        <v>55</v>
      </c>
      <c r="C100" s="9" t="s">
        <v>281</v>
      </c>
      <c r="D100" s="9" t="s">
        <v>26</v>
      </c>
      <c r="E100" s="12">
        <v>3545</v>
      </c>
      <c r="F100" s="12">
        <v>-1215</v>
      </c>
      <c r="G100" s="12">
        <f t="shared" si="40"/>
        <v>2330</v>
      </c>
      <c r="H100" s="12">
        <v>-2327.5</v>
      </c>
      <c r="I100" s="14">
        <f t="shared" si="41"/>
        <v>2.5</v>
      </c>
      <c r="J100" s="14">
        <v>2.5</v>
      </c>
      <c r="K100" s="14">
        <v>-12.5</v>
      </c>
    </row>
    <row r="101" spans="1:11" x14ac:dyDescent="0.25">
      <c r="A101" s="9" t="str">
        <f t="shared" si="39"/>
        <v>NgomaRuhinga 2NPK-17</v>
      </c>
      <c r="B101" s="9" t="s">
        <v>55</v>
      </c>
      <c r="C101" s="9" t="s">
        <v>283</v>
      </c>
      <c r="D101" s="9" t="s">
        <v>21</v>
      </c>
      <c r="E101" s="12">
        <v>300</v>
      </c>
      <c r="F101" s="12">
        <v>-50</v>
      </c>
      <c r="G101" s="12">
        <f t="shared" si="40"/>
        <v>250</v>
      </c>
      <c r="H101" s="12">
        <v>-200</v>
      </c>
      <c r="I101" s="14">
        <f t="shared" si="41"/>
        <v>50</v>
      </c>
      <c r="J101" s="14">
        <v>50</v>
      </c>
      <c r="K101" s="14">
        <v>50</v>
      </c>
    </row>
    <row r="102" spans="1:11" x14ac:dyDescent="0.25">
      <c r="A102" s="9" t="str">
        <f t="shared" si="39"/>
        <v>NgomaRwikuboUrea</v>
      </c>
      <c r="B102" s="9" t="s">
        <v>55</v>
      </c>
      <c r="C102" s="9" t="s">
        <v>286</v>
      </c>
      <c r="D102" s="9" t="s">
        <v>26</v>
      </c>
      <c r="E102" s="12">
        <v>3350</v>
      </c>
      <c r="F102" s="12">
        <v>-455</v>
      </c>
      <c r="G102" s="12">
        <f t="shared" si="40"/>
        <v>2895</v>
      </c>
      <c r="H102" s="12">
        <v>-2857.5</v>
      </c>
      <c r="I102" s="14">
        <f t="shared" si="41"/>
        <v>37.5</v>
      </c>
      <c r="J102" s="14">
        <v>37.5</v>
      </c>
      <c r="K102" s="14">
        <v>2.5</v>
      </c>
    </row>
    <row r="103" spans="1:11" x14ac:dyDescent="0.25">
      <c r="A103" s="9" t="s">
        <v>419</v>
      </c>
      <c r="B103" s="9" t="s">
        <v>36</v>
      </c>
      <c r="C103" s="9" t="s">
        <v>81</v>
      </c>
      <c r="D103" s="9" t="s">
        <v>30</v>
      </c>
      <c r="E103" s="12">
        <v>874</v>
      </c>
      <c r="F103" s="12">
        <v>-448</v>
      </c>
      <c r="G103" s="12">
        <v>426</v>
      </c>
      <c r="H103" s="12">
        <v>-410</v>
      </c>
      <c r="I103" s="14">
        <v>16</v>
      </c>
      <c r="J103" s="14">
        <v>16</v>
      </c>
      <c r="K103" s="14">
        <v>0</v>
      </c>
    </row>
    <row r="104" spans="1:11" x14ac:dyDescent="0.25">
      <c r="A104" s="9" t="s">
        <v>420</v>
      </c>
      <c r="B104" s="9" t="s">
        <v>36</v>
      </c>
      <c r="C104" s="9" t="s">
        <v>99</v>
      </c>
      <c r="D104" s="9" t="s">
        <v>19</v>
      </c>
      <c r="E104" s="12">
        <v>3395</v>
      </c>
      <c r="F104" s="12">
        <v>-245</v>
      </c>
      <c r="G104" s="12">
        <v>3150</v>
      </c>
      <c r="H104" s="12">
        <v>-3155</v>
      </c>
      <c r="I104" s="14">
        <v>-5</v>
      </c>
      <c r="J104" s="14">
        <v>-5</v>
      </c>
      <c r="K104" s="14">
        <v>-25</v>
      </c>
    </row>
    <row r="105" spans="1:11" x14ac:dyDescent="0.25">
      <c r="A105" s="9" t="str">
        <f t="shared" ref="A105:A109" si="42">B105&amp;C105&amp;D105</f>
        <v>NgororeroKageshi BDAP</v>
      </c>
      <c r="B105" s="9" t="s">
        <v>36</v>
      </c>
      <c r="C105" s="9" t="s">
        <v>294</v>
      </c>
      <c r="D105" s="9" t="s">
        <v>19</v>
      </c>
      <c r="E105" s="12">
        <v>5630</v>
      </c>
      <c r="F105" s="12">
        <v>-825</v>
      </c>
      <c r="G105" s="12">
        <f t="shared" ref="G105:G109" si="43">E105+F105</f>
        <v>4805</v>
      </c>
      <c r="H105" s="12">
        <v>-4735</v>
      </c>
      <c r="I105" s="14">
        <f t="shared" ref="I105:I109" si="44">G105+H105</f>
        <v>70</v>
      </c>
      <c r="J105" s="14">
        <v>70</v>
      </c>
      <c r="K105" s="14">
        <v>-35</v>
      </c>
    </row>
    <row r="106" spans="1:11" x14ac:dyDescent="0.25">
      <c r="A106" s="9" t="str">
        <f t="shared" si="42"/>
        <v>NgororeroKageshi BH 628</v>
      </c>
      <c r="B106" s="9" t="s">
        <v>36</v>
      </c>
      <c r="C106" s="9" t="s">
        <v>294</v>
      </c>
      <c r="D106" s="9" t="s">
        <v>30</v>
      </c>
      <c r="E106" s="12">
        <v>1130</v>
      </c>
      <c r="F106" s="12">
        <v>-288</v>
      </c>
      <c r="G106" s="12">
        <f t="shared" si="43"/>
        <v>842</v>
      </c>
      <c r="H106" s="12">
        <v>-831</v>
      </c>
      <c r="I106" s="14">
        <f t="shared" si="44"/>
        <v>11</v>
      </c>
      <c r="J106" s="14">
        <v>11</v>
      </c>
      <c r="K106" s="14">
        <v>-4</v>
      </c>
    </row>
    <row r="107" spans="1:11" x14ac:dyDescent="0.25">
      <c r="A107" s="9" t="str">
        <f t="shared" si="42"/>
        <v>NgororeroKageshi BNPK-17</v>
      </c>
      <c r="B107" s="9" t="s">
        <v>36</v>
      </c>
      <c r="C107" s="9" t="s">
        <v>294</v>
      </c>
      <c r="D107" s="9" t="s">
        <v>21</v>
      </c>
      <c r="E107" s="12">
        <v>4225</v>
      </c>
      <c r="F107" s="12">
        <v>-635</v>
      </c>
      <c r="G107" s="12">
        <f t="shared" si="43"/>
        <v>3590</v>
      </c>
      <c r="H107" s="12">
        <v>-3565</v>
      </c>
      <c r="I107" s="14">
        <f t="shared" si="44"/>
        <v>25</v>
      </c>
      <c r="J107" s="14">
        <v>25</v>
      </c>
      <c r="K107" s="14">
        <v>-10</v>
      </c>
    </row>
    <row r="108" spans="1:11" x14ac:dyDescent="0.25">
      <c r="A108" s="9" t="str">
        <f t="shared" si="42"/>
        <v>NgororeroKageshi BUrea</v>
      </c>
      <c r="B108" s="9" t="s">
        <v>36</v>
      </c>
      <c r="C108" s="9" t="s">
        <v>294</v>
      </c>
      <c r="D108" s="9" t="s">
        <v>26</v>
      </c>
      <c r="E108" s="12">
        <v>2695</v>
      </c>
      <c r="F108" s="12">
        <v>-400</v>
      </c>
      <c r="G108" s="12">
        <f t="shared" si="43"/>
        <v>2295</v>
      </c>
      <c r="H108" s="12">
        <v>-2277.5</v>
      </c>
      <c r="I108" s="14">
        <f t="shared" si="44"/>
        <v>17.5</v>
      </c>
      <c r="J108" s="14">
        <v>17.5</v>
      </c>
      <c r="K108" s="14">
        <v>-10</v>
      </c>
    </row>
    <row r="109" spans="1:11" x14ac:dyDescent="0.25">
      <c r="A109" s="9" t="str">
        <f t="shared" si="42"/>
        <v>NgororeroMukore BUrea</v>
      </c>
      <c r="B109" s="9" t="s">
        <v>36</v>
      </c>
      <c r="C109" s="9" t="s">
        <v>299</v>
      </c>
      <c r="D109" s="9" t="s">
        <v>26</v>
      </c>
      <c r="E109" s="12">
        <v>1920</v>
      </c>
      <c r="F109" s="12">
        <v>-420</v>
      </c>
      <c r="G109" s="12">
        <f t="shared" si="43"/>
        <v>1500</v>
      </c>
      <c r="H109" s="12">
        <v>-1470</v>
      </c>
      <c r="I109" s="14">
        <f t="shared" si="44"/>
        <v>30</v>
      </c>
      <c r="J109" s="14">
        <v>30</v>
      </c>
      <c r="K109" s="14">
        <v>-20</v>
      </c>
    </row>
    <row r="110" spans="1:11" x14ac:dyDescent="0.25">
      <c r="A110" s="9" t="s">
        <v>421</v>
      </c>
      <c r="B110" s="9" t="s">
        <v>36</v>
      </c>
      <c r="C110" s="9" t="s">
        <v>301</v>
      </c>
      <c r="D110" s="9" t="s">
        <v>19</v>
      </c>
      <c r="E110" s="12">
        <v>6220</v>
      </c>
      <c r="F110" s="12">
        <v>-1155</v>
      </c>
      <c r="G110" s="12">
        <v>5065</v>
      </c>
      <c r="H110" s="12">
        <v>-5060</v>
      </c>
      <c r="I110" s="14">
        <v>5</v>
      </c>
      <c r="J110" s="14">
        <v>5</v>
      </c>
      <c r="K110" s="14">
        <v>-15</v>
      </c>
    </row>
    <row r="111" spans="1:11" x14ac:dyDescent="0.25">
      <c r="A111" s="9" t="s">
        <v>422</v>
      </c>
      <c r="B111" s="9" t="s">
        <v>36</v>
      </c>
      <c r="C111" s="9" t="s">
        <v>301</v>
      </c>
      <c r="D111" s="9" t="s">
        <v>30</v>
      </c>
      <c r="E111" s="12">
        <v>1472</v>
      </c>
      <c r="F111" s="12">
        <v>-722</v>
      </c>
      <c r="G111" s="12">
        <v>750</v>
      </c>
      <c r="H111" s="12">
        <v>-747</v>
      </c>
      <c r="I111" s="14">
        <v>3</v>
      </c>
      <c r="J111" s="14">
        <v>3</v>
      </c>
      <c r="K111" s="14">
        <v>-1</v>
      </c>
    </row>
    <row r="112" spans="1:11" x14ac:dyDescent="0.25">
      <c r="A112" s="9" t="s">
        <v>423</v>
      </c>
      <c r="B112" s="9" t="s">
        <v>36</v>
      </c>
      <c r="C112" s="9" t="s">
        <v>301</v>
      </c>
      <c r="D112" s="9" t="s">
        <v>26</v>
      </c>
      <c r="E112" s="12">
        <v>2510</v>
      </c>
      <c r="F112" s="12">
        <v>-465</v>
      </c>
      <c r="G112" s="12">
        <v>2045</v>
      </c>
      <c r="H112" s="12">
        <v>-2032.5</v>
      </c>
      <c r="I112" s="14">
        <v>12.5</v>
      </c>
      <c r="J112" s="14">
        <v>12.5</v>
      </c>
      <c r="K112" s="14">
        <v>-2.5</v>
      </c>
    </row>
    <row r="113" spans="1:11" x14ac:dyDescent="0.25">
      <c r="A113" s="9" t="str">
        <f>B113&amp;C113&amp;D113</f>
        <v>NgororeroRuhangaDAP</v>
      </c>
      <c r="B113" s="9" t="s">
        <v>36</v>
      </c>
      <c r="C113" s="9" t="s">
        <v>305</v>
      </c>
      <c r="D113" s="9" t="s">
        <v>19</v>
      </c>
      <c r="E113" s="12">
        <v>2575</v>
      </c>
      <c r="F113" s="12">
        <v>-275</v>
      </c>
      <c r="G113" s="12">
        <f>E113+F113</f>
        <v>2300</v>
      </c>
      <c r="H113" s="12">
        <v>-2270</v>
      </c>
      <c r="I113" s="14">
        <f>G113+H113</f>
        <v>30</v>
      </c>
      <c r="J113" s="14">
        <v>30</v>
      </c>
      <c r="K113" s="14">
        <v>-20</v>
      </c>
    </row>
    <row r="114" spans="1:11" x14ac:dyDescent="0.25">
      <c r="A114" s="9" t="s">
        <v>424</v>
      </c>
      <c r="B114" s="9" t="s">
        <v>36</v>
      </c>
      <c r="C114" s="9" t="s">
        <v>305</v>
      </c>
      <c r="D114" s="9" t="s">
        <v>59</v>
      </c>
      <c r="E114" s="12">
        <v>586</v>
      </c>
      <c r="F114" s="12">
        <v>-166</v>
      </c>
      <c r="G114" s="12">
        <v>420</v>
      </c>
      <c r="H114" s="12">
        <v>-417</v>
      </c>
      <c r="I114" s="14">
        <v>3</v>
      </c>
      <c r="J114" s="14">
        <v>3</v>
      </c>
      <c r="K114" s="14">
        <v>-6</v>
      </c>
    </row>
    <row r="115" spans="1:11" x14ac:dyDescent="0.25">
      <c r="A115" s="9" t="str">
        <f>B115&amp;C115&amp;D115</f>
        <v>NgororeroRuhangaUrea</v>
      </c>
      <c r="B115" s="9" t="s">
        <v>36</v>
      </c>
      <c r="C115" s="9" t="s">
        <v>305</v>
      </c>
      <c r="D115" s="9" t="s">
        <v>26</v>
      </c>
      <c r="E115" s="12">
        <v>1275</v>
      </c>
      <c r="F115" s="12">
        <v>-125</v>
      </c>
      <c r="G115" s="12">
        <f>E115+F115</f>
        <v>1150</v>
      </c>
      <c r="H115" s="12">
        <v>-1135</v>
      </c>
      <c r="I115" s="14">
        <f>G115+H115</f>
        <v>15</v>
      </c>
      <c r="J115" s="14">
        <v>15</v>
      </c>
      <c r="K115" s="14">
        <v>-10</v>
      </c>
    </row>
    <row r="116" spans="1:11" x14ac:dyDescent="0.25">
      <c r="A116" s="9" t="s">
        <v>425</v>
      </c>
      <c r="B116" s="9" t="s">
        <v>139</v>
      </c>
      <c r="C116" s="9" t="s">
        <v>189</v>
      </c>
      <c r="D116" s="9" t="s">
        <v>26</v>
      </c>
      <c r="E116" s="12">
        <v>3205</v>
      </c>
      <c r="F116" s="12">
        <v>-745</v>
      </c>
      <c r="G116" s="12">
        <v>2460</v>
      </c>
      <c r="H116" s="12">
        <v>-2485</v>
      </c>
      <c r="I116" s="14">
        <v>-25</v>
      </c>
      <c r="J116" s="14">
        <v>-25</v>
      </c>
      <c r="K116" s="14">
        <v>-20</v>
      </c>
    </row>
    <row r="117" spans="1:11" x14ac:dyDescent="0.25">
      <c r="A117" s="9" t="str">
        <f>B117&amp;C117&amp;D117</f>
        <v>NyamagabeKamegeriDAP</v>
      </c>
      <c r="B117" s="9" t="s">
        <v>27</v>
      </c>
      <c r="C117" s="9" t="s">
        <v>308</v>
      </c>
      <c r="D117" s="9" t="s">
        <v>19</v>
      </c>
      <c r="E117" s="12">
        <v>6185</v>
      </c>
      <c r="F117" s="12">
        <v>-2500</v>
      </c>
      <c r="G117" s="12">
        <f>E117+F117</f>
        <v>3685</v>
      </c>
      <c r="H117" s="12">
        <v>-3650</v>
      </c>
      <c r="I117" s="14">
        <f>G117+H117</f>
        <v>35</v>
      </c>
      <c r="J117" s="14">
        <v>35</v>
      </c>
      <c r="K117" s="14">
        <v>-25</v>
      </c>
    </row>
    <row r="118" spans="1:11" x14ac:dyDescent="0.25">
      <c r="A118" s="9" t="s">
        <v>426</v>
      </c>
      <c r="B118" s="9" t="s">
        <v>27</v>
      </c>
      <c r="C118" s="9" t="s">
        <v>309</v>
      </c>
      <c r="D118" s="9" t="s">
        <v>19</v>
      </c>
      <c r="E118" s="12">
        <v>4710</v>
      </c>
      <c r="F118" s="12">
        <v>-2150</v>
      </c>
      <c r="G118" s="12">
        <v>2560</v>
      </c>
      <c r="H118" s="12">
        <v>-2605</v>
      </c>
      <c r="I118" s="14">
        <v>-45</v>
      </c>
      <c r="J118" s="14">
        <v>-45</v>
      </c>
      <c r="K118" s="14">
        <v>5</v>
      </c>
    </row>
    <row r="119" spans="1:11" x14ac:dyDescent="0.25">
      <c r="A119" s="9" t="s">
        <v>427</v>
      </c>
      <c r="B119" s="9" t="s">
        <v>27</v>
      </c>
      <c r="C119" s="9" t="s">
        <v>309</v>
      </c>
      <c r="D119" s="9" t="s">
        <v>23</v>
      </c>
      <c r="E119" s="12">
        <v>54</v>
      </c>
      <c r="F119" s="12">
        <v>-19</v>
      </c>
      <c r="G119" s="12">
        <v>35</v>
      </c>
      <c r="H119" s="12">
        <v>-34</v>
      </c>
      <c r="I119" s="14">
        <v>1</v>
      </c>
      <c r="J119" s="14">
        <v>1</v>
      </c>
      <c r="K119" s="14">
        <v>1</v>
      </c>
    </row>
    <row r="120" spans="1:11" x14ac:dyDescent="0.25">
      <c r="A120" s="9" t="str">
        <f t="shared" ref="A120:A127" si="45">B120&amp;C120&amp;D120</f>
        <v>NyamagabeKigemeSKP 2</v>
      </c>
      <c r="B120" s="9" t="s">
        <v>27</v>
      </c>
      <c r="C120" s="9" t="s">
        <v>309</v>
      </c>
      <c r="D120" s="9" t="s">
        <v>33</v>
      </c>
      <c r="E120" s="12">
        <v>34</v>
      </c>
      <c r="F120" s="12">
        <v>-18</v>
      </c>
      <c r="G120" s="12">
        <f t="shared" ref="G120:G127" si="46">E120+F120</f>
        <v>16</v>
      </c>
      <c r="H120" s="12">
        <v>-15</v>
      </c>
      <c r="I120" s="14">
        <f t="shared" ref="I120:I127" si="47">G120+H120</f>
        <v>1</v>
      </c>
      <c r="J120" s="14">
        <v>1</v>
      </c>
      <c r="K120" s="14">
        <v>1</v>
      </c>
    </row>
    <row r="121" spans="1:11" x14ac:dyDescent="0.25">
      <c r="A121" s="9" t="str">
        <f t="shared" si="45"/>
        <v>NyamagabeMunini B 2DAP</v>
      </c>
      <c r="B121" s="9" t="s">
        <v>27</v>
      </c>
      <c r="C121" s="9" t="s">
        <v>315</v>
      </c>
      <c r="D121" s="9" t="s">
        <v>19</v>
      </c>
      <c r="E121" s="12">
        <v>3535</v>
      </c>
      <c r="F121" s="12">
        <v>-395</v>
      </c>
      <c r="G121" s="12">
        <f t="shared" si="46"/>
        <v>3140</v>
      </c>
      <c r="H121" s="12">
        <v>-3135</v>
      </c>
      <c r="I121" s="14">
        <f t="shared" si="47"/>
        <v>5</v>
      </c>
      <c r="J121" s="14">
        <v>5</v>
      </c>
      <c r="K121" s="14">
        <v>-30</v>
      </c>
    </row>
    <row r="122" spans="1:11" x14ac:dyDescent="0.25">
      <c r="A122" s="9" t="str">
        <f t="shared" si="45"/>
        <v>NyamagabeMunini B 2Urea</v>
      </c>
      <c r="B122" s="9" t="s">
        <v>27</v>
      </c>
      <c r="C122" s="9" t="s">
        <v>315</v>
      </c>
      <c r="D122" s="9" t="s">
        <v>26</v>
      </c>
      <c r="E122" s="12">
        <v>1800</v>
      </c>
      <c r="F122" s="12">
        <v>-230</v>
      </c>
      <c r="G122" s="12">
        <f t="shared" si="46"/>
        <v>1570</v>
      </c>
      <c r="H122" s="12">
        <v>-1565</v>
      </c>
      <c r="I122" s="14">
        <f t="shared" si="47"/>
        <v>5</v>
      </c>
      <c r="J122" s="14">
        <v>5</v>
      </c>
      <c r="K122" s="14">
        <v>-15</v>
      </c>
    </row>
    <row r="123" spans="1:11" x14ac:dyDescent="0.25">
      <c r="A123" s="9" t="str">
        <f t="shared" si="45"/>
        <v>NyamagabeMusenyiDAP</v>
      </c>
      <c r="B123" s="9" t="s">
        <v>27</v>
      </c>
      <c r="C123" s="9" t="s">
        <v>317</v>
      </c>
      <c r="D123" s="9" t="s">
        <v>19</v>
      </c>
      <c r="E123" s="12">
        <v>3515</v>
      </c>
      <c r="F123" s="12">
        <v>-700</v>
      </c>
      <c r="G123" s="12">
        <f t="shared" si="46"/>
        <v>2815</v>
      </c>
      <c r="H123" s="12">
        <v>-2785</v>
      </c>
      <c r="I123" s="14">
        <f t="shared" si="47"/>
        <v>30</v>
      </c>
      <c r="J123" s="14">
        <v>30</v>
      </c>
      <c r="K123" s="14">
        <v>-20</v>
      </c>
    </row>
    <row r="124" spans="1:11" x14ac:dyDescent="0.25">
      <c r="A124" s="9" t="str">
        <f t="shared" si="45"/>
        <v>NyamagabeMusenyiNPK-17</v>
      </c>
      <c r="B124" s="9" t="s">
        <v>27</v>
      </c>
      <c r="C124" s="9" t="s">
        <v>317</v>
      </c>
      <c r="D124" s="9" t="s">
        <v>21</v>
      </c>
      <c r="E124" s="12">
        <v>870</v>
      </c>
      <c r="F124" s="12">
        <v>-240</v>
      </c>
      <c r="G124" s="12">
        <f t="shared" si="46"/>
        <v>630</v>
      </c>
      <c r="H124" s="12">
        <v>-625</v>
      </c>
      <c r="I124" s="14">
        <f t="shared" si="47"/>
        <v>5</v>
      </c>
      <c r="J124" s="14">
        <v>5</v>
      </c>
      <c r="K124" s="14">
        <v>-10</v>
      </c>
    </row>
    <row r="125" spans="1:11" x14ac:dyDescent="0.25">
      <c r="A125" s="9" t="str">
        <f t="shared" si="45"/>
        <v>NyamagabeNgambiDAP</v>
      </c>
      <c r="B125" s="9" t="s">
        <v>27</v>
      </c>
      <c r="C125" s="9" t="s">
        <v>319</v>
      </c>
      <c r="D125" s="9" t="s">
        <v>19</v>
      </c>
      <c r="E125" s="12">
        <v>1155</v>
      </c>
      <c r="F125" s="12">
        <v>-740</v>
      </c>
      <c r="G125" s="12">
        <f t="shared" si="46"/>
        <v>415</v>
      </c>
      <c r="H125" s="12">
        <v>-410</v>
      </c>
      <c r="I125" s="14">
        <f t="shared" si="47"/>
        <v>5</v>
      </c>
      <c r="J125" s="14">
        <v>5</v>
      </c>
      <c r="K125" s="14">
        <v>-10</v>
      </c>
    </row>
    <row r="126" spans="1:11" x14ac:dyDescent="0.25">
      <c r="A126" s="9" t="str">
        <f t="shared" si="45"/>
        <v>NyamagabeSekeraDAP</v>
      </c>
      <c r="B126" s="9" t="s">
        <v>27</v>
      </c>
      <c r="C126" s="9" t="s">
        <v>325</v>
      </c>
      <c r="D126" s="9" t="s">
        <v>19</v>
      </c>
      <c r="E126" s="12">
        <v>9035</v>
      </c>
      <c r="F126" s="12">
        <v>-1960</v>
      </c>
      <c r="G126" s="12">
        <f t="shared" si="46"/>
        <v>7075</v>
      </c>
      <c r="H126" s="12">
        <v>-7030</v>
      </c>
      <c r="I126" s="14">
        <f t="shared" si="47"/>
        <v>45</v>
      </c>
      <c r="J126" s="14">
        <v>45</v>
      </c>
      <c r="K126" s="14">
        <v>0</v>
      </c>
    </row>
    <row r="127" spans="1:11" x14ac:dyDescent="0.25">
      <c r="A127" s="9" t="str">
        <f t="shared" si="45"/>
        <v>NyamagabeSekeraUrea</v>
      </c>
      <c r="B127" s="9" t="s">
        <v>27</v>
      </c>
      <c r="C127" s="9" t="s">
        <v>325</v>
      </c>
      <c r="D127" s="9" t="s">
        <v>26</v>
      </c>
      <c r="E127" s="12">
        <v>4205</v>
      </c>
      <c r="F127" s="12">
        <v>-1020</v>
      </c>
      <c r="G127" s="12">
        <f t="shared" si="46"/>
        <v>3185</v>
      </c>
      <c r="H127" s="12">
        <v>-3140</v>
      </c>
      <c r="I127" s="14">
        <f t="shared" si="47"/>
        <v>45</v>
      </c>
      <c r="J127" s="14">
        <v>45</v>
      </c>
      <c r="K127" s="14">
        <v>0</v>
      </c>
    </row>
    <row r="128" spans="1:11" x14ac:dyDescent="0.25">
      <c r="A128" s="9" t="s">
        <v>428</v>
      </c>
      <c r="B128" s="9" t="s">
        <v>66</v>
      </c>
      <c r="C128" s="9" t="s">
        <v>330</v>
      </c>
      <c r="D128" s="9" t="s">
        <v>19</v>
      </c>
      <c r="E128" s="12">
        <v>2690</v>
      </c>
      <c r="F128" s="12">
        <v>-420</v>
      </c>
      <c r="G128" s="12">
        <v>2270</v>
      </c>
      <c r="H128" s="12">
        <v>-2250</v>
      </c>
      <c r="I128" s="14">
        <v>20</v>
      </c>
      <c r="J128" s="14">
        <v>20</v>
      </c>
      <c r="K128" s="14">
        <v>-5</v>
      </c>
    </row>
    <row r="129" spans="1:11" x14ac:dyDescent="0.25">
      <c r="A129" s="9" t="str">
        <f t="shared" ref="A129:A133" si="48">B129&amp;C129&amp;D129</f>
        <v>NyamashekeNtendezi A2SHS</v>
      </c>
      <c r="B129" s="9" t="s">
        <v>66</v>
      </c>
      <c r="C129" s="9" t="s">
        <v>336</v>
      </c>
      <c r="D129" s="9" t="s">
        <v>23</v>
      </c>
      <c r="E129" s="12">
        <v>7</v>
      </c>
      <c r="F129" s="12">
        <v>-2</v>
      </c>
      <c r="G129" s="12">
        <f t="shared" ref="G129:G133" si="49">E129+F129</f>
        <v>5</v>
      </c>
      <c r="H129" s="12">
        <v>-4</v>
      </c>
      <c r="I129" s="14">
        <f t="shared" ref="I129:I133" si="50">G129+H129</f>
        <v>1</v>
      </c>
      <c r="J129" s="14">
        <v>1</v>
      </c>
      <c r="K129" s="14">
        <v>0</v>
      </c>
    </row>
    <row r="130" spans="1:11" x14ac:dyDescent="0.25">
      <c r="A130" s="9" t="str">
        <f t="shared" si="48"/>
        <v>NyanzaKadahoDAP</v>
      </c>
      <c r="B130" s="9" t="s">
        <v>111</v>
      </c>
      <c r="C130" s="9" t="s">
        <v>295</v>
      </c>
      <c r="D130" s="9" t="s">
        <v>19</v>
      </c>
      <c r="E130" s="12">
        <v>2105</v>
      </c>
      <c r="F130" s="12">
        <v>-510</v>
      </c>
      <c r="G130" s="12">
        <f t="shared" si="49"/>
        <v>1595</v>
      </c>
      <c r="H130" s="12">
        <v>-1585</v>
      </c>
      <c r="I130" s="14">
        <f t="shared" si="50"/>
        <v>10</v>
      </c>
      <c r="J130" s="14">
        <v>10</v>
      </c>
      <c r="K130" s="14">
        <v>-50</v>
      </c>
    </row>
    <row r="131" spans="1:11" x14ac:dyDescent="0.25">
      <c r="A131" s="9" t="str">
        <f t="shared" si="48"/>
        <v>NyanzaKadahoPan 53</v>
      </c>
      <c r="B131" s="9" t="s">
        <v>111</v>
      </c>
      <c r="C131" s="9" t="s">
        <v>295</v>
      </c>
      <c r="D131" s="9" t="s">
        <v>59</v>
      </c>
      <c r="E131" s="12">
        <v>430</v>
      </c>
      <c r="F131" s="12">
        <v>-106</v>
      </c>
      <c r="G131" s="12">
        <f t="shared" si="49"/>
        <v>324</v>
      </c>
      <c r="H131" s="12">
        <v>-322</v>
      </c>
      <c r="I131" s="14">
        <f t="shared" si="50"/>
        <v>2</v>
      </c>
      <c r="J131" s="14">
        <v>2</v>
      </c>
      <c r="K131" s="14">
        <v>-12</v>
      </c>
    </row>
    <row r="132" spans="1:11" x14ac:dyDescent="0.25">
      <c r="A132" s="9" t="str">
        <f t="shared" si="48"/>
        <v>NyanzaKadahoUrea</v>
      </c>
      <c r="B132" s="9" t="s">
        <v>111</v>
      </c>
      <c r="C132" s="9" t="s">
        <v>295</v>
      </c>
      <c r="D132" s="9" t="s">
        <v>26</v>
      </c>
      <c r="E132" s="12">
        <v>990</v>
      </c>
      <c r="F132" s="12">
        <v>-210</v>
      </c>
      <c r="G132" s="12">
        <f t="shared" si="49"/>
        <v>780</v>
      </c>
      <c r="H132" s="12">
        <v>-772.5</v>
      </c>
      <c r="I132" s="14">
        <f t="shared" si="50"/>
        <v>7.5</v>
      </c>
      <c r="J132" s="14">
        <v>7.5</v>
      </c>
      <c r="K132" s="14">
        <v>-25</v>
      </c>
    </row>
    <row r="133" spans="1:11" x14ac:dyDescent="0.25">
      <c r="A133" s="9" t="str">
        <f t="shared" si="48"/>
        <v>Nyanzakagunga 2SKP 2</v>
      </c>
      <c r="B133" s="9" t="s">
        <v>111</v>
      </c>
      <c r="C133" s="9" t="s">
        <v>307</v>
      </c>
      <c r="D133" s="9" t="s">
        <v>33</v>
      </c>
      <c r="E133" s="12">
        <v>24</v>
      </c>
      <c r="F133" s="12">
        <v>-4</v>
      </c>
      <c r="G133" s="12">
        <f t="shared" si="49"/>
        <v>20</v>
      </c>
      <c r="H133" s="12">
        <v>-18</v>
      </c>
      <c r="I133" s="14">
        <f t="shared" si="50"/>
        <v>2</v>
      </c>
      <c r="J133" s="14">
        <v>2</v>
      </c>
      <c r="K133" s="14">
        <v>-1</v>
      </c>
    </row>
    <row r="134" spans="1:11" x14ac:dyDescent="0.25">
      <c r="A134" s="9" t="s">
        <v>429</v>
      </c>
      <c r="B134" s="9" t="s">
        <v>111</v>
      </c>
      <c r="C134" s="9" t="s">
        <v>350</v>
      </c>
      <c r="D134" s="9" t="s">
        <v>22</v>
      </c>
      <c r="E134" s="12">
        <v>690</v>
      </c>
      <c r="F134" s="12">
        <v>-288</v>
      </c>
      <c r="G134" s="12">
        <v>402</v>
      </c>
      <c r="H134" s="12">
        <v>-403</v>
      </c>
      <c r="I134" s="14">
        <v>-1</v>
      </c>
      <c r="J134" s="14">
        <v>-1</v>
      </c>
      <c r="K134" s="14">
        <v>2</v>
      </c>
    </row>
    <row r="135" spans="1:11" x14ac:dyDescent="0.25">
      <c r="A135" s="9" t="str">
        <f>B135&amp;C135&amp;D135</f>
        <v>NyanzaMurinja BSKP 2</v>
      </c>
      <c r="B135" s="9" t="s">
        <v>111</v>
      </c>
      <c r="C135" s="9" t="s">
        <v>353</v>
      </c>
      <c r="D135" s="9" t="s">
        <v>33</v>
      </c>
      <c r="E135" s="12">
        <v>63</v>
      </c>
      <c r="F135" s="12">
        <v>-34</v>
      </c>
      <c r="G135" s="12">
        <f>E135+F135</f>
        <v>29</v>
      </c>
      <c r="H135" s="12">
        <v>-27</v>
      </c>
      <c r="I135" s="14">
        <f>G135+H135</f>
        <v>2</v>
      </c>
      <c r="J135" s="14">
        <v>2</v>
      </c>
      <c r="K135" s="14">
        <v>0</v>
      </c>
    </row>
    <row r="136" spans="1:11" x14ac:dyDescent="0.25">
      <c r="A136" s="9" t="s">
        <v>430</v>
      </c>
      <c r="B136" s="9" t="s">
        <v>111</v>
      </c>
      <c r="C136" s="9" t="s">
        <v>354</v>
      </c>
      <c r="D136" s="9" t="s">
        <v>18</v>
      </c>
      <c r="E136" s="12">
        <v>304</v>
      </c>
      <c r="F136" s="12">
        <v>-166</v>
      </c>
      <c r="G136" s="12">
        <v>138</v>
      </c>
      <c r="H136" s="12">
        <v>-128</v>
      </c>
      <c r="I136" s="14">
        <v>10</v>
      </c>
      <c r="J136" s="14">
        <v>10</v>
      </c>
      <c r="K136" s="14">
        <v>-2</v>
      </c>
    </row>
    <row r="137" spans="1:11" x14ac:dyDescent="0.25">
      <c r="A137" s="9" t="s">
        <v>431</v>
      </c>
      <c r="B137" s="9" t="s">
        <v>111</v>
      </c>
      <c r="C137" s="9" t="s">
        <v>354</v>
      </c>
      <c r="D137" s="9" t="s">
        <v>19</v>
      </c>
      <c r="E137" s="12">
        <v>1765</v>
      </c>
      <c r="F137" s="12">
        <v>-1090</v>
      </c>
      <c r="G137" s="12">
        <v>675</v>
      </c>
      <c r="H137" s="12">
        <v>-670</v>
      </c>
      <c r="I137" s="14">
        <v>5</v>
      </c>
      <c r="J137" s="14">
        <v>5</v>
      </c>
      <c r="K137" s="14">
        <v>-5</v>
      </c>
    </row>
    <row r="138" spans="1:11" x14ac:dyDescent="0.25">
      <c r="A138" s="9" t="s">
        <v>432</v>
      </c>
      <c r="B138" s="9" t="s">
        <v>111</v>
      </c>
      <c r="C138" s="9" t="s">
        <v>359</v>
      </c>
      <c r="D138" s="9" t="s">
        <v>19</v>
      </c>
      <c r="E138" s="12">
        <v>3425</v>
      </c>
      <c r="F138" s="12">
        <v>-1445</v>
      </c>
      <c r="G138" s="12">
        <v>1980</v>
      </c>
      <c r="H138" s="12">
        <v>-1955</v>
      </c>
      <c r="I138" s="14">
        <v>25</v>
      </c>
      <c r="J138" s="14">
        <v>25</v>
      </c>
      <c r="K138" s="14">
        <v>10</v>
      </c>
    </row>
    <row r="139" spans="1:11" x14ac:dyDescent="0.25">
      <c r="A139" s="9" t="s">
        <v>433</v>
      </c>
      <c r="B139" s="9" t="s">
        <v>111</v>
      </c>
      <c r="C139" s="9" t="s">
        <v>359</v>
      </c>
      <c r="D139" s="9" t="s">
        <v>26</v>
      </c>
      <c r="E139" s="12">
        <v>1730</v>
      </c>
      <c r="F139" s="12">
        <v>-695</v>
      </c>
      <c r="G139" s="12">
        <v>1035</v>
      </c>
      <c r="H139" s="12">
        <v>-1032.5</v>
      </c>
      <c r="I139" s="14">
        <v>2.5</v>
      </c>
      <c r="J139" s="14">
        <v>2.5</v>
      </c>
      <c r="K139" s="14">
        <v>5</v>
      </c>
    </row>
    <row r="140" spans="1:11" x14ac:dyDescent="0.25">
      <c r="A140" s="9" t="str">
        <f t="shared" ref="A140:A141" si="51">B140&amp;C140&amp;D140</f>
        <v>NyanzaRubonaDAP</v>
      </c>
      <c r="B140" s="9" t="s">
        <v>111</v>
      </c>
      <c r="C140" s="9" t="s">
        <v>127</v>
      </c>
      <c r="D140" s="9" t="s">
        <v>19</v>
      </c>
      <c r="E140" s="12">
        <v>3090</v>
      </c>
      <c r="F140" s="12">
        <v>-1720</v>
      </c>
      <c r="G140" s="12">
        <f t="shared" ref="G140:G141" si="52">E140+F140</f>
        <v>1370</v>
      </c>
      <c r="H140" s="12">
        <v>-1355</v>
      </c>
      <c r="I140" s="14">
        <f t="shared" ref="I140:I141" si="53">G140+H140</f>
        <v>15</v>
      </c>
      <c r="J140" s="14">
        <v>15</v>
      </c>
      <c r="K140" s="14">
        <v>0</v>
      </c>
    </row>
    <row r="141" spans="1:11" x14ac:dyDescent="0.25">
      <c r="A141" s="9" t="str">
        <f t="shared" si="51"/>
        <v>NyanzaRubonaMac44</v>
      </c>
      <c r="B141" s="9" t="s">
        <v>111</v>
      </c>
      <c r="C141" s="9" t="s">
        <v>127</v>
      </c>
      <c r="D141" s="9" t="s">
        <v>20</v>
      </c>
      <c r="E141" s="12">
        <v>1018</v>
      </c>
      <c r="F141" s="12">
        <v>-585</v>
      </c>
      <c r="G141" s="12">
        <f t="shared" si="52"/>
        <v>433</v>
      </c>
      <c r="H141" s="12">
        <v>-428</v>
      </c>
      <c r="I141" s="14">
        <f t="shared" si="53"/>
        <v>5</v>
      </c>
      <c r="J141" s="14">
        <v>5</v>
      </c>
      <c r="K141" s="14">
        <v>0</v>
      </c>
    </row>
    <row r="142" spans="1:11" x14ac:dyDescent="0.25">
      <c r="A142" s="9" t="s">
        <v>434</v>
      </c>
      <c r="B142" s="9" t="s">
        <v>111</v>
      </c>
      <c r="C142" s="9" t="s">
        <v>360</v>
      </c>
      <c r="D142" s="9" t="s">
        <v>19</v>
      </c>
      <c r="E142" s="12">
        <v>2880</v>
      </c>
      <c r="F142" s="12">
        <v>-1390</v>
      </c>
      <c r="G142" s="12">
        <v>1490</v>
      </c>
      <c r="H142" s="12">
        <v>-1440</v>
      </c>
      <c r="I142" s="14">
        <v>50</v>
      </c>
      <c r="J142" s="14">
        <v>50</v>
      </c>
      <c r="K142" s="14">
        <v>-10</v>
      </c>
    </row>
    <row r="143" spans="1:11" x14ac:dyDescent="0.25">
      <c r="A143" s="9" t="s">
        <v>435</v>
      </c>
      <c r="B143" s="9" t="s">
        <v>111</v>
      </c>
      <c r="C143" s="9" t="s">
        <v>361</v>
      </c>
      <c r="D143" s="9" t="s">
        <v>19</v>
      </c>
      <c r="E143" s="12">
        <v>5370</v>
      </c>
      <c r="F143" s="12">
        <v>-3965</v>
      </c>
      <c r="G143" s="12">
        <v>1405</v>
      </c>
      <c r="H143" s="12">
        <v>-1365</v>
      </c>
      <c r="I143" s="14">
        <v>40</v>
      </c>
      <c r="J143" s="14">
        <v>40</v>
      </c>
      <c r="K143" s="14">
        <v>10</v>
      </c>
    </row>
    <row r="144" spans="1:11" x14ac:dyDescent="0.25">
      <c r="A144" s="9" t="s">
        <v>436</v>
      </c>
      <c r="B144" s="9" t="s">
        <v>193</v>
      </c>
      <c r="C144" s="9" t="s">
        <v>194</v>
      </c>
      <c r="D144" s="9" t="s">
        <v>38</v>
      </c>
      <c r="E144" s="12">
        <v>400</v>
      </c>
      <c r="F144" s="12">
        <v>-68</v>
      </c>
      <c r="G144" s="12">
        <v>332</v>
      </c>
      <c r="H144" s="12">
        <v>-329</v>
      </c>
      <c r="I144" s="14">
        <v>3</v>
      </c>
      <c r="J144" s="14">
        <v>3</v>
      </c>
      <c r="K144" s="14">
        <v>-2</v>
      </c>
    </row>
    <row r="145" spans="1:11" x14ac:dyDescent="0.25">
      <c r="A145" s="9" t="s">
        <v>437</v>
      </c>
      <c r="B145" s="9" t="s">
        <v>193</v>
      </c>
      <c r="C145" s="9" t="s">
        <v>269</v>
      </c>
      <c r="D145" s="9" t="s">
        <v>19</v>
      </c>
      <c r="E145" s="12">
        <v>4745</v>
      </c>
      <c r="F145" s="12">
        <v>-775</v>
      </c>
      <c r="G145" s="12">
        <v>3970</v>
      </c>
      <c r="H145" s="12">
        <v>-3880</v>
      </c>
      <c r="I145" s="14">
        <v>90</v>
      </c>
      <c r="J145" s="14">
        <v>90</v>
      </c>
      <c r="K145" s="14">
        <v>0</v>
      </c>
    </row>
    <row r="146" spans="1:11" x14ac:dyDescent="0.25">
      <c r="A146" s="9" t="str">
        <f t="shared" ref="A146:A148" si="54">B146&amp;C146&amp;D146</f>
        <v>NyaruguruKabere 2H 628</v>
      </c>
      <c r="B146" s="9" t="s">
        <v>193</v>
      </c>
      <c r="C146" s="9" t="s">
        <v>280</v>
      </c>
      <c r="D146" s="9" t="s">
        <v>30</v>
      </c>
      <c r="E146" s="12">
        <v>276</v>
      </c>
      <c r="F146" s="12">
        <v>-16</v>
      </c>
      <c r="G146" s="12">
        <f t="shared" ref="G146:G148" si="55">E146+F146</f>
        <v>260</v>
      </c>
      <c r="H146" s="12">
        <v>-190</v>
      </c>
      <c r="I146" s="14">
        <f t="shared" ref="I146:I148" si="56">G146+H146</f>
        <v>70</v>
      </c>
      <c r="J146" s="14">
        <v>70</v>
      </c>
      <c r="K146" s="14">
        <v>12</v>
      </c>
    </row>
    <row r="147" spans="1:11" x14ac:dyDescent="0.25">
      <c r="A147" s="9" t="str">
        <f t="shared" si="54"/>
        <v>NyaruguruKabere 2Urea</v>
      </c>
      <c r="B147" s="9" t="s">
        <v>193</v>
      </c>
      <c r="C147" s="9" t="s">
        <v>280</v>
      </c>
      <c r="D147" s="9" t="s">
        <v>26</v>
      </c>
      <c r="E147" s="12">
        <v>1750</v>
      </c>
      <c r="F147" s="12">
        <v>-325</v>
      </c>
      <c r="G147" s="12">
        <f t="shared" si="55"/>
        <v>1425</v>
      </c>
      <c r="H147" s="12">
        <v>-1230</v>
      </c>
      <c r="I147" s="14">
        <f t="shared" si="56"/>
        <v>195</v>
      </c>
      <c r="J147" s="14">
        <v>195</v>
      </c>
      <c r="K147" s="14">
        <v>42.5</v>
      </c>
    </row>
    <row r="148" spans="1:11" x14ac:dyDescent="0.25">
      <c r="A148" s="9" t="str">
        <f t="shared" si="54"/>
        <v>NyaruguruMuganzaDAP</v>
      </c>
      <c r="B148" s="9" t="s">
        <v>193</v>
      </c>
      <c r="C148" s="9" t="s">
        <v>144</v>
      </c>
      <c r="D148" s="9" t="s">
        <v>19</v>
      </c>
      <c r="E148" s="12">
        <v>7260</v>
      </c>
      <c r="F148" s="12">
        <v>-745</v>
      </c>
      <c r="G148" s="12">
        <f t="shared" si="55"/>
        <v>6515</v>
      </c>
      <c r="H148" s="12">
        <v>-6500</v>
      </c>
      <c r="I148" s="14">
        <f t="shared" si="56"/>
        <v>15</v>
      </c>
      <c r="J148" s="14">
        <v>15</v>
      </c>
      <c r="K148" s="14">
        <v>-20</v>
      </c>
    </row>
    <row r="149" spans="1:11" x14ac:dyDescent="0.25">
      <c r="A149" s="9" t="s">
        <v>438</v>
      </c>
      <c r="B149" s="9" t="s">
        <v>193</v>
      </c>
      <c r="C149" s="9" t="s">
        <v>144</v>
      </c>
      <c r="D149" s="9" t="s">
        <v>21</v>
      </c>
      <c r="E149" s="12">
        <v>2990</v>
      </c>
      <c r="F149" s="12">
        <v>-435</v>
      </c>
      <c r="G149" s="12">
        <v>2555</v>
      </c>
      <c r="H149" s="12">
        <v>-2550</v>
      </c>
      <c r="I149" s="14">
        <v>5</v>
      </c>
      <c r="J149" s="14">
        <v>5</v>
      </c>
      <c r="K149" s="14">
        <v>-25</v>
      </c>
    </row>
    <row r="150" spans="1:11" x14ac:dyDescent="0.25">
      <c r="A150" s="9" t="str">
        <f>B150&amp;C150&amp;D150</f>
        <v>NyaruguruMuganzaUrea</v>
      </c>
      <c r="B150" s="9" t="s">
        <v>193</v>
      </c>
      <c r="C150" s="9" t="s">
        <v>144</v>
      </c>
      <c r="D150" s="9" t="s">
        <v>26</v>
      </c>
      <c r="E150" s="12">
        <v>3690</v>
      </c>
      <c r="F150" s="12">
        <v>-430</v>
      </c>
      <c r="G150" s="12">
        <f>E150+F150</f>
        <v>3260</v>
      </c>
      <c r="H150" s="12">
        <v>-3247.5</v>
      </c>
      <c r="I150" s="14">
        <f>G150+H150</f>
        <v>12.5</v>
      </c>
      <c r="J150" s="14">
        <v>12.5</v>
      </c>
      <c r="K150" s="14">
        <v>-10</v>
      </c>
    </row>
    <row r="151" spans="1:11" x14ac:dyDescent="0.25">
      <c r="A151" s="9" t="s">
        <v>439</v>
      </c>
      <c r="B151" s="9" t="s">
        <v>193</v>
      </c>
      <c r="C151" s="9" t="s">
        <v>367</v>
      </c>
      <c r="D151" s="9" t="s">
        <v>30</v>
      </c>
      <c r="E151" s="12">
        <v>1106</v>
      </c>
      <c r="F151" s="12">
        <v>-720</v>
      </c>
      <c r="G151" s="12">
        <v>386</v>
      </c>
      <c r="H151" s="12">
        <v>-386</v>
      </c>
      <c r="I151" s="14">
        <v>0</v>
      </c>
      <c r="J151" s="14">
        <v>0</v>
      </c>
      <c r="K151" s="14">
        <v>4</v>
      </c>
    </row>
    <row r="152" spans="1:11" x14ac:dyDescent="0.25">
      <c r="A152" s="9" t="s">
        <v>440</v>
      </c>
      <c r="B152" s="9" t="s">
        <v>193</v>
      </c>
      <c r="C152" s="9" t="s">
        <v>367</v>
      </c>
      <c r="D152" s="9" t="s">
        <v>26</v>
      </c>
      <c r="E152" s="12">
        <v>3785</v>
      </c>
      <c r="F152" s="12">
        <v>-1155</v>
      </c>
      <c r="G152" s="12">
        <v>2630</v>
      </c>
      <c r="H152" s="12">
        <v>-2705</v>
      </c>
      <c r="I152" s="14">
        <v>-75</v>
      </c>
      <c r="J152" s="14">
        <v>-75</v>
      </c>
      <c r="K152" s="14">
        <v>30</v>
      </c>
    </row>
    <row r="153" spans="1:11" x14ac:dyDescent="0.25">
      <c r="A153" s="9" t="s">
        <v>441</v>
      </c>
      <c r="B153" s="9" t="s">
        <v>193</v>
      </c>
      <c r="C153" s="9" t="s">
        <v>369</v>
      </c>
      <c r="D153" s="9" t="s">
        <v>19</v>
      </c>
      <c r="E153" s="12">
        <v>7835</v>
      </c>
      <c r="F153" s="12">
        <v>-760</v>
      </c>
      <c r="G153" s="12">
        <v>7075</v>
      </c>
      <c r="H153" s="12">
        <v>-7065</v>
      </c>
      <c r="I153" s="14">
        <v>10</v>
      </c>
      <c r="J153" s="14">
        <v>10</v>
      </c>
      <c r="K153" s="14">
        <v>-15</v>
      </c>
    </row>
    <row r="154" spans="1:11" x14ac:dyDescent="0.25">
      <c r="A154" s="9" t="str">
        <f>B154&amp;C154&amp;D154</f>
        <v>NyaruguruNtwaliTRV</v>
      </c>
      <c r="B154" s="9" t="s">
        <v>193</v>
      </c>
      <c r="C154" s="9" t="s">
        <v>369</v>
      </c>
      <c r="D154" s="9" t="s">
        <v>25</v>
      </c>
      <c r="E154" s="12">
        <v>3900</v>
      </c>
      <c r="F154" s="12">
        <v>-1325</v>
      </c>
      <c r="G154" s="12">
        <f>E154+F154</f>
        <v>2575</v>
      </c>
      <c r="H154" s="12">
        <v>-2550</v>
      </c>
      <c r="I154" s="14">
        <f>G154+H154</f>
        <v>25</v>
      </c>
      <c r="J154" s="14">
        <v>25</v>
      </c>
      <c r="K154" s="14">
        <v>-50</v>
      </c>
    </row>
    <row r="155" spans="1:11" x14ac:dyDescent="0.25">
      <c r="A155" s="9" t="s">
        <v>442</v>
      </c>
      <c r="B155" s="9" t="s">
        <v>193</v>
      </c>
      <c r="C155" s="9" t="s">
        <v>369</v>
      </c>
      <c r="D155" s="9" t="s">
        <v>26</v>
      </c>
      <c r="E155" s="12">
        <v>2090</v>
      </c>
      <c r="F155" s="12">
        <v>-305</v>
      </c>
      <c r="G155" s="12">
        <v>1785</v>
      </c>
      <c r="H155" s="12">
        <v>-1772.5</v>
      </c>
      <c r="I155" s="14">
        <v>12.5</v>
      </c>
      <c r="J155" s="14">
        <v>12.5</v>
      </c>
      <c r="K155" s="14">
        <v>-7.5</v>
      </c>
    </row>
    <row r="156" spans="1:11" x14ac:dyDescent="0.25">
      <c r="A156" s="9" t="str">
        <f t="shared" ref="A156:A162" si="57">B156&amp;C156&amp;D156</f>
        <v>NyaruguruNyangeDAP</v>
      </c>
      <c r="B156" s="9" t="s">
        <v>193</v>
      </c>
      <c r="C156" s="9" t="s">
        <v>58</v>
      </c>
      <c r="D156" s="9" t="s">
        <v>19</v>
      </c>
      <c r="E156" s="12">
        <v>4940</v>
      </c>
      <c r="F156" s="12">
        <v>-725</v>
      </c>
      <c r="G156" s="12">
        <f t="shared" ref="G156:G162" si="58">E156+F156</f>
        <v>4215</v>
      </c>
      <c r="H156" s="12">
        <v>-4205</v>
      </c>
      <c r="I156" s="14">
        <f t="shared" ref="I156:I162" si="59">G156+H156</f>
        <v>10</v>
      </c>
      <c r="J156" s="14">
        <v>10</v>
      </c>
      <c r="K156" s="14">
        <v>0</v>
      </c>
    </row>
    <row r="157" spans="1:11" x14ac:dyDescent="0.25">
      <c r="A157" s="9" t="str">
        <f t="shared" si="57"/>
        <v>NyaruguruRunyombyi 2DAP</v>
      </c>
      <c r="B157" s="9" t="s">
        <v>193</v>
      </c>
      <c r="C157" s="9" t="s">
        <v>370</v>
      </c>
      <c r="D157" s="9" t="s">
        <v>19</v>
      </c>
      <c r="E157" s="12">
        <v>4910</v>
      </c>
      <c r="F157" s="12">
        <v>-495</v>
      </c>
      <c r="G157" s="12">
        <f t="shared" si="58"/>
        <v>4415</v>
      </c>
      <c r="H157" s="12">
        <v>-4405</v>
      </c>
      <c r="I157" s="14">
        <f t="shared" si="59"/>
        <v>10</v>
      </c>
      <c r="J157" s="14">
        <v>10</v>
      </c>
      <c r="K157" s="14">
        <v>-45</v>
      </c>
    </row>
    <row r="158" spans="1:11" x14ac:dyDescent="0.25">
      <c r="A158" s="9" t="str">
        <f t="shared" si="57"/>
        <v>NyaruguruRunyombyi 2Pan 4M21</v>
      </c>
      <c r="B158" s="9" t="s">
        <v>193</v>
      </c>
      <c r="C158" s="9" t="s">
        <v>370</v>
      </c>
      <c r="D158" s="9" t="s">
        <v>22</v>
      </c>
      <c r="E158" s="12">
        <v>660</v>
      </c>
      <c r="F158" s="12">
        <v>-120</v>
      </c>
      <c r="G158" s="12">
        <f t="shared" si="58"/>
        <v>540</v>
      </c>
      <c r="H158" s="12">
        <v>-538</v>
      </c>
      <c r="I158" s="14">
        <f t="shared" si="59"/>
        <v>2</v>
      </c>
      <c r="J158" s="14">
        <v>2</v>
      </c>
      <c r="K158" s="14">
        <v>0</v>
      </c>
    </row>
    <row r="159" spans="1:11" x14ac:dyDescent="0.25">
      <c r="A159" s="9" t="str">
        <f t="shared" si="57"/>
        <v>RubengeraKageyo 2DAP</v>
      </c>
      <c r="B159" s="9" t="s">
        <v>85</v>
      </c>
      <c r="C159" s="9" t="s">
        <v>306</v>
      </c>
      <c r="D159" s="9" t="s">
        <v>19</v>
      </c>
      <c r="E159" s="12">
        <v>860</v>
      </c>
      <c r="F159" s="12">
        <v>-140</v>
      </c>
      <c r="G159" s="12">
        <f t="shared" si="58"/>
        <v>720</v>
      </c>
      <c r="H159" s="12">
        <v>-550</v>
      </c>
      <c r="I159" s="14">
        <f t="shared" si="59"/>
        <v>170</v>
      </c>
      <c r="J159" s="14">
        <v>170</v>
      </c>
      <c r="K159" s="14">
        <v>60</v>
      </c>
    </row>
    <row r="160" spans="1:11" x14ac:dyDescent="0.25">
      <c r="A160" s="9" t="str">
        <f t="shared" si="57"/>
        <v>RubengeraKageyo 2TRV</v>
      </c>
      <c r="B160" s="9" t="s">
        <v>85</v>
      </c>
      <c r="C160" s="9" t="s">
        <v>306</v>
      </c>
      <c r="D160" s="9" t="s">
        <v>25</v>
      </c>
      <c r="E160" s="12">
        <v>4450</v>
      </c>
      <c r="F160" s="12">
        <v>-25</v>
      </c>
      <c r="G160" s="12">
        <f t="shared" si="58"/>
        <v>4425</v>
      </c>
      <c r="H160" s="12">
        <v>-2400</v>
      </c>
      <c r="I160" s="14">
        <f t="shared" si="59"/>
        <v>2025</v>
      </c>
      <c r="J160" s="14">
        <v>2025</v>
      </c>
      <c r="K160" s="14">
        <v>-25</v>
      </c>
    </row>
    <row r="161" spans="1:11" x14ac:dyDescent="0.25">
      <c r="A161" s="9" t="str">
        <f t="shared" si="57"/>
        <v>RubengeraKageyo 2Urea</v>
      </c>
      <c r="B161" s="9" t="s">
        <v>85</v>
      </c>
      <c r="C161" s="9" t="s">
        <v>306</v>
      </c>
      <c r="D161" s="9" t="s">
        <v>26</v>
      </c>
      <c r="E161" s="12">
        <v>370</v>
      </c>
      <c r="F161" s="12">
        <v>-50</v>
      </c>
      <c r="G161" s="12">
        <f t="shared" si="58"/>
        <v>320</v>
      </c>
      <c r="H161" s="12">
        <v>-270</v>
      </c>
      <c r="I161" s="14">
        <f t="shared" si="59"/>
        <v>50</v>
      </c>
      <c r="J161" s="14">
        <v>50</v>
      </c>
      <c r="K161" s="14">
        <v>30</v>
      </c>
    </row>
    <row r="162" spans="1:11" x14ac:dyDescent="0.25">
      <c r="A162" s="9" t="str">
        <f t="shared" si="57"/>
        <v>RubengeraKibiriziSC 637</v>
      </c>
      <c r="B162" s="9" t="s">
        <v>85</v>
      </c>
      <c r="C162" s="9" t="s">
        <v>341</v>
      </c>
      <c r="D162" s="9" t="s">
        <v>38</v>
      </c>
      <c r="E162" s="12">
        <v>464</v>
      </c>
      <c r="F162" s="12">
        <v>-106</v>
      </c>
      <c r="G162" s="12">
        <f t="shared" si="58"/>
        <v>358</v>
      </c>
      <c r="H162" s="12">
        <v>-344</v>
      </c>
      <c r="I162" s="14">
        <f t="shared" si="59"/>
        <v>14</v>
      </c>
      <c r="J162" s="14">
        <v>14</v>
      </c>
      <c r="K162" s="14">
        <v>-2</v>
      </c>
    </row>
    <row r="163" spans="1:11" x14ac:dyDescent="0.25">
      <c r="A163" s="9" t="s">
        <v>443</v>
      </c>
      <c r="B163" s="9" t="s">
        <v>85</v>
      </c>
      <c r="C163" s="9" t="s">
        <v>375</v>
      </c>
      <c r="D163" s="9" t="s">
        <v>19</v>
      </c>
      <c r="E163" s="12">
        <v>3745</v>
      </c>
      <c r="F163" s="12">
        <v>-845</v>
      </c>
      <c r="G163" s="12">
        <v>2900</v>
      </c>
      <c r="H163" s="12">
        <v>-2885</v>
      </c>
      <c r="I163" s="14">
        <v>15</v>
      </c>
      <c r="J163" s="14">
        <v>15</v>
      </c>
      <c r="K163" s="14">
        <v>-20</v>
      </c>
    </row>
    <row r="164" spans="1:11" x14ac:dyDescent="0.25">
      <c r="A164" s="9" t="str">
        <f t="shared" ref="A164:A166" si="60">B164&amp;C164&amp;D164</f>
        <v>RusiziGasayo CDAP</v>
      </c>
      <c r="B164" s="9" t="s">
        <v>205</v>
      </c>
      <c r="C164" s="9" t="s">
        <v>206</v>
      </c>
      <c r="D164" s="9" t="s">
        <v>19</v>
      </c>
      <c r="E164" s="12">
        <v>5435</v>
      </c>
      <c r="F164" s="12">
        <v>-485</v>
      </c>
      <c r="G164" s="12">
        <f t="shared" ref="G164:G166" si="61">E164+F164</f>
        <v>4950</v>
      </c>
      <c r="H164" s="12">
        <v>-4915</v>
      </c>
      <c r="I164" s="14">
        <f t="shared" ref="I164:I166" si="62">G164+H164</f>
        <v>35</v>
      </c>
      <c r="J164" s="14">
        <v>35</v>
      </c>
      <c r="K164" s="14">
        <v>20</v>
      </c>
    </row>
    <row r="165" spans="1:11" x14ac:dyDescent="0.25">
      <c r="A165" s="9" t="str">
        <f t="shared" si="60"/>
        <v>RusiziGasayo CTRV</v>
      </c>
      <c r="B165" s="9" t="s">
        <v>205</v>
      </c>
      <c r="C165" s="9" t="s">
        <v>206</v>
      </c>
      <c r="D165" s="9" t="s">
        <v>25</v>
      </c>
      <c r="E165" s="12">
        <v>2475</v>
      </c>
      <c r="F165" s="12">
        <v>-425</v>
      </c>
      <c r="G165" s="12">
        <f t="shared" si="61"/>
        <v>2050</v>
      </c>
      <c r="H165" s="12">
        <v>-1975</v>
      </c>
      <c r="I165" s="14">
        <f t="shared" si="62"/>
        <v>75</v>
      </c>
      <c r="J165" s="14">
        <v>75</v>
      </c>
      <c r="K165" s="14">
        <v>-175</v>
      </c>
    </row>
    <row r="166" spans="1:11" x14ac:dyDescent="0.25">
      <c r="A166" s="9" t="str">
        <f t="shared" si="60"/>
        <v>RusiziGasayo CUrea</v>
      </c>
      <c r="B166" s="9" t="s">
        <v>205</v>
      </c>
      <c r="C166" s="9" t="s">
        <v>206</v>
      </c>
      <c r="D166" s="9" t="s">
        <v>26</v>
      </c>
      <c r="E166" s="12">
        <v>1855</v>
      </c>
      <c r="F166" s="12">
        <v>-150</v>
      </c>
      <c r="G166" s="12">
        <f t="shared" si="61"/>
        <v>1705</v>
      </c>
      <c r="H166" s="12">
        <v>-1700</v>
      </c>
      <c r="I166" s="14">
        <f t="shared" si="62"/>
        <v>5</v>
      </c>
      <c r="J166" s="14">
        <v>5</v>
      </c>
      <c r="K166" s="14">
        <v>5</v>
      </c>
    </row>
    <row r="167" spans="1:11" x14ac:dyDescent="0.25">
      <c r="A167" s="9" t="s">
        <v>444</v>
      </c>
      <c r="B167" s="9" t="s">
        <v>205</v>
      </c>
      <c r="C167" s="9" t="s">
        <v>364</v>
      </c>
      <c r="D167" s="9" t="s">
        <v>19</v>
      </c>
      <c r="E167" s="12">
        <v>7705</v>
      </c>
      <c r="F167" s="12">
        <v>-785</v>
      </c>
      <c r="G167" s="12">
        <v>6920</v>
      </c>
      <c r="H167" s="12">
        <v>-6870</v>
      </c>
      <c r="I167" s="14">
        <v>50</v>
      </c>
      <c r="J167" s="14">
        <v>50</v>
      </c>
      <c r="K167" s="14">
        <v>-20</v>
      </c>
    </row>
    <row r="168" spans="1:11" x14ac:dyDescent="0.25">
      <c r="A168" s="9" t="s">
        <v>445</v>
      </c>
      <c r="B168" s="9" t="s">
        <v>205</v>
      </c>
      <c r="C168" s="9" t="s">
        <v>364</v>
      </c>
      <c r="D168" s="9" t="s">
        <v>26</v>
      </c>
      <c r="E168" s="12">
        <v>3560</v>
      </c>
      <c r="F168" s="12">
        <v>-400</v>
      </c>
      <c r="G168" s="12">
        <v>3160</v>
      </c>
      <c r="H168" s="12">
        <v>-3155</v>
      </c>
      <c r="I168" s="14">
        <v>5</v>
      </c>
      <c r="J168" s="14">
        <v>5</v>
      </c>
      <c r="K168" s="14">
        <v>-27.5</v>
      </c>
    </row>
    <row r="169" spans="1:11" x14ac:dyDescent="0.25">
      <c r="A169" s="9" t="str">
        <f t="shared" ref="A169:A171" si="63">B169&amp;C169&amp;D169</f>
        <v>RutsiroGatareDAP</v>
      </c>
      <c r="B169" s="9" t="s">
        <v>62</v>
      </c>
      <c r="C169" s="9" t="s">
        <v>214</v>
      </c>
      <c r="D169" s="9" t="s">
        <v>19</v>
      </c>
      <c r="E169" s="12">
        <v>2840</v>
      </c>
      <c r="F169" s="12">
        <v>-465</v>
      </c>
      <c r="G169" s="12">
        <f t="shared" ref="G169:G171" si="64">E169+F169</f>
        <v>2375</v>
      </c>
      <c r="H169" s="12">
        <v>-2305</v>
      </c>
      <c r="I169" s="14">
        <f t="shared" ref="I169:I171" si="65">G169+H169</f>
        <v>70</v>
      </c>
      <c r="J169" s="14">
        <v>70</v>
      </c>
      <c r="K169" s="14">
        <v>5</v>
      </c>
    </row>
    <row r="170" spans="1:11" x14ac:dyDescent="0.25">
      <c r="A170" s="9" t="str">
        <f t="shared" si="63"/>
        <v>RutsiroGatareH 628</v>
      </c>
      <c r="B170" s="9" t="s">
        <v>62</v>
      </c>
      <c r="C170" s="9" t="s">
        <v>214</v>
      </c>
      <c r="D170" s="9" t="s">
        <v>30</v>
      </c>
      <c r="E170" s="12">
        <v>838</v>
      </c>
      <c r="F170" s="12">
        <v>-406</v>
      </c>
      <c r="G170" s="12">
        <f t="shared" si="64"/>
        <v>432</v>
      </c>
      <c r="H170" s="12">
        <v>-425</v>
      </c>
      <c r="I170" s="14">
        <f t="shared" si="65"/>
        <v>7</v>
      </c>
      <c r="J170" s="14">
        <v>7</v>
      </c>
      <c r="K170" s="14">
        <v>5</v>
      </c>
    </row>
    <row r="171" spans="1:11" x14ac:dyDescent="0.25">
      <c r="A171" s="9" t="str">
        <f t="shared" si="63"/>
        <v>RutsiroGatareUrea</v>
      </c>
      <c r="B171" s="9" t="s">
        <v>62</v>
      </c>
      <c r="C171" s="9" t="s">
        <v>214</v>
      </c>
      <c r="D171" s="9" t="s">
        <v>26</v>
      </c>
      <c r="E171" s="12">
        <v>1380</v>
      </c>
      <c r="F171" s="12">
        <v>-265</v>
      </c>
      <c r="G171" s="12">
        <f t="shared" si="64"/>
        <v>1115</v>
      </c>
      <c r="H171" s="12">
        <v>-1102.5</v>
      </c>
      <c r="I171" s="14">
        <f t="shared" si="65"/>
        <v>12.5</v>
      </c>
      <c r="J171" s="14">
        <v>12.5</v>
      </c>
      <c r="K171" s="14">
        <v>2.5</v>
      </c>
    </row>
    <row r="172" spans="1:11" x14ac:dyDescent="0.25">
      <c r="A172" s="9" t="s">
        <v>446</v>
      </c>
      <c r="B172" s="9" t="s">
        <v>62</v>
      </c>
      <c r="C172" s="9" t="s">
        <v>376</v>
      </c>
      <c r="D172" s="9" t="s">
        <v>19</v>
      </c>
      <c r="E172" s="12">
        <v>2810</v>
      </c>
      <c r="F172" s="12">
        <v>-565</v>
      </c>
      <c r="G172" s="12">
        <v>2245</v>
      </c>
      <c r="H172" s="12">
        <v>-2220</v>
      </c>
      <c r="I172" s="14">
        <v>25</v>
      </c>
      <c r="J172" s="14">
        <v>25</v>
      </c>
      <c r="K172" s="14">
        <v>-5</v>
      </c>
    </row>
    <row r="173" spans="1:11" x14ac:dyDescent="0.25">
      <c r="A173" s="9" t="s">
        <v>447</v>
      </c>
      <c r="B173" s="9" t="s">
        <v>62</v>
      </c>
      <c r="C173" s="9" t="s">
        <v>376</v>
      </c>
      <c r="D173" s="9" t="s">
        <v>33</v>
      </c>
      <c r="E173" s="12">
        <v>32</v>
      </c>
      <c r="F173" s="12">
        <v>0</v>
      </c>
      <c r="G173" s="12">
        <v>32</v>
      </c>
      <c r="H173" s="12">
        <v>-31</v>
      </c>
      <c r="I173" s="14">
        <v>1</v>
      </c>
      <c r="J173" s="14">
        <v>1</v>
      </c>
      <c r="K173" s="14">
        <v>0</v>
      </c>
    </row>
    <row r="174" spans="1:11" x14ac:dyDescent="0.25">
      <c r="A174" s="9" t="str">
        <f t="shared" ref="A174:A178" si="66">B174&amp;C174&amp;D174</f>
        <v>RutsiroRukaragataTRV</v>
      </c>
      <c r="B174" s="9" t="s">
        <v>62</v>
      </c>
      <c r="C174" s="9" t="s">
        <v>376</v>
      </c>
      <c r="D174" s="9" t="s">
        <v>25</v>
      </c>
      <c r="E174" s="12">
        <v>1300</v>
      </c>
      <c r="F174" s="12">
        <v>-125</v>
      </c>
      <c r="G174" s="12">
        <f t="shared" ref="G174:G178" si="67">E174+F174</f>
        <v>1175</v>
      </c>
      <c r="H174" s="12">
        <v>-1150</v>
      </c>
      <c r="I174" s="14">
        <f t="shared" ref="I174:I178" si="68">G174+H174</f>
        <v>25</v>
      </c>
      <c r="J174" s="14">
        <v>25</v>
      </c>
      <c r="K174" s="14">
        <v>75</v>
      </c>
    </row>
    <row r="175" spans="1:11" x14ac:dyDescent="0.25">
      <c r="A175" s="9" t="str">
        <f t="shared" si="66"/>
        <v>RwamaganaRugarama 2DAP</v>
      </c>
      <c r="B175" s="9" t="s">
        <v>236</v>
      </c>
      <c r="C175" s="9" t="s">
        <v>378</v>
      </c>
      <c r="D175" s="9" t="s">
        <v>19</v>
      </c>
      <c r="E175" s="12">
        <v>3575</v>
      </c>
      <c r="F175" s="12">
        <v>-560</v>
      </c>
      <c r="G175" s="12">
        <f t="shared" si="67"/>
        <v>3015</v>
      </c>
      <c r="H175" s="12">
        <v>-2850</v>
      </c>
      <c r="I175" s="14">
        <f t="shared" si="68"/>
        <v>165</v>
      </c>
      <c r="J175" s="14">
        <v>165</v>
      </c>
      <c r="K175" s="14">
        <v>205</v>
      </c>
    </row>
    <row r="176" spans="1:11" x14ac:dyDescent="0.25">
      <c r="A176" s="9" t="str">
        <f t="shared" si="66"/>
        <v>RwamaganaRugarama 2NPK-17</v>
      </c>
      <c r="B176" s="9" t="s">
        <v>236</v>
      </c>
      <c r="C176" s="9" t="s">
        <v>378</v>
      </c>
      <c r="D176" s="9" t="s">
        <v>21</v>
      </c>
      <c r="E176" s="12">
        <v>665</v>
      </c>
      <c r="F176" s="12">
        <v>-185</v>
      </c>
      <c r="G176" s="12">
        <f t="shared" si="67"/>
        <v>480</v>
      </c>
      <c r="H176" s="12">
        <v>-425</v>
      </c>
      <c r="I176" s="14">
        <f t="shared" si="68"/>
        <v>55</v>
      </c>
      <c r="J176" s="14">
        <v>55</v>
      </c>
      <c r="K176" s="14">
        <v>5</v>
      </c>
    </row>
    <row r="177" spans="1:11" x14ac:dyDescent="0.25">
      <c r="A177" s="9" t="str">
        <f t="shared" si="66"/>
        <v>RwamaganaRugarama 2Pan 4M21</v>
      </c>
      <c r="B177" s="9" t="s">
        <v>236</v>
      </c>
      <c r="C177" s="9" t="s">
        <v>378</v>
      </c>
      <c r="D177" s="9" t="s">
        <v>22</v>
      </c>
      <c r="E177" s="12">
        <v>290</v>
      </c>
      <c r="F177" s="12">
        <v>-90</v>
      </c>
      <c r="G177" s="12">
        <f t="shared" si="67"/>
        <v>200</v>
      </c>
      <c r="H177" s="12">
        <v>-182</v>
      </c>
      <c r="I177" s="14">
        <f t="shared" si="68"/>
        <v>18</v>
      </c>
      <c r="J177" s="14">
        <v>18</v>
      </c>
      <c r="K177" s="14">
        <v>24</v>
      </c>
    </row>
    <row r="178" spans="1:11" x14ac:dyDescent="0.25">
      <c r="A178" s="9" t="str">
        <f t="shared" si="66"/>
        <v>RwamaganaRugarama 2TRV</v>
      </c>
      <c r="B178" s="9" t="s">
        <v>236</v>
      </c>
      <c r="C178" s="9" t="s">
        <v>378</v>
      </c>
      <c r="D178" s="9" t="s">
        <v>25</v>
      </c>
      <c r="E178" s="12">
        <v>550</v>
      </c>
      <c r="F178" s="12">
        <v>-150</v>
      </c>
      <c r="G178" s="12">
        <f t="shared" si="67"/>
        <v>400</v>
      </c>
      <c r="H178" s="12">
        <v>-325</v>
      </c>
      <c r="I178" s="14">
        <f t="shared" si="68"/>
        <v>75</v>
      </c>
      <c r="J178" s="14">
        <v>75</v>
      </c>
      <c r="K178" s="14">
        <v>25</v>
      </c>
    </row>
    <row r="179" spans="1:11" x14ac:dyDescent="0.25">
      <c r="A179" s="9" t="s">
        <v>448</v>
      </c>
      <c r="B179" s="9" t="s">
        <v>236</v>
      </c>
      <c r="C179" s="9" t="s">
        <v>378</v>
      </c>
      <c r="D179" s="9" t="s">
        <v>26</v>
      </c>
      <c r="E179" s="12">
        <v>1745</v>
      </c>
      <c r="F179" s="12">
        <v>-330</v>
      </c>
      <c r="G179" s="12">
        <v>1415</v>
      </c>
      <c r="H179" s="12">
        <v>-1327.5</v>
      </c>
      <c r="I179" s="14">
        <v>87.5</v>
      </c>
      <c r="J179" s="14">
        <v>87.5</v>
      </c>
      <c r="K179" s="14">
        <v>112.5</v>
      </c>
    </row>
  </sheetData>
  <autoFilter ref="A1:L17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missing inputs only</vt:lpstr>
      <vt:lpstr>sheet 1</vt:lpstr>
      <vt:lpstr>Sheet16</vt:lpstr>
      <vt:lpstr>Sites QC'd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Gasana Arsene</cp:lastModifiedBy>
  <dcterms:modified xsi:type="dcterms:W3CDTF">2019-10-18T13:21:51Z</dcterms:modified>
</cp:coreProperties>
</file>