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F127FE3-4195-4DF1-A1F4-B2B9143BB62D}" xr6:coauthVersionLast="47" xr6:coauthVersionMax="47" xr10:uidLastSave="{00000000-0000-0000-0000-000000000000}"/>
  <bookViews>
    <workbookView xWindow="-108" yWindow="-108" windowWidth="23256" windowHeight="12456" xr2:uid="{B5B9FC6A-98C4-47A1-9BD2-56939DA5E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I12" i="1"/>
  <c r="I13" i="1"/>
  <c r="I6" i="1"/>
  <c r="H7" i="1"/>
  <c r="I7" i="1" s="1"/>
  <c r="H8" i="1"/>
  <c r="I8" i="1" s="1"/>
  <c r="H9" i="1"/>
  <c r="I9" i="1" s="1"/>
  <c r="H10" i="1"/>
  <c r="I10" i="1" s="1"/>
  <c r="H11" i="1"/>
  <c r="I11" i="1" s="1"/>
  <c r="H12" i="1"/>
  <c r="H13" i="1"/>
  <c r="H14" i="1"/>
  <c r="I14" i="1" s="1"/>
  <c r="H15" i="1"/>
  <c r="I15" i="1" s="1"/>
  <c r="H16" i="1"/>
  <c r="I16" i="1" s="1"/>
  <c r="H17" i="1"/>
  <c r="I17" i="1" s="1"/>
  <c r="H18" i="1"/>
  <c r="I18" i="1" s="1"/>
  <c r="H6" i="1"/>
  <c r="H25" i="1" s="1"/>
  <c r="H24" i="1" l="1"/>
  <c r="H23" i="1"/>
  <c r="H22" i="1"/>
  <c r="G23" i="1"/>
  <c r="G22" i="1"/>
  <c r="G24" i="1"/>
</calcChain>
</file>

<file path=xl/sharedStrings.xml><?xml version="1.0" encoding="utf-8"?>
<sst xmlns="http://schemas.openxmlformats.org/spreadsheetml/2006/main" count="13" uniqueCount="12">
  <si>
    <r>
      <rPr>
        <sz val="22"/>
        <color theme="1"/>
        <rFont val="Aptos Display"/>
        <family val="2"/>
        <scheme val="major"/>
      </rPr>
      <t xml:space="preserve">📉 </t>
    </r>
    <r>
      <rPr>
        <b/>
        <sz val="22"/>
        <color theme="1"/>
        <rFont val="Aptos Display"/>
        <family val="2"/>
        <scheme val="major"/>
      </rPr>
      <t>Bank Reconciliation Statement</t>
    </r>
  </si>
  <si>
    <t>Date</t>
  </si>
  <si>
    <t>Company Ledger (₹)</t>
  </si>
  <si>
    <t>Bank Statement (₹)</t>
  </si>
  <si>
    <t>Difference</t>
  </si>
  <si>
    <t>Status</t>
  </si>
  <si>
    <t>Matched</t>
  </si>
  <si>
    <t>Pending</t>
  </si>
  <si>
    <t>Bank Error</t>
  </si>
  <si>
    <t>Count</t>
  </si>
  <si>
    <t>Total Difference (₹)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</si>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</sst>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2"/>
      <color theme="1"/>
      <name val="Aptos Display"/>
      <family val="2"/>
      <scheme val="major"/>
    </font>
    <font>
      <b/>
      <sz val="22"/>
      <color theme="1"/>
      <name val="Aptos Display"/>
      <family val="2"/>
      <scheme val="maj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3" fontId="0" fillId="0" borderId="8" xfId="0" applyNumberForma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" fontId="2" fillId="0" borderId="7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3" fontId="0" fillId="0" borderId="9" xfId="0" applyNumberFormat="1" applyBorder="1" applyAlignment="1">
      <alignment vertical="center" wrapText="1"/>
    </xf>
  </cellXfs>
  <cellStyles count="1">
    <cellStyle name="Normal" xfId="0" builtinId="0"/>
  </cellStyles>
  <dxfs count="2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" formatCode="#,##0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" formatCode="#,##0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" formatCode="#,##0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21" formatCode="dd/mmm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Sheet1!$G$21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185-42C1-A00C-121AC706E5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Sheet1!$F$22:$F$25</c15:sqref>
                  </c15:fullRef>
                </c:ext>
              </c:extLst>
              <c:f>Sheet1!$F$22:$F$24</c:f>
              <c:strCache>
                <c:ptCount val="3"/>
                <c:pt idx="0">
                  <c:v>Matched</c:v>
                </c:pt>
                <c:pt idx="1">
                  <c:v>Pending</c:v>
                </c:pt>
                <c:pt idx="2">
                  <c:v>Bank Error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Sheet1!$G$22:$G$25</c15:sqref>
                  </c15:fullRef>
                </c:ext>
              </c:extLst>
              <c:f>Sheet1!$G$22:$G$24</c:f>
              <c:numCache>
                <c:formatCode>General</c:formatCode>
                <c:ptCount val="3"/>
                <c:pt idx="0">
                  <c:v>7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E185-42C1-A00C-121AC706E5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Sheet1!$H$21</c15:sqref>
                        </c15:formulaRef>
                      </c:ext>
                    </c:extLst>
                    <c:strCache>
                      <c:ptCount val="1"/>
                      <c:pt idx="0">
                        <c:v>Total Difference (₹)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Sheet1!$F$22:$F$25</c15:sqref>
                        </c15:fullRef>
                        <c15:formulaRef>
                          <c15:sqref>Sheet1!$F$22:$F$24</c15:sqref>
                        </c15:formulaRef>
                      </c:ext>
                    </c:extLst>
                    <c:strCache>
                      <c:ptCount val="3"/>
                      <c:pt idx="0">
                        <c:v>Matched</c:v>
                      </c:pt>
                      <c:pt idx="1">
                        <c:v>Pending</c:v>
                      </c:pt>
                      <c:pt idx="2">
                        <c:v>Bank Error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Sheet1!$H$22:$H$25</c15:sqref>
                        </c15:fullRef>
                        <c15:formulaRef>
                          <c15:sqref>Sheet1!$H$22:$H$24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46000</c:v>
                      </c:pt>
                      <c:pt idx="2">
                        <c:v>500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E185-42C1-A00C-121AC706E5A1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Diffrence by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1"/>
          <c:order val="0"/>
          <c:tx>
            <c:strRef>
              <c:f>Sheet1!$H$21:$H$24</c:f>
              <c:strCache>
                <c:ptCount val="4"/>
                <c:pt idx="0">
                  <c:v>Total Difference (₹)</c:v>
                </c:pt>
                <c:pt idx="1">
                  <c:v>0</c:v>
                </c:pt>
                <c:pt idx="2">
                  <c:v>46000</c:v>
                </c:pt>
                <c:pt idx="3">
                  <c:v>500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95F2-425C-B9F4-073F628143C7}"/>
            </c:ext>
          </c:extLst>
        </c:ser>
        <c:ser>
          <c:idx val="0"/>
          <c:order val="1"/>
          <c:tx>
            <c:strRef>
              <c:f>Sheet1!$F$21:$F$24</c:f>
              <c:strCache>
                <c:ptCount val="4"/>
                <c:pt idx="0">
                  <c:v>Status</c:v>
                </c:pt>
                <c:pt idx="1">
                  <c:v>Matched</c:v>
                </c:pt>
                <c:pt idx="2">
                  <c:v>Pending</c:v>
                </c:pt>
                <c:pt idx="3">
                  <c:v>Bank Error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95F2-425C-B9F4-073F628143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90984512"/>
        <c:axId val="590985952"/>
        <c:axId val="0"/>
      </c:bar3DChart>
      <c:catAx>
        <c:axId val="590984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85952"/>
        <c:crosses val="autoZero"/>
        <c:auto val="1"/>
        <c:lblAlgn val="ctr"/>
        <c:lblOffset val="100"/>
        <c:noMultiLvlLbl val="0"/>
      </c:catAx>
      <c:valAx>
        <c:axId val="59098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845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315686</xdr:colOff>
      <xdr:row>19</xdr:row>
      <xdr:rowOff>38100</xdr:rowOff>
    </xdr:from>
    <xdr:to>
      <xdr:col>13</xdr:col>
      <xdr:colOff>892629</xdr:colOff>
      <xdr:row>30</xdr:row>
      <xdr:rowOff>163285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47133C-7EA6-3B5A-4059-B11035C85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435428</xdr:colOff>
      <xdr:row>5</xdr:row>
      <xdr:rowOff>114300</xdr:rowOff>
    </xdr:from>
    <xdr:to>
      <xdr:col>16</xdr:col>
      <xdr:colOff>10885</xdr:colOff>
      <xdr:row>17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E8BDC05-EDED-7B10-FF7B-702221461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662AE8-B8C3-4621-B5C5-2B48DF945E63}" name="Table3" displayName="Table3" ref="E5:I18" totalsRowShown="0" headerRowDxfId="12" dataDxfId="11" headerRowBorderDxfId="19" tableBorderDxfId="20" totalsRowBorderDxfId="18">
  <autoFilter ref="E5:I18" xr:uid="{89662AE8-B8C3-4621-B5C5-2B48DF945E63}"/>
  <tableColumns count="5">
    <tableColumn id="1" xr3:uid="{CAF40144-32D8-4B1A-944E-9F4C8E4B4841}" name="Date" dataDxfId="17"/>
    <tableColumn id="2" xr3:uid="{493582E7-4809-4446-927E-6DE8413E1B73}" name="Company Ledger (₹)" dataDxfId="16"/>
    <tableColumn id="3" xr3:uid="{35FB7CE8-2E48-430F-AD05-79FCE61B71A2}" name="Bank Statement (₹)" dataDxfId="15"/>
    <tableColumn id="4" xr3:uid="{3C748E76-18F9-4014-ACDF-E128110A3B96}" name="Difference" dataDxfId="14">
      <calculatedColumnFormula>F6-G6</calculatedColumnFormula>
    </tableColumn>
    <tableColumn id="5" xr3:uid="{F39BEA11-A60F-4AA7-8C13-AE5B3255D28A}" name="Status" dataDxfId="13">
      <calculatedColumnFormula>IF(H6=0,"Matched",IF(G6=0,"Pending","Bank Error"))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E6D3EF-A6D8-42CF-842A-997C790AE286}" name="Table4" displayName="Table4" ref="F21:H25" totalsRowShown="0" headerRowDxfId="3" dataDxfId="10" headerRowBorderDxfId="8" tableBorderDxfId="9" totalsRowBorderDxfId="7">
  <autoFilter ref="F21:H25" xr:uid="{47E6D3EF-A6D8-42CF-842A-997C790AE286}"/>
  <tableColumns count="3">
    <tableColumn id="1" xr3:uid="{60B90DBB-FDB7-44FB-B6B8-9E6BCD7EEAFE}" name="Status" dataDxfId="6"/>
    <tableColumn id="2" xr3:uid="{CC1F1B2B-627F-4137-A15A-94B4DB7029BC}" name="Count" dataDxfId="5"/>
    <tableColumn id="3" xr3:uid="{6EF9E7EA-B699-402C-90FF-CA71D67866C5}" name="Total Difference (₹)" dataDxfId="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982-C4FA-4466-A2F0-5A4951F54351}">
  <dimension ref="E3:I25"/>
  <sheetViews>
    <sheetView tabSelected="1" zoomScale="70" zoomScaleNormal="70" workbookViewId="0">
      <selection activeCell="R10" sqref="R10"/>
    </sheetView>
  </sheetViews>
  <sheetFormatPr defaultRowHeight="14.4" x14ac:dyDescent="0.3"/>
  <cols>
    <col min="5" max="5" width="12.44140625" customWidth="1"/>
    <col min="6" max="6" width="22" customWidth="1"/>
    <col min="7" max="7" width="18.77734375" customWidth="1"/>
    <col min="8" max="8" width="12.44140625" customWidth="1"/>
    <col min="9" max="9" width="13.33203125" bestFit="1" customWidth="1"/>
    <col min="12" max="12" width="10.5546875" bestFit="1" customWidth="1"/>
    <col min="13" max="13" width="8.109375" bestFit="1" customWidth="1"/>
    <col min="14" max="14" width="18.5546875" customWidth="1"/>
  </cols>
  <sheetData>
    <row r="3" spans="5:9" ht="28.8" x14ac:dyDescent="0.55000000000000004">
      <c r="F3" s="1" t="s">
        <v>0</v>
      </c>
    </row>
    <row r="5" spans="5:9" ht="36" x14ac:dyDescent="0.3">
      <c r="E5" s="8" t="s">
        <v>1</v>
      </c>
      <c r="F5" s="9" t="s">
        <v>2</v>
      </c>
      <c r="G5" s="9" t="s">
        <v>3</v>
      </c>
      <c r="H5" s="9" t="s">
        <v>4</v>
      </c>
      <c r="I5" s="10" t="s">
        <v>5</v>
      </c>
    </row>
    <row r="6" spans="5:9" ht="18" x14ac:dyDescent="0.3">
      <c r="E6" s="11">
        <v>45870</v>
      </c>
      <c r="F6" s="12">
        <v>50000</v>
      </c>
      <c r="G6" s="12">
        <v>50000</v>
      </c>
      <c r="H6" s="12">
        <f>F6-G6</f>
        <v>0</v>
      </c>
      <c r="I6" s="13" t="str">
        <f>IF(H6=0,"Matched",IF(G6=0,"Pending","Bank Error"))</f>
        <v>Matched</v>
      </c>
    </row>
    <row r="7" spans="5:9" ht="18" x14ac:dyDescent="0.3">
      <c r="E7" s="11">
        <v>45872</v>
      </c>
      <c r="F7" s="12">
        <v>12000</v>
      </c>
      <c r="G7" s="12">
        <v>12000</v>
      </c>
      <c r="H7" s="12">
        <f t="shared" ref="H7:H18" si="0">F7-G7</f>
        <v>0</v>
      </c>
      <c r="I7" s="13" t="str">
        <f t="shared" ref="I7:I18" si="1">IF(H7=0,"Matched",IF(G7=0,"Pending","Bank Error"))</f>
        <v>Matched</v>
      </c>
    </row>
    <row r="8" spans="5:9" ht="18" x14ac:dyDescent="0.3">
      <c r="E8" s="11">
        <v>45874</v>
      </c>
      <c r="F8" s="12">
        <v>20000</v>
      </c>
      <c r="G8" s="14">
        <v>0</v>
      </c>
      <c r="H8" s="12">
        <f t="shared" si="0"/>
        <v>20000</v>
      </c>
      <c r="I8" s="13" t="str">
        <f t="shared" si="1"/>
        <v>Pending</v>
      </c>
    </row>
    <row r="9" spans="5:9" ht="18" x14ac:dyDescent="0.3">
      <c r="E9" s="11">
        <v>45876</v>
      </c>
      <c r="F9" s="12">
        <v>8000</v>
      </c>
      <c r="G9" s="12">
        <v>7500</v>
      </c>
      <c r="H9" s="12">
        <f t="shared" si="0"/>
        <v>500</v>
      </c>
      <c r="I9" s="13" t="str">
        <f t="shared" si="1"/>
        <v>Bank Error</v>
      </c>
    </row>
    <row r="10" spans="5:9" ht="18" x14ac:dyDescent="0.3">
      <c r="E10" s="11">
        <v>45879</v>
      </c>
      <c r="F10" s="12">
        <v>15000</v>
      </c>
      <c r="G10" s="12">
        <v>15000</v>
      </c>
      <c r="H10" s="12">
        <f t="shared" si="0"/>
        <v>0</v>
      </c>
      <c r="I10" s="13" t="str">
        <f t="shared" si="1"/>
        <v>Matched</v>
      </c>
    </row>
    <row r="11" spans="5:9" ht="18" x14ac:dyDescent="0.3">
      <c r="E11" s="11">
        <v>45881</v>
      </c>
      <c r="F11" s="12">
        <v>5000</v>
      </c>
      <c r="G11" s="12">
        <v>6000</v>
      </c>
      <c r="H11" s="12">
        <f t="shared" si="0"/>
        <v>-1000</v>
      </c>
      <c r="I11" s="13" t="str">
        <f t="shared" si="1"/>
        <v>Bank Error</v>
      </c>
    </row>
    <row r="12" spans="5:9" ht="18" x14ac:dyDescent="0.3">
      <c r="E12" s="11">
        <v>45884</v>
      </c>
      <c r="F12" s="12">
        <v>10000</v>
      </c>
      <c r="G12" s="12">
        <v>10000</v>
      </c>
      <c r="H12" s="12">
        <f t="shared" si="0"/>
        <v>0</v>
      </c>
      <c r="I12" s="13" t="str">
        <f t="shared" si="1"/>
        <v>Matched</v>
      </c>
    </row>
    <row r="13" spans="5:9" ht="18" x14ac:dyDescent="0.3">
      <c r="E13" s="11">
        <v>45887</v>
      </c>
      <c r="F13" s="12">
        <v>9000</v>
      </c>
      <c r="G13" s="14">
        <v>0</v>
      </c>
      <c r="H13" s="12">
        <f t="shared" si="0"/>
        <v>9000</v>
      </c>
      <c r="I13" s="13" t="str">
        <f t="shared" si="1"/>
        <v>Pending</v>
      </c>
    </row>
    <row r="14" spans="5:9" ht="18" x14ac:dyDescent="0.3">
      <c r="E14" s="11">
        <v>45889</v>
      </c>
      <c r="F14" s="12">
        <v>18000</v>
      </c>
      <c r="G14" s="12">
        <v>18000</v>
      </c>
      <c r="H14" s="12">
        <f t="shared" si="0"/>
        <v>0</v>
      </c>
      <c r="I14" s="13" t="str">
        <f t="shared" si="1"/>
        <v>Matched</v>
      </c>
    </row>
    <row r="15" spans="5:9" ht="18" x14ac:dyDescent="0.3">
      <c r="E15" s="11">
        <v>45891</v>
      </c>
      <c r="F15" s="12">
        <v>22000</v>
      </c>
      <c r="G15" s="12">
        <v>21000</v>
      </c>
      <c r="H15" s="12">
        <f t="shared" si="0"/>
        <v>1000</v>
      </c>
      <c r="I15" s="13" t="str">
        <f t="shared" si="1"/>
        <v>Bank Error</v>
      </c>
    </row>
    <row r="16" spans="5:9" ht="18" x14ac:dyDescent="0.3">
      <c r="E16" s="11">
        <v>45894</v>
      </c>
      <c r="F16" s="12">
        <v>11000</v>
      </c>
      <c r="G16" s="12">
        <v>11000</v>
      </c>
      <c r="H16" s="12">
        <f t="shared" si="0"/>
        <v>0</v>
      </c>
      <c r="I16" s="13" t="str">
        <f t="shared" si="1"/>
        <v>Matched</v>
      </c>
    </row>
    <row r="17" spans="5:9" ht="18" x14ac:dyDescent="0.3">
      <c r="E17" s="11">
        <v>45897</v>
      </c>
      <c r="F17" s="12">
        <v>14000</v>
      </c>
      <c r="G17" s="12">
        <v>14000</v>
      </c>
      <c r="H17" s="12">
        <f t="shared" si="0"/>
        <v>0</v>
      </c>
      <c r="I17" s="13" t="str">
        <f t="shared" si="1"/>
        <v>Matched</v>
      </c>
    </row>
    <row r="18" spans="5:9" ht="18" x14ac:dyDescent="0.3">
      <c r="E18" s="15">
        <v>45899</v>
      </c>
      <c r="F18" s="16">
        <v>17000</v>
      </c>
      <c r="G18" s="17">
        <v>0</v>
      </c>
      <c r="H18" s="16">
        <f t="shared" si="0"/>
        <v>17000</v>
      </c>
      <c r="I18" s="18" t="str">
        <f t="shared" si="1"/>
        <v>Pending</v>
      </c>
    </row>
    <row r="21" spans="5:9" ht="28.8" x14ac:dyDescent="0.3">
      <c r="F21" s="2" t="s">
        <v>5</v>
      </c>
      <c r="G21" s="3" t="s">
        <v>9</v>
      </c>
      <c r="H21" s="4" t="s">
        <v>10</v>
      </c>
    </row>
    <row r="22" spans="5:9" x14ac:dyDescent="0.3">
      <c r="F22" s="19" t="s">
        <v>6</v>
      </c>
      <c r="G22" s="5">
        <f>COUNTIF(Table3[Status],"Matched")</f>
        <v>7</v>
      </c>
      <c r="H22" s="6">
        <f>SUMIF(Table3[Status],"Matched",Table3[Difference])</f>
        <v>0</v>
      </c>
    </row>
    <row r="23" spans="5:9" x14ac:dyDescent="0.3">
      <c r="F23" s="19" t="s">
        <v>7</v>
      </c>
      <c r="G23" s="5">
        <f>COUNTIF(Table3[Status],"Pending")</f>
        <v>3</v>
      </c>
      <c r="H23" s="6">
        <f>SUMIF(Table3[Status],"Pending",Table3[Difference])</f>
        <v>46000</v>
      </c>
    </row>
    <row r="24" spans="5:9" x14ac:dyDescent="0.3">
      <c r="F24" s="19" t="s">
        <v>8</v>
      </c>
      <c r="G24" s="5">
        <f>COUNTIF(Table3[Status],"Bank Error")</f>
        <v>3</v>
      </c>
      <c r="H24" s="6">
        <f>SUMIF(Table3[Status],"Bank Error",(Table3[Difference]))</f>
        <v>500</v>
      </c>
    </row>
    <row r="25" spans="5:9" x14ac:dyDescent="0.3">
      <c r="F25" s="20" t="s">
        <v>11</v>
      </c>
      <c r="G25" s="7">
        <f>SUM(Table3[Company Ledger (₹)])</f>
        <v>211000</v>
      </c>
      <c r="H25" s="21">
        <f>SUM(Table3[Difference])</f>
        <v>46500</v>
      </c>
    </row>
  </sheetData>
  <conditionalFormatting sqref="I6:I18">
    <cfRule type="containsText" dxfId="2" priority="1" operator="containsText" text="Bank error">
      <formula>NOT(ISERROR(SEARCH("Bank error",I6)))</formula>
    </cfRule>
    <cfRule type="containsText" dxfId="1" priority="2" operator="containsText" text="Pending">
      <formula>NOT(ISERROR(SEARCH("Pending",I6)))</formula>
    </cfRule>
    <cfRule type="containsText" dxfId="0" priority="3" operator="containsText" text="Matched">
      <formula>NOT(ISERROR(SEARCH("Matched",I6)))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Ahmed</dc:creator>
  <cp:lastModifiedBy>Arshad Ahmed</cp:lastModifiedBy>
  <dcterms:created xsi:type="dcterms:W3CDTF">2025-08-19T05:39:29Z</dcterms:created>
  <dcterms:modified xsi:type="dcterms:W3CDTF">2025-08-19T06:57:02Z</dcterms:modified>
</cp:coreProperties>
</file>