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SHAD\Desktop\"/>
    </mc:Choice>
  </mc:AlternateContent>
  <xr:revisionPtr revIDLastSave="0" documentId="13_ncr:1_{063A51D0-92AB-462C-8485-71557D543BA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troduction" sheetId="3" r:id="rId1"/>
    <sheet name="Personal Budget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2" l="1"/>
  <c r="N45" i="2"/>
  <c r="M45" i="2"/>
  <c r="L45" i="2"/>
  <c r="K45" i="2"/>
  <c r="J45" i="2"/>
  <c r="I45" i="2"/>
  <c r="H45" i="2"/>
  <c r="G45" i="2"/>
  <c r="F45" i="2"/>
  <c r="E45" i="2"/>
  <c r="E6" i="2" s="1"/>
  <c r="E7" i="2" s="1"/>
  <c r="D45" i="2"/>
  <c r="D6" i="2" s="1"/>
  <c r="C45" i="2"/>
  <c r="P44" i="2"/>
  <c r="O44" i="2"/>
  <c r="P43" i="2"/>
  <c r="O43" i="2"/>
  <c r="P42" i="2"/>
  <c r="O42" i="2"/>
  <c r="P41" i="2"/>
  <c r="O41" i="2"/>
  <c r="P40" i="2"/>
  <c r="O40" i="2"/>
  <c r="P39" i="2"/>
  <c r="O39" i="2"/>
  <c r="P38" i="2"/>
  <c r="O38" i="2"/>
  <c r="P37" i="2"/>
  <c r="O37" i="2"/>
  <c r="P36" i="2"/>
  <c r="O36" i="2"/>
  <c r="P35" i="2"/>
  <c r="O35" i="2"/>
  <c r="P34" i="2"/>
  <c r="O34" i="2"/>
  <c r="P33" i="2"/>
  <c r="O33" i="2"/>
  <c r="P32" i="2"/>
  <c r="O32" i="2"/>
  <c r="P31" i="2"/>
  <c r="O31" i="2"/>
  <c r="P30" i="2"/>
  <c r="P45" i="2" s="1"/>
  <c r="O30" i="2"/>
  <c r="O45" i="2" s="1"/>
  <c r="N27" i="2"/>
  <c r="M27" i="2"/>
  <c r="L27" i="2"/>
  <c r="K27" i="2"/>
  <c r="J27" i="2"/>
  <c r="I27" i="2"/>
  <c r="H27" i="2"/>
  <c r="G27" i="2"/>
  <c r="F27" i="2"/>
  <c r="E27" i="2"/>
  <c r="D27" i="2"/>
  <c r="C27" i="2"/>
  <c r="P26" i="2"/>
  <c r="O26" i="2"/>
  <c r="P25" i="2"/>
  <c r="O25" i="2"/>
  <c r="P24" i="2"/>
  <c r="O24" i="2"/>
  <c r="P23" i="2"/>
  <c r="O23" i="2"/>
  <c r="P22" i="2"/>
  <c r="O22" i="2"/>
  <c r="P21" i="2"/>
  <c r="O21" i="2"/>
  <c r="P20" i="2"/>
  <c r="O20" i="2"/>
  <c r="P19" i="2"/>
  <c r="O19" i="2"/>
  <c r="P18" i="2"/>
  <c r="O18" i="2"/>
  <c r="P17" i="2"/>
  <c r="O17" i="2"/>
  <c r="P16" i="2"/>
  <c r="O16" i="2"/>
  <c r="P15" i="2"/>
  <c r="P27" i="2" s="1"/>
  <c r="O15" i="2"/>
  <c r="P14" i="2"/>
  <c r="O14" i="2"/>
  <c r="P13" i="2"/>
  <c r="O13" i="2"/>
  <c r="P12" i="2"/>
  <c r="O12" i="2"/>
  <c r="O27" i="2" s="1"/>
  <c r="C8" i="2"/>
  <c r="C7" i="2"/>
  <c r="N6" i="2"/>
  <c r="M6" i="2"/>
  <c r="L6" i="2"/>
  <c r="K6" i="2"/>
  <c r="J6" i="2"/>
  <c r="I6" i="2"/>
  <c r="H6" i="2"/>
  <c r="H7" i="2" s="1"/>
  <c r="G6" i="2"/>
  <c r="F6" i="2"/>
  <c r="C6" i="2"/>
  <c r="P6" i="2" s="1"/>
  <c r="N5" i="2"/>
  <c r="N7" i="2" s="1"/>
  <c r="M5" i="2"/>
  <c r="M7" i="2" s="1"/>
  <c r="L5" i="2"/>
  <c r="L7" i="2" s="1"/>
  <c r="K5" i="2"/>
  <c r="O5" i="2" s="1"/>
  <c r="J5" i="2"/>
  <c r="J7" i="2" s="1"/>
  <c r="I5" i="2"/>
  <c r="I7" i="2" s="1"/>
  <c r="H5" i="2"/>
  <c r="G5" i="2"/>
  <c r="G7" i="2" s="1"/>
  <c r="F5" i="2"/>
  <c r="F7" i="2" s="1"/>
  <c r="E5" i="2"/>
  <c r="D5" i="2"/>
  <c r="C5" i="2"/>
  <c r="D7" i="2" l="1"/>
  <c r="O6" i="2"/>
  <c r="D8" i="2"/>
  <c r="P5" i="2"/>
  <c r="K7" i="2"/>
  <c r="D9" i="2" l="1"/>
  <c r="E8" i="2"/>
  <c r="O7" i="2"/>
  <c r="P7" i="2"/>
  <c r="E9" i="2" l="1"/>
  <c r="F8" i="2"/>
  <c r="G8" i="2" l="1"/>
  <c r="F9" i="2"/>
  <c r="G9" i="2" l="1"/>
  <c r="H8" i="2"/>
  <c r="I8" i="2" l="1"/>
  <c r="H9" i="2"/>
  <c r="J8" i="2" l="1"/>
  <c r="I9" i="2"/>
  <c r="K8" i="2" l="1"/>
  <c r="J9" i="2"/>
  <c r="L8" i="2" l="1"/>
  <c r="K9" i="2"/>
  <c r="L9" i="2" l="1"/>
  <c r="M8" i="2"/>
  <c r="N8" i="2" l="1"/>
  <c r="M9" i="2"/>
  <c r="N9" i="2" l="1"/>
</calcChain>
</file>

<file path=xl/sharedStrings.xml><?xml version="1.0" encoding="utf-8"?>
<sst xmlns="http://schemas.openxmlformats.org/spreadsheetml/2006/main" count="101" uniqueCount="70">
  <si>
    <t>Title</t>
  </si>
  <si>
    <t>Personal Budget Analysis - Dashboard</t>
  </si>
  <si>
    <t>Content</t>
  </si>
  <si>
    <t>Is an itemized list of expected income and expenses that helps you to plan for how your money will be spent or saved</t>
  </si>
  <si>
    <t>Incomes</t>
  </si>
  <si>
    <t>Is a specific type of budget that only shows how and where money is earned</t>
  </si>
  <si>
    <t>Expenses</t>
  </si>
  <si>
    <t>Is the spending of money in personal needs or family requirements</t>
  </si>
  <si>
    <t>Explanation of sheets</t>
  </si>
  <si>
    <t>Personal Budget Analysis</t>
  </si>
  <si>
    <t>Through this sheet you will record your monthly income / expenses and publish helpful charts for budget data analysis</t>
  </si>
  <si>
    <t>How to customize</t>
  </si>
  <si>
    <t>1)</t>
  </si>
  <si>
    <t xml:space="preserve">From Personal Budget Analysis sheets in above area add your initial balance </t>
  </si>
  <si>
    <t>2)</t>
  </si>
  <si>
    <t>In below area you can see two tables " Income List" and "Expenses List"</t>
  </si>
  <si>
    <t>3)</t>
  </si>
  <si>
    <t>At income list sort out all income fields in left green column</t>
  </si>
  <si>
    <t>4)</t>
  </si>
  <si>
    <t>Then at table core start to record your monthly income for each income category</t>
  </si>
  <si>
    <t>5)</t>
  </si>
  <si>
    <t>Apply same step 3,4 for Expenses table</t>
  </si>
  <si>
    <t>6)</t>
  </si>
  <si>
    <t>In above table "Overall budget table" net and accumulated balance will be calculated according to your data recording</t>
  </si>
  <si>
    <t>7)</t>
  </si>
  <si>
    <t>Budget analysis and graphs will be calculated automatically</t>
  </si>
  <si>
    <t>8)</t>
  </si>
  <si>
    <t>Area graph will show you your accumulated monthly saving and monthly gap between income and expenses</t>
  </si>
  <si>
    <t>9)</t>
  </si>
  <si>
    <t>Also you can see Pie and Bar charts For all income and expenses categories</t>
  </si>
  <si>
    <t>Personal Budget Analysis Dashboard</t>
  </si>
  <si>
    <t>Starting Balance---&gt;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</si>
  <si>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</si>
  <si>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</si>
  <si>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</si>
  <si>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</si>
  <si>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</si>
  <si>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</si>
  <si>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</si>
  <si>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</si>
  <si>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</si>
  <si>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</si>
  <si>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</si>
  <si>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</si>
  <si>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</si>
  <si>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</si>
  <si>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Avg</t>
  </si>
  <si>
    <t>Total Income</t>
  </si>
  <si>
    <t>Total Expenses</t>
  </si>
  <si>
    <t>Net Balance</t>
  </si>
  <si>
    <t>Accumulated Balance</t>
  </si>
  <si>
    <t>Growth MOM------&gt;</t>
  </si>
  <si>
    <t>Income List</t>
  </si>
  <si>
    <t>Wages &amp; Tips</t>
  </si>
  <si>
    <t>Interest Income</t>
  </si>
  <si>
    <t>Dividends</t>
  </si>
  <si>
    <t>Gifts Received</t>
  </si>
  <si>
    <t>Refunds/Reimbursements</t>
  </si>
  <si>
    <t>Transfer From Savings</t>
  </si>
  <si>
    <t>Other</t>
  </si>
  <si>
    <t>Expenses List</t>
  </si>
  <si>
    <t>Mortgage/Rent</t>
  </si>
  <si>
    <t>Home/Rental Insurance</t>
  </si>
  <si>
    <t>Electricity</t>
  </si>
  <si>
    <t>Gas/Oil</t>
  </si>
  <si>
    <t>Water/Sewer/Trash</t>
  </si>
  <si>
    <t>Phone</t>
  </si>
  <si>
    <t>Cable/Satellite</t>
  </si>
  <si>
    <t>Internet</t>
  </si>
  <si>
    <t>Furnishings/Appliances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</si>
</sst>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3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2"/>
      <color theme="0"/>
      <name val="Arial"/>
      <family val="2"/>
    </font>
    <font>
      <sz val="10"/>
      <name val="Calibri"/>
      <family val="2"/>
    </font>
    <font>
      <b/>
      <sz val="11"/>
      <color rgb="FFFFFFFF"/>
      <name val="Arial"/>
      <family val="2"/>
    </font>
    <font>
      <sz val="10"/>
      <color rgb="FF595959"/>
      <name val="Arial"/>
      <family val="2"/>
    </font>
    <font>
      <b/>
      <u/>
      <sz val="11"/>
      <color theme="1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0B47F"/>
        <bgColor rgb="FF50B47F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8FCFAD"/>
        <bgColor rgb="FF8FCFAD"/>
      </patternFill>
    </fill>
    <fill>
      <patternFill patternType="solid">
        <fgColor rgb="FFE2F2EA"/>
        <bgColor rgb="FFE2F2EA"/>
      </patternFill>
    </fill>
    <fill>
      <patternFill patternType="solid">
        <fgColor rgb="FFC55A57"/>
        <bgColor rgb="FFC55A57"/>
      </patternFill>
    </fill>
    <fill>
      <patternFill patternType="solid">
        <fgColor rgb="FFF2DBDB"/>
        <bgColor rgb="FFF2DBDB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D8D8D8"/>
      </bottom>
      <diagonal/>
    </border>
    <border>
      <left/>
      <right/>
      <top/>
      <bottom style="medium">
        <color rgb="FFD8D8D8"/>
      </bottom>
      <diagonal/>
    </border>
    <border>
      <left/>
      <right/>
      <top/>
      <bottom style="medium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4" xfId="0" applyNumberFormat="1" applyFont="1" applyBorder="1"/>
    <xf numFmtId="0" fontId="1" fillId="0" borderId="0" xfId="0" applyFont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5" xfId="0" applyFont="1" applyFill="1" applyBorder="1"/>
    <xf numFmtId="164" fontId="10" fillId="4" borderId="5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1" fillId="0" borderId="7" xfId="0" applyFont="1" applyBorder="1"/>
    <xf numFmtId="9" fontId="1" fillId="0" borderId="0" xfId="0" applyNumberFormat="1" applyFont="1"/>
    <xf numFmtId="0" fontId="12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4" fillId="5" borderId="13" xfId="0" applyFont="1" applyFill="1" applyBorder="1"/>
    <xf numFmtId="164" fontId="10" fillId="6" borderId="5" xfId="0" applyNumberFormat="1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center"/>
    </xf>
    <xf numFmtId="164" fontId="2" fillId="6" borderId="14" xfId="0" applyNumberFormat="1" applyFont="1" applyFill="1" applyBorder="1" applyAlignment="1">
      <alignment horizontal="center"/>
    </xf>
    <xf numFmtId="0" fontId="4" fillId="5" borderId="15" xfId="0" applyFont="1" applyFill="1" applyBorder="1"/>
    <xf numFmtId="0" fontId="4" fillId="5" borderId="13" xfId="0" applyFont="1" applyFill="1" applyBorder="1" applyAlignment="1">
      <alignment horizontal="center"/>
    </xf>
    <xf numFmtId="164" fontId="4" fillId="5" borderId="6" xfId="0" applyNumberFormat="1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7" borderId="13" xfId="0" applyFont="1" applyFill="1" applyBorder="1"/>
    <xf numFmtId="164" fontId="10" fillId="8" borderId="5" xfId="0" applyNumberFormat="1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center"/>
    </xf>
    <xf numFmtId="164" fontId="2" fillId="8" borderId="14" xfId="0" applyNumberFormat="1" applyFont="1" applyFill="1" applyBorder="1" applyAlignment="1">
      <alignment horizontal="center"/>
    </xf>
    <xf numFmtId="0" fontId="4" fillId="7" borderId="15" xfId="0" applyFont="1" applyFill="1" applyBorder="1"/>
    <xf numFmtId="0" fontId="4" fillId="7" borderId="10" xfId="0" applyFont="1" applyFill="1" applyBorder="1"/>
    <xf numFmtId="0" fontId="4" fillId="7" borderId="13" xfId="0" applyFont="1" applyFill="1" applyBorder="1" applyAlignment="1">
      <alignment horizontal="center"/>
    </xf>
    <xf numFmtId="164" fontId="4" fillId="7" borderId="6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9" fontId="11" fillId="4" borderId="8" xfId="0" applyNumberFormat="1" applyFont="1" applyFill="1" applyBorder="1" applyAlignment="1">
      <alignment horizontal="center"/>
    </xf>
    <xf numFmtId="0" fontId="8" fillId="0" borderId="9" xfId="0" applyFont="1" applyBorder="1"/>
  </cellXfs>
  <cellStyles count="1">
    <cellStyle name="Normal" xfId="0" builtinId="0"/>
  </cellStyles>
  <dxfs count="1"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Monthly Income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00208747109268"/>
          <c:y val="7.9120341528017821E-2"/>
          <c:w val="0.74235135793245743"/>
          <c:h val="0.86995375111047279"/>
        </c:manualLayout>
      </c:layout>
      <c:barChart>
        <c:barDir val="bar"/>
        <c:grouping val="clustered"/>
        <c:varyColors val="1"/>
        <c:ser>
          <c:idx val="0"/>
          <c:order val="0"/>
          <c:tx>
            <c:v>Monthly Income</c:v>
          </c:tx>
          <c:spPr>
            <a:solidFill>
              <a:srgbClr val="8FCFA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800" b="0" i="0">
                    <a:latin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'Personal Budget Analysis'!$C$11:$N$11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'Personal Budget Analysis'!$C$27:$N$27</c:f>
              <c:numCache>
                <c:formatCode>_(* #,##0_);_(* \(#,##0\);_(* "-"??_);_(@_)</c:formatCode>
                <c:ptCount val="12"/>
                <c:pt idx="0">
                  <c:v>14493</c:v>
                </c:pt>
                <c:pt idx="1">
                  <c:v>12620</c:v>
                </c:pt>
                <c:pt idx="2">
                  <c:v>13237</c:v>
                </c:pt>
                <c:pt idx="3">
                  <c:v>9622</c:v>
                </c:pt>
                <c:pt idx="4">
                  <c:v>9783</c:v>
                </c:pt>
                <c:pt idx="5">
                  <c:v>10486</c:v>
                </c:pt>
                <c:pt idx="6">
                  <c:v>5474</c:v>
                </c:pt>
                <c:pt idx="7">
                  <c:v>10044</c:v>
                </c:pt>
                <c:pt idx="8">
                  <c:v>5282</c:v>
                </c:pt>
                <c:pt idx="9">
                  <c:v>11664</c:v>
                </c:pt>
                <c:pt idx="10">
                  <c:v>10029</c:v>
                </c:pt>
                <c:pt idx="11">
                  <c:v>14196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E56-48CB-AF44-CA4559EEE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310293"/>
        <c:axId val="635237835"/>
      </c:barChart>
      <c:catAx>
        <c:axId val="61531029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35237835"/>
        <c:crosses val="autoZero"/>
        <c:auto val="1"/>
        <c:lblAlgn val="ctr"/>
        <c:lblOffset val="100"/>
        <c:noMultiLvlLbl val="1"/>
      </c:catAx>
      <c:valAx>
        <c:axId val="635237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5310293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lang="en-IN" b="0" i="0">
                <a:solidFill>
                  <a:srgbClr val="757575"/>
                </a:solidFill>
                <a:latin typeface="Arial"/>
              </a:rPr>
              <a:t>Monthly Expenses</a:t>
            </a:r>
          </a:p>
        </c:rich>
      </c:tx>
      <c:layout>
        <c:manualLayout>
          <c:xMode val="edge"/>
          <c:yMode val="edge"/>
          <c:x val="0.23366663587205427"/>
          <c:y val="9.2592592592592587E-3"/>
        </c:manualLayout>
      </c:layout>
      <c:overlay val="0"/>
    </c:title>
    <c:autoTitleDeleted val="0"/>
    <c:plotArea>
      <c:layout>
        <c:manualLayout>
          <c:xMode val="edge"/>
          <c:yMode val="edge"/>
          <c:x val="0.19500208747109268"/>
          <c:y val="8.3749999999999991E-2"/>
          <c:w val="0.74235135793245743"/>
          <c:h val="0.86532407407407408"/>
        </c:manualLayout>
      </c:layout>
      <c:barChart>
        <c:barDir val="bar"/>
        <c:grouping val="clustered"/>
        <c:varyColors val="1"/>
        <c:ser>
          <c:idx val="0"/>
          <c:order val="0"/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800" b="0" i="0">
                    <a:latin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'Personal Budget Analysis'!$C$29:$N$29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'Personal Budget Analysis'!$C$45:$N$45</c:f>
              <c:numCache>
                <c:formatCode>_(* #,##0_);_(* \(#,##0\);_(* "-"??_);_(@_)</c:formatCode>
                <c:ptCount val="12"/>
                <c:pt idx="0">
                  <c:v>6234</c:v>
                </c:pt>
                <c:pt idx="1">
                  <c:v>7739</c:v>
                </c:pt>
                <c:pt idx="2">
                  <c:v>7147</c:v>
                </c:pt>
                <c:pt idx="3">
                  <c:v>6965</c:v>
                </c:pt>
                <c:pt idx="4">
                  <c:v>6517</c:v>
                </c:pt>
                <c:pt idx="5">
                  <c:v>5692</c:v>
                </c:pt>
                <c:pt idx="6">
                  <c:v>6135</c:v>
                </c:pt>
                <c:pt idx="7">
                  <c:v>7190</c:v>
                </c:pt>
                <c:pt idx="8">
                  <c:v>6880</c:v>
                </c:pt>
                <c:pt idx="9">
                  <c:v>6341</c:v>
                </c:pt>
                <c:pt idx="10">
                  <c:v>7640</c:v>
                </c:pt>
                <c:pt idx="11">
                  <c:v>7149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E8C-4059-AF58-49F0AB448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2387985"/>
        <c:axId val="1311349290"/>
      </c:barChart>
      <c:catAx>
        <c:axId val="169238798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311349290"/>
        <c:crosses val="autoZero"/>
        <c:auto val="1"/>
        <c:lblAlgn val="ctr"/>
        <c:lblOffset val="100"/>
        <c:noMultiLvlLbl val="1"/>
      </c:catAx>
      <c:valAx>
        <c:axId val="13113492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2387985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'Personal Budget Analysis'!$B$5</c:f>
              <c:strCache>
                <c:ptCount val="1"/>
                <c:pt idx="0">
                  <c:v>Total Income</c:v>
                </c:pt>
              </c:strCache>
            </c:strRef>
          </c:tx>
          <c:spPr>
            <a:solidFill>
              <a:srgbClr val="8FCFAD">
                <a:alpha val="30000"/>
              </a:srgbClr>
            </a:solidFill>
            <a:ln cmpd="sng">
              <a:solidFill>
                <a:srgbClr val="8FCFAD">
                  <a:alpha val="100000"/>
                </a:srgbClr>
              </a:solidFill>
            </a:ln>
          </c:spPr>
          <c:cat>
            <c:strRef>
              <c:f>'Personal Budget Analysis'!$C$4:$N$4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'Personal Budget Analysis'!$C$5:$N$5</c:f>
              <c:numCache>
                <c:formatCode>_(* #,##0_);_(* \(#,##0\);_(* "-"??_);_(@_)</c:formatCode>
                <c:ptCount val="12"/>
                <c:pt idx="0">
                  <c:v>14493</c:v>
                </c:pt>
                <c:pt idx="1">
                  <c:v>12620</c:v>
                </c:pt>
                <c:pt idx="2">
                  <c:v>13237</c:v>
                </c:pt>
                <c:pt idx="3">
                  <c:v>9622</c:v>
                </c:pt>
                <c:pt idx="4">
                  <c:v>9783</c:v>
                </c:pt>
                <c:pt idx="5">
                  <c:v>10486</c:v>
                </c:pt>
                <c:pt idx="6">
                  <c:v>5474</c:v>
                </c:pt>
                <c:pt idx="7">
                  <c:v>10044</c:v>
                </c:pt>
                <c:pt idx="8">
                  <c:v>5282</c:v>
                </c:pt>
                <c:pt idx="9">
                  <c:v>11664</c:v>
                </c:pt>
                <c:pt idx="10">
                  <c:v>10029</c:v>
                </c:pt>
                <c:pt idx="11">
                  <c:v>14196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0-462A-A873-27D2029AC6F9}"/>
            </c:ext>
          </c:extLst>
        </c:ser>
        <c:ser>
          <c:idx val="1"/>
          <c:order val="1"/>
          <c:tx>
            <c:strRef>
              <c:f>'Personal Budget Analysis'!$B$6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rgbClr val="C0504D">
                <a:alpha val="30000"/>
              </a:srgbClr>
            </a:solidFill>
            <a:ln cmpd="sng">
              <a:solidFill>
                <a:srgbClr val="C0504D"/>
              </a:solidFill>
            </a:ln>
          </c:spPr>
          <c:cat>
            <c:strRef>
              <c:f>'Personal Budget Analysis'!$C$4:$N$4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'Personal Budget Analysis'!$C$6:$N$6</c:f>
              <c:numCache>
                <c:formatCode>_(* #,##0_);_(* \(#,##0\);_(* "-"??_);_(@_)</c:formatCode>
                <c:ptCount val="12"/>
                <c:pt idx="0">
                  <c:v>6234</c:v>
                </c:pt>
                <c:pt idx="1">
                  <c:v>7739</c:v>
                </c:pt>
                <c:pt idx="2">
                  <c:v>7147</c:v>
                </c:pt>
                <c:pt idx="3">
                  <c:v>6965</c:v>
                </c:pt>
                <c:pt idx="4">
                  <c:v>6517</c:v>
                </c:pt>
                <c:pt idx="5">
                  <c:v>5692</c:v>
                </c:pt>
                <c:pt idx="6">
                  <c:v>6135</c:v>
                </c:pt>
                <c:pt idx="7">
                  <c:v>7190</c:v>
                </c:pt>
                <c:pt idx="8">
                  <c:v>6880</c:v>
                </c:pt>
                <c:pt idx="9">
                  <c:v>6341</c:v>
                </c:pt>
                <c:pt idx="10">
                  <c:v>7640</c:v>
                </c:pt>
                <c:pt idx="11">
                  <c:v>7149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0-462A-A873-27D2029AC6F9}"/>
            </c:ext>
          </c:extLst>
        </c:ser>
        <c:ser>
          <c:idx val="2"/>
          <c:order val="2"/>
          <c:tx>
            <c:strRef>
              <c:f>'Personal Budget Analysis'!$B$8</c:f>
              <c:strCache>
                <c:ptCount val="1"/>
                <c:pt idx="0">
                  <c:v>Accumulated Balance</c:v>
                </c:pt>
              </c:strCache>
            </c:strRef>
          </c:tx>
          <c:spPr>
            <a:solidFill>
              <a:srgbClr val="A5A5A5">
                <a:alpha val="0"/>
              </a:srgbClr>
            </a:solidFill>
            <a:ln cmpd="sng">
              <a:solidFill>
                <a:srgbClr val="A5A5A5">
                  <a:alpha val="100000"/>
                </a:srgbClr>
              </a:solidFill>
              <a:prstDash val="sysDot"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'Personal Budget Analysis'!$C$4:$N$4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'Personal Budget Analysis'!$C$8:$N$8</c:f>
              <c:numCache>
                <c:formatCode>_(* #,##0_);_(* \(#,##0\);_(* "-"??_);_(@_)</c:formatCode>
                <c:ptCount val="12"/>
                <c:pt idx="0">
                  <c:v>18259</c:v>
                </c:pt>
                <c:pt idx="1">
                  <c:v>23140</c:v>
                </c:pt>
                <c:pt idx="2">
                  <c:v>29230</c:v>
                </c:pt>
                <c:pt idx="3">
                  <c:v>31887</c:v>
                </c:pt>
                <c:pt idx="4">
                  <c:v>35153</c:v>
                </c:pt>
                <c:pt idx="5">
                  <c:v>39947</c:v>
                </c:pt>
                <c:pt idx="6">
                  <c:v>39286</c:v>
                </c:pt>
                <c:pt idx="7">
                  <c:v>42140</c:v>
                </c:pt>
                <c:pt idx="8">
                  <c:v>40542</c:v>
                </c:pt>
                <c:pt idx="9">
                  <c:v>45865</c:v>
                </c:pt>
                <c:pt idx="10">
                  <c:v>48254</c:v>
                </c:pt>
                <c:pt idx="11">
                  <c:v>55301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50-462A-A873-27D2029AC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961523"/>
        <c:axId val="2147123468"/>
      </c:areaChart>
      <c:catAx>
        <c:axId val="719961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7123468"/>
        <c:crosses val="autoZero"/>
        <c:auto val="1"/>
        <c:lblAlgn val="ctr"/>
        <c:lblOffset val="100"/>
        <c:noMultiLvlLbl val="1"/>
      </c:catAx>
      <c:valAx>
        <c:axId val="214712346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1996152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Income Analysis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CE5E-4B34-BBFF-65BCD28CB999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CE5E-4B34-BBFF-65BCD28CB999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CE5E-4B34-BBFF-65BCD28CB999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CE5E-4B34-BBFF-65BCD28CB999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CE5E-4B34-BBFF-65BCD28CB999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CE5E-4B34-BBFF-65BCD28CB999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CE5E-4B34-BBFF-65BCD28CB999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E-CE5E-4B34-BBFF-65BCD28CB999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F-CE5E-4B34-BBFF-65BCD28CB999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0-CE5E-4B34-BBFF-65BCD28CB999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11-CE5E-4B34-BBFF-65BCD28CB999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2-CE5E-4B34-BBFF-65BCD28CB999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3-CE5E-4B34-BBFF-65BCD28CB999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14-CE5E-4B34-BBFF-65BCD28CB999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15-CE5E-4B34-BBFF-65BCD28CB999}"/>
              </c:ext>
            </c:extLst>
          </c:dPt>
          <c:cat>
            <c:strRef>
              <c:f>'Personal Budget Analysis'!$B$12:$B$26</c:f>
              <c:strCache>
                <c:ptCount val="7"/>
                <c:pt idx="0">
                  <c:v>Wages &amp; Tips</c:v>
                </c:pt>
                <c:pt idx="1">
                  <c:v>Interest Income</c:v>
                </c:pt>
                <c:pt idx="2">
                  <c:v>Dividends</c:v>
                </c:pt>
                <c:pt idx="3">
                  <c:v>Gifts Received</c:v>
                </c:pt>
                <c:pt idx="4">
                  <c:v>Refunds/Reimbursements</c:v>
                </c:pt>
                <c:pt idx="5">
                  <c:v>Transfer From Savings</c:v>
                </c:pt>
                <c:pt idx="6">
                  <c:v>Other</c:v>
                </c:pt>
              </c:strCache>
            </c:strRef>
          </c:cat>
          <c:val>
            <c:numRef>
              <c:f>'Personal Budget Analysis'!$O$12:$O$26</c:f>
              <c:numCache>
                <c:formatCode>_(* #,##0_);_(* \(#,##0\);_(* "-"??_);_(@_)</c:formatCode>
                <c:ptCount val="15"/>
                <c:pt idx="0">
                  <c:v>21829</c:v>
                </c:pt>
                <c:pt idx="1">
                  <c:v>14907</c:v>
                </c:pt>
                <c:pt idx="2">
                  <c:v>20237</c:v>
                </c:pt>
                <c:pt idx="3">
                  <c:v>16013</c:v>
                </c:pt>
                <c:pt idx="4">
                  <c:v>19883</c:v>
                </c:pt>
                <c:pt idx="5">
                  <c:v>15223</c:v>
                </c:pt>
                <c:pt idx="6">
                  <c:v>18838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E5E-4B34-BBFF-65BCD28CB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Expenses Analysis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'Personal Budget Analysis'!$O$29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799F-43FB-9B84-1166F974463D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799F-43FB-9B84-1166F974463D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799F-43FB-9B84-1166F974463D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799F-43FB-9B84-1166F974463D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799F-43FB-9B84-1166F974463D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799F-43FB-9B84-1166F974463D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799F-43FB-9B84-1166F974463D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799F-43FB-9B84-1166F974463D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799F-43FB-9B84-1166F974463D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799F-43FB-9B84-1166F974463D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14-799F-43FB-9B84-1166F974463D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5-799F-43FB-9B84-1166F974463D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6-799F-43FB-9B84-1166F974463D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17-799F-43FB-9B84-1166F974463D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18-799F-43FB-9B84-1166F974463D}"/>
              </c:ext>
            </c:extLst>
          </c:dPt>
          <c:cat>
            <c:strRef>
              <c:f>'Personal Budget Analysis'!$B$30:$B$44</c:f>
              <c:strCache>
                <c:ptCount val="10"/>
                <c:pt idx="0">
                  <c:v>Mortgage/Rent</c:v>
                </c:pt>
                <c:pt idx="1">
                  <c:v>Home/Rental Insurance</c:v>
                </c:pt>
                <c:pt idx="2">
                  <c:v>Electricity</c:v>
                </c:pt>
                <c:pt idx="3">
                  <c:v>Gas/Oil</c:v>
                </c:pt>
                <c:pt idx="4">
                  <c:v>Water/Sewer/Trash</c:v>
                </c:pt>
                <c:pt idx="5">
                  <c:v>Phone</c:v>
                </c:pt>
                <c:pt idx="6">
                  <c:v>Cable/Satellite</c:v>
                </c:pt>
                <c:pt idx="7">
                  <c:v>Internet</c:v>
                </c:pt>
                <c:pt idx="8">
                  <c:v>Furnishings/Appliances</c:v>
                </c:pt>
                <c:pt idx="9">
                  <c:v>Other</c:v>
                </c:pt>
              </c:strCache>
            </c:strRef>
          </c:cat>
          <c:val>
            <c:numRef>
              <c:f>'Personal Budget Analysis'!$O$30:$O$44</c:f>
              <c:numCache>
                <c:formatCode>_(* #,##0_);_(* \(#,##0\);_(* "-"??_);_(@_)</c:formatCode>
                <c:ptCount val="15"/>
                <c:pt idx="0">
                  <c:v>7674</c:v>
                </c:pt>
                <c:pt idx="1">
                  <c:v>7742</c:v>
                </c:pt>
                <c:pt idx="2">
                  <c:v>8216</c:v>
                </c:pt>
                <c:pt idx="3">
                  <c:v>9069</c:v>
                </c:pt>
                <c:pt idx="4">
                  <c:v>8376</c:v>
                </c:pt>
                <c:pt idx="5">
                  <c:v>8288</c:v>
                </c:pt>
                <c:pt idx="6">
                  <c:v>8159</c:v>
                </c:pt>
                <c:pt idx="7">
                  <c:v>7554</c:v>
                </c:pt>
                <c:pt idx="8">
                  <c:v>8815</c:v>
                </c:pt>
                <c:pt idx="9">
                  <c:v>7736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99F-43FB-9B84-1166F9744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66675</xdr:colOff>
      <xdr:row>10</xdr:row>
      <xdr:rowOff>0</xdr:rowOff>
    </xdr:from>
    <xdr:ext cx="2552700" cy="28194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66675</xdr:colOff>
      <xdr:row>28</xdr:row>
      <xdr:rowOff>9525</xdr:rowOff>
    </xdr:from>
    <xdr:ext cx="2552700" cy="28194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16</xdr:col>
      <xdr:colOff>76200</xdr:colOff>
      <xdr:row>1</xdr:row>
      <xdr:rowOff>9525</xdr:rowOff>
    </xdr:from>
    <xdr:ext cx="7143750" cy="202882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20</xdr:col>
      <xdr:colOff>228600</xdr:colOff>
      <xdr:row>10</xdr:row>
      <xdr:rowOff>9525</xdr:rowOff>
    </xdr:from>
    <xdr:ext cx="4610100" cy="28098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20</xdr:col>
      <xdr:colOff>228600</xdr:colOff>
      <xdr:row>28</xdr:row>
      <xdr:rowOff>9525</xdr:rowOff>
    </xdr:from>
    <xdr:ext cx="4514850" cy="28098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DBBE-587B-44A9-B826-5648E5F8ED7E}">
  <dimension ref="A1:N24"/>
  <sheetViews>
    <sheetView topLeftCell="A5" workbookViewId="0">
      <selection activeCell="B21" sqref="B21"/>
    </sheetView>
  </sheetViews>
  <sheetFormatPr defaultRowHeight="13" x14ac:dyDescent="0.3"/>
  <cols>
    <col min="1" max="1" width="30.296875" customWidth="1"/>
    <col min="2" max="2" width="28" customWidth="1"/>
  </cols>
  <sheetData>
    <row r="1" spans="1:14" x14ac:dyDescent="0.3">
      <c r="A1" s="2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0</v>
      </c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" t="s">
        <v>2</v>
      </c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/>
      <c r="B6" s="3" t="s">
        <v>4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2"/>
      <c r="B7" s="3" t="s">
        <v>6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2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2" t="s">
        <v>8</v>
      </c>
      <c r="B12" s="4" t="s">
        <v>9</v>
      </c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2" t="s">
        <v>11</v>
      </c>
      <c r="B16" s="6" t="s">
        <v>12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6" t="s">
        <v>14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6" t="s">
        <v>16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6" t="s">
        <v>18</v>
      </c>
      <c r="C19" s="1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6" t="s">
        <v>20</v>
      </c>
      <c r="C20" s="1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6" t="s">
        <v>22</v>
      </c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6" t="s">
        <v>24</v>
      </c>
      <c r="C22" s="1" t="s">
        <v>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6" t="s">
        <v>26</v>
      </c>
      <c r="C23" s="1" t="s">
        <v>27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6" t="s">
        <v>28</v>
      </c>
      <c r="C24" s="1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0B47F"/>
  </sheetPr>
  <dimension ref="A1:Z1000"/>
  <sheetViews>
    <sheetView showGridLines="0" tabSelected="1" zoomScale="46" zoomScaleNormal="68" workbookViewId="0">
      <selection activeCell="C15" sqref="C15"/>
    </sheetView>
  </sheetViews>
  <sheetFormatPr defaultColWidth="14.3984375" defaultRowHeight="15" customHeight="1" x14ac:dyDescent="0.3"/>
  <cols>
    <col min="1" max="1" width="1" customWidth="1"/>
    <col min="2" max="2" width="19.3984375" customWidth="1"/>
    <col min="3" max="14" width="8.69921875" customWidth="1"/>
    <col min="15" max="15" width="15.3984375" customWidth="1"/>
    <col min="16" max="16" width="14.3984375" customWidth="1"/>
    <col min="17" max="25" width="9.09765625" customWidth="1"/>
    <col min="26" max="26" width="27" customWidth="1"/>
  </cols>
  <sheetData>
    <row r="1" spans="1:26" ht="12.75" customHeight="1" x14ac:dyDescent="0.3">
      <c r="A1" s="42" t="s">
        <v>30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4"/>
    </row>
    <row r="2" spans="1:26" ht="12.75" customHeight="1" x14ac:dyDescent="0.3"/>
    <row r="3" spans="1:26" ht="12.75" customHeight="1" x14ac:dyDescent="0.3">
      <c r="B3" s="1" t="s">
        <v>31</v>
      </c>
      <c r="C3" s="7">
        <v>10000</v>
      </c>
    </row>
    <row r="4" spans="1:26" ht="19.5" customHeight="1" x14ac:dyDescent="0.3">
      <c r="A4" s="8"/>
      <c r="B4" s="9" t="s">
        <v>32</v>
      </c>
      <c r="C4" s="10" t="s">
        <v>33</v>
      </c>
      <c r="D4" s="10" t="s">
        <v>34</v>
      </c>
      <c r="E4" s="10" t="s">
        <v>35</v>
      </c>
      <c r="F4" s="10" t="s">
        <v>36</v>
      </c>
      <c r="G4" s="10" t="s">
        <v>37</v>
      </c>
      <c r="H4" s="10" t="s">
        <v>38</v>
      </c>
      <c r="I4" s="10" t="s">
        <v>39</v>
      </c>
      <c r="J4" s="10" t="s">
        <v>40</v>
      </c>
      <c r="K4" s="10" t="s">
        <v>41</v>
      </c>
      <c r="L4" s="10" t="s">
        <v>42</v>
      </c>
      <c r="M4" s="10" t="s">
        <v>43</v>
      </c>
      <c r="N4" s="10" t="s">
        <v>44</v>
      </c>
      <c r="O4" s="11" t="s">
        <v>45</v>
      </c>
      <c r="P4" s="11" t="s">
        <v>46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B5" s="12" t="s">
        <v>47</v>
      </c>
      <c r="C5" s="13">
        <f t="shared" ref="C5:N5" si="0">C27</f>
        <v>14493</v>
      </c>
      <c r="D5" s="13">
        <f t="shared" si="0"/>
        <v>12620</v>
      </c>
      <c r="E5" s="13">
        <f t="shared" si="0"/>
        <v>13237</v>
      </c>
      <c r="F5" s="13">
        <f t="shared" si="0"/>
        <v>9622</v>
      </c>
      <c r="G5" s="13">
        <f t="shared" si="0"/>
        <v>9783</v>
      </c>
      <c r="H5" s="13">
        <f t="shared" si="0"/>
        <v>10486</v>
      </c>
      <c r="I5" s="13">
        <f t="shared" si="0"/>
        <v>5474</v>
      </c>
      <c r="J5" s="13">
        <f t="shared" si="0"/>
        <v>10044</v>
      </c>
      <c r="K5" s="13">
        <f t="shared" si="0"/>
        <v>5282</v>
      </c>
      <c r="L5" s="13">
        <f t="shared" si="0"/>
        <v>11664</v>
      </c>
      <c r="M5" s="13">
        <f t="shared" si="0"/>
        <v>10029</v>
      </c>
      <c r="N5" s="13">
        <f t="shared" si="0"/>
        <v>14196</v>
      </c>
      <c r="O5" s="14">
        <f t="shared" ref="O5:O7" si="1">SUM(C5:N5)</f>
        <v>126930</v>
      </c>
      <c r="P5" s="14">
        <f t="shared" ref="P5:P7" si="2">IFERROR(AVERAGE(C5:N5),"")</f>
        <v>10577.5</v>
      </c>
    </row>
    <row r="6" spans="1:26" ht="12.75" customHeight="1" x14ac:dyDescent="0.3">
      <c r="B6" s="12" t="s">
        <v>48</v>
      </c>
      <c r="C6" s="13">
        <f t="shared" ref="C6:N6" si="3">C45</f>
        <v>6234</v>
      </c>
      <c r="D6" s="13">
        <f t="shared" si="3"/>
        <v>7739</v>
      </c>
      <c r="E6" s="13">
        <f t="shared" si="3"/>
        <v>7147</v>
      </c>
      <c r="F6" s="13">
        <f t="shared" si="3"/>
        <v>6965</v>
      </c>
      <c r="G6" s="13">
        <f t="shared" si="3"/>
        <v>6517</v>
      </c>
      <c r="H6" s="13">
        <f t="shared" si="3"/>
        <v>5692</v>
      </c>
      <c r="I6" s="13">
        <f t="shared" si="3"/>
        <v>6135</v>
      </c>
      <c r="J6" s="13">
        <f t="shared" si="3"/>
        <v>7190</v>
      </c>
      <c r="K6" s="13">
        <f t="shared" si="3"/>
        <v>6880</v>
      </c>
      <c r="L6" s="13">
        <f t="shared" si="3"/>
        <v>6341</v>
      </c>
      <c r="M6" s="13">
        <f t="shared" si="3"/>
        <v>7640</v>
      </c>
      <c r="N6" s="13">
        <f t="shared" si="3"/>
        <v>7149</v>
      </c>
      <c r="O6" s="14">
        <f t="shared" si="1"/>
        <v>81629</v>
      </c>
      <c r="P6" s="14">
        <f t="shared" si="2"/>
        <v>6802.416666666667</v>
      </c>
    </row>
    <row r="7" spans="1:26" ht="12.75" customHeight="1" x14ac:dyDescent="0.3">
      <c r="B7" s="12" t="s">
        <v>49</v>
      </c>
      <c r="C7" s="13">
        <f t="shared" ref="C7:N7" si="4">C5-C6</f>
        <v>8259</v>
      </c>
      <c r="D7" s="13">
        <f t="shared" si="4"/>
        <v>4881</v>
      </c>
      <c r="E7" s="13">
        <f t="shared" si="4"/>
        <v>6090</v>
      </c>
      <c r="F7" s="13">
        <f t="shared" si="4"/>
        <v>2657</v>
      </c>
      <c r="G7" s="13">
        <f t="shared" si="4"/>
        <v>3266</v>
      </c>
      <c r="H7" s="13">
        <f t="shared" si="4"/>
        <v>4794</v>
      </c>
      <c r="I7" s="13">
        <f t="shared" si="4"/>
        <v>-661</v>
      </c>
      <c r="J7" s="13">
        <f t="shared" si="4"/>
        <v>2854</v>
      </c>
      <c r="K7" s="13">
        <f t="shared" si="4"/>
        <v>-1598</v>
      </c>
      <c r="L7" s="13">
        <f t="shared" si="4"/>
        <v>5323</v>
      </c>
      <c r="M7" s="13">
        <f t="shared" si="4"/>
        <v>2389</v>
      </c>
      <c r="N7" s="13">
        <f t="shared" si="4"/>
        <v>7047</v>
      </c>
      <c r="O7" s="14">
        <f t="shared" si="1"/>
        <v>45301</v>
      </c>
      <c r="P7" s="14">
        <f t="shared" si="2"/>
        <v>3775.0833333333335</v>
      </c>
    </row>
    <row r="8" spans="1:26" ht="12.75" customHeight="1" x14ac:dyDescent="0.3">
      <c r="B8" s="12" t="s">
        <v>50</v>
      </c>
      <c r="C8" s="15">
        <f>C3+C5-C6</f>
        <v>18259</v>
      </c>
      <c r="D8" s="15">
        <f t="shared" ref="D8:N8" si="5">C8+D5-D6</f>
        <v>23140</v>
      </c>
      <c r="E8" s="15">
        <f t="shared" si="5"/>
        <v>29230</v>
      </c>
      <c r="F8" s="15">
        <f t="shared" si="5"/>
        <v>31887</v>
      </c>
      <c r="G8" s="15">
        <f t="shared" si="5"/>
        <v>35153</v>
      </c>
      <c r="H8" s="15">
        <f t="shared" si="5"/>
        <v>39947</v>
      </c>
      <c r="I8" s="15">
        <f t="shared" si="5"/>
        <v>39286</v>
      </c>
      <c r="J8" s="15">
        <f t="shared" si="5"/>
        <v>42140</v>
      </c>
      <c r="K8" s="15">
        <f t="shared" si="5"/>
        <v>40542</v>
      </c>
      <c r="L8" s="15">
        <f t="shared" si="5"/>
        <v>45865</v>
      </c>
      <c r="M8" s="15">
        <f t="shared" si="5"/>
        <v>48254</v>
      </c>
      <c r="N8" s="15">
        <f t="shared" si="5"/>
        <v>55301</v>
      </c>
      <c r="O8" s="16"/>
      <c r="P8" s="16"/>
    </row>
    <row r="9" spans="1:26" ht="12.75" customHeight="1" x14ac:dyDescent="0.3">
      <c r="B9" s="17" t="s">
        <v>51</v>
      </c>
      <c r="D9" s="18">
        <f t="shared" ref="D9:N9" si="6">IFERROR((D8-C8)/C8,"")</f>
        <v>0.26732022564214908</v>
      </c>
      <c r="E9" s="18">
        <f t="shared" si="6"/>
        <v>0.26318063958513399</v>
      </c>
      <c r="F9" s="18">
        <f t="shared" si="6"/>
        <v>9.0899760520013681E-2</v>
      </c>
      <c r="G9" s="18">
        <f t="shared" si="6"/>
        <v>0.10242418540471038</v>
      </c>
      <c r="H9" s="18">
        <f t="shared" si="6"/>
        <v>0.13637527380308936</v>
      </c>
      <c r="I9" s="18">
        <f t="shared" si="6"/>
        <v>-1.6546924675194634E-2</v>
      </c>
      <c r="J9" s="18">
        <f t="shared" si="6"/>
        <v>7.2646744387313542E-2</v>
      </c>
      <c r="K9" s="18">
        <f t="shared" si="6"/>
        <v>-3.7921214997626955E-2</v>
      </c>
      <c r="L9" s="18">
        <f t="shared" si="6"/>
        <v>0.13129594001282621</v>
      </c>
      <c r="M9" s="18">
        <f t="shared" si="6"/>
        <v>5.2087648533740323E-2</v>
      </c>
      <c r="N9" s="18">
        <f t="shared" si="6"/>
        <v>0.14603970655282464</v>
      </c>
      <c r="O9" s="45">
        <f>IFERROR((N8-C8)/C8,"")</f>
        <v>2.0286981762418534</v>
      </c>
      <c r="P9" s="46"/>
    </row>
    <row r="10" spans="1:26" ht="54.75" customHeight="1" x14ac:dyDescent="0.3"/>
    <row r="11" spans="1:26" ht="19.5" customHeight="1" x14ac:dyDescent="0.3">
      <c r="A11" s="8"/>
      <c r="B11" s="19" t="s">
        <v>52</v>
      </c>
      <c r="C11" s="20" t="s">
        <v>33</v>
      </c>
      <c r="D11" s="20" t="s">
        <v>34</v>
      </c>
      <c r="E11" s="20" t="s">
        <v>35</v>
      </c>
      <c r="F11" s="20" t="s">
        <v>36</v>
      </c>
      <c r="G11" s="20" t="s">
        <v>37</v>
      </c>
      <c r="H11" s="20" t="s">
        <v>38</v>
      </c>
      <c r="I11" s="20" t="s">
        <v>39</v>
      </c>
      <c r="J11" s="20" t="s">
        <v>40</v>
      </c>
      <c r="K11" s="20" t="s">
        <v>41</v>
      </c>
      <c r="L11" s="20" t="s">
        <v>42</v>
      </c>
      <c r="M11" s="20" t="s">
        <v>43</v>
      </c>
      <c r="N11" s="20" t="s">
        <v>44</v>
      </c>
      <c r="O11" s="21" t="s">
        <v>45</v>
      </c>
      <c r="P11" s="22" t="s">
        <v>46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3">
      <c r="B12" s="23" t="s">
        <v>53</v>
      </c>
      <c r="C12" s="24">
        <v>1008</v>
      </c>
      <c r="D12" s="24">
        <v>2719</v>
      </c>
      <c r="E12" s="24">
        <v>2462</v>
      </c>
      <c r="F12" s="24">
        <v>2915</v>
      </c>
      <c r="G12" s="24">
        <v>1813</v>
      </c>
      <c r="H12" s="24">
        <v>1479</v>
      </c>
      <c r="I12" s="24">
        <v>500</v>
      </c>
      <c r="J12" s="24">
        <v>2396</v>
      </c>
      <c r="K12" s="24">
        <v>727</v>
      </c>
      <c r="L12" s="24">
        <v>1747</v>
      </c>
      <c r="M12" s="24">
        <v>2646</v>
      </c>
      <c r="N12" s="24">
        <v>1417</v>
      </c>
      <c r="O12" s="25">
        <f t="shared" ref="O12:O26" si="7">IF(COUNT(C12:N12)=0,"",SUM(C12:N12))</f>
        <v>21829</v>
      </c>
      <c r="P12" s="26">
        <f t="shared" ref="P12:P26" si="8">IFERROR(AVERAGE(C12:N12),"")</f>
        <v>1819.0833333333333</v>
      </c>
    </row>
    <row r="13" spans="1:26" ht="12.75" customHeight="1" x14ac:dyDescent="0.3">
      <c r="B13" s="27" t="s">
        <v>54</v>
      </c>
      <c r="C13" s="24">
        <v>2394</v>
      </c>
      <c r="D13" s="24">
        <v>1234</v>
      </c>
      <c r="E13" s="24">
        <v>1164</v>
      </c>
      <c r="F13" s="24">
        <v>724</v>
      </c>
      <c r="G13" s="24">
        <v>1022</v>
      </c>
      <c r="H13" s="24">
        <v>1074</v>
      </c>
      <c r="I13" s="24">
        <v>300</v>
      </c>
      <c r="J13" s="24">
        <v>1393</v>
      </c>
      <c r="K13" s="24">
        <v>1828</v>
      </c>
      <c r="L13" s="24">
        <v>1117</v>
      </c>
      <c r="M13" s="24">
        <v>1476</v>
      </c>
      <c r="N13" s="24">
        <v>1181</v>
      </c>
      <c r="O13" s="25">
        <f t="shared" si="7"/>
        <v>14907</v>
      </c>
      <c r="P13" s="26">
        <f t="shared" si="8"/>
        <v>1242.25</v>
      </c>
    </row>
    <row r="14" spans="1:26" ht="12.75" customHeight="1" x14ac:dyDescent="0.3">
      <c r="B14" s="27" t="s">
        <v>55</v>
      </c>
      <c r="C14" s="24">
        <v>2833</v>
      </c>
      <c r="D14" s="24">
        <v>1775</v>
      </c>
      <c r="E14" s="24">
        <v>2742</v>
      </c>
      <c r="F14" s="24">
        <v>782</v>
      </c>
      <c r="G14" s="24">
        <v>1133</v>
      </c>
      <c r="H14" s="24">
        <v>1739</v>
      </c>
      <c r="I14" s="24">
        <v>1500</v>
      </c>
      <c r="J14" s="24">
        <v>950</v>
      </c>
      <c r="K14" s="24"/>
      <c r="L14" s="24">
        <v>2846</v>
      </c>
      <c r="M14" s="24">
        <v>1152</v>
      </c>
      <c r="N14" s="24">
        <v>2785</v>
      </c>
      <c r="O14" s="25">
        <f t="shared" si="7"/>
        <v>20237</v>
      </c>
      <c r="P14" s="26">
        <f t="shared" si="8"/>
        <v>1839.7272727272727</v>
      </c>
    </row>
    <row r="15" spans="1:26" ht="12.75" customHeight="1" x14ac:dyDescent="0.3">
      <c r="B15" s="27" t="s">
        <v>56</v>
      </c>
      <c r="C15" s="24">
        <v>2069</v>
      </c>
      <c r="D15" s="24">
        <v>2376</v>
      </c>
      <c r="E15" s="24">
        <v>1422</v>
      </c>
      <c r="F15" s="24"/>
      <c r="G15" s="24">
        <v>1109</v>
      </c>
      <c r="H15" s="24">
        <v>1316</v>
      </c>
      <c r="I15" s="24">
        <v>200</v>
      </c>
      <c r="J15" s="24">
        <v>450</v>
      </c>
      <c r="K15" s="24">
        <v>950</v>
      </c>
      <c r="L15" s="24">
        <v>2020</v>
      </c>
      <c r="M15" s="24">
        <v>1343</v>
      </c>
      <c r="N15" s="24">
        <v>2758</v>
      </c>
      <c r="O15" s="25">
        <f t="shared" si="7"/>
        <v>16013</v>
      </c>
      <c r="P15" s="26">
        <f t="shared" si="8"/>
        <v>1455.7272727272727</v>
      </c>
    </row>
    <row r="16" spans="1:26" ht="12.75" customHeight="1" x14ac:dyDescent="0.3">
      <c r="B16" s="27" t="s">
        <v>57</v>
      </c>
      <c r="C16" s="24">
        <v>1801</v>
      </c>
      <c r="D16" s="24">
        <v>2353</v>
      </c>
      <c r="E16" s="24">
        <v>2472</v>
      </c>
      <c r="F16" s="24">
        <v>2418</v>
      </c>
      <c r="G16" s="24">
        <v>1119</v>
      </c>
      <c r="H16" s="24">
        <v>1030</v>
      </c>
      <c r="I16" s="24">
        <v>700</v>
      </c>
      <c r="J16" s="24">
        <v>1692</v>
      </c>
      <c r="K16" s="24">
        <v>1377</v>
      </c>
      <c r="L16" s="24">
        <v>1105</v>
      </c>
      <c r="M16" s="24">
        <v>1573</v>
      </c>
      <c r="N16" s="24">
        <v>2243</v>
      </c>
      <c r="O16" s="25">
        <f t="shared" si="7"/>
        <v>19883</v>
      </c>
      <c r="P16" s="26">
        <f t="shared" si="8"/>
        <v>1656.9166666666667</v>
      </c>
    </row>
    <row r="17" spans="1:26" ht="12.75" customHeight="1" x14ac:dyDescent="0.3">
      <c r="B17" s="27" t="s">
        <v>58</v>
      </c>
      <c r="C17" s="24">
        <v>2939</v>
      </c>
      <c r="D17" s="24">
        <v>1284</v>
      </c>
      <c r="E17" s="24">
        <v>1642</v>
      </c>
      <c r="F17" s="24"/>
      <c r="G17" s="24">
        <v>1368</v>
      </c>
      <c r="H17" s="24">
        <v>2256</v>
      </c>
      <c r="I17" s="24">
        <v>774</v>
      </c>
      <c r="J17" s="24">
        <v>1400</v>
      </c>
      <c r="K17" s="24">
        <v>400</v>
      </c>
      <c r="L17" s="24">
        <v>654</v>
      </c>
      <c r="M17" s="24">
        <v>1032</v>
      </c>
      <c r="N17" s="24">
        <v>1474</v>
      </c>
      <c r="O17" s="25">
        <f t="shared" si="7"/>
        <v>15223</v>
      </c>
      <c r="P17" s="26">
        <f t="shared" si="8"/>
        <v>1383.909090909091</v>
      </c>
    </row>
    <row r="18" spans="1:26" ht="12.75" customHeight="1" x14ac:dyDescent="0.3">
      <c r="B18" s="27" t="s">
        <v>59</v>
      </c>
      <c r="C18" s="24">
        <v>1449</v>
      </c>
      <c r="D18" s="24">
        <v>879</v>
      </c>
      <c r="E18" s="24">
        <v>1333</v>
      </c>
      <c r="F18" s="24">
        <v>2783</v>
      </c>
      <c r="G18" s="24">
        <v>2219</v>
      </c>
      <c r="H18" s="24">
        <v>1592</v>
      </c>
      <c r="I18" s="24">
        <v>1500</v>
      </c>
      <c r="J18" s="24">
        <v>1763</v>
      </c>
      <c r="K18" s="24"/>
      <c r="L18" s="24">
        <v>2175</v>
      </c>
      <c r="M18" s="24">
        <v>807</v>
      </c>
      <c r="N18" s="24">
        <v>2338</v>
      </c>
      <c r="O18" s="25">
        <f t="shared" si="7"/>
        <v>18838</v>
      </c>
      <c r="P18" s="26">
        <f t="shared" si="8"/>
        <v>1712.5454545454545</v>
      </c>
    </row>
    <row r="19" spans="1:26" ht="12.75" customHeight="1" x14ac:dyDescent="0.3">
      <c r="B19" s="27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 t="str">
        <f t="shared" si="7"/>
        <v/>
      </c>
      <c r="P19" s="26" t="str">
        <f t="shared" si="8"/>
        <v/>
      </c>
    </row>
    <row r="20" spans="1:26" ht="12.75" customHeight="1" x14ac:dyDescent="0.3">
      <c r="B20" s="27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 t="str">
        <f t="shared" si="7"/>
        <v/>
      </c>
      <c r="P20" s="26" t="str">
        <f t="shared" si="8"/>
        <v/>
      </c>
    </row>
    <row r="21" spans="1:26" ht="12.75" customHeight="1" x14ac:dyDescent="0.3">
      <c r="B21" s="27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 t="str">
        <f t="shared" si="7"/>
        <v/>
      </c>
      <c r="P21" s="26" t="str">
        <f t="shared" si="8"/>
        <v/>
      </c>
    </row>
    <row r="22" spans="1:26" ht="12.75" customHeight="1" x14ac:dyDescent="0.3">
      <c r="B22" s="27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 t="str">
        <f t="shared" si="7"/>
        <v/>
      </c>
      <c r="P22" s="26" t="str">
        <f t="shared" si="8"/>
        <v/>
      </c>
    </row>
    <row r="23" spans="1:26" ht="12.75" customHeight="1" x14ac:dyDescent="0.3">
      <c r="B23" s="27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 t="str">
        <f t="shared" si="7"/>
        <v/>
      </c>
      <c r="P23" s="26" t="str">
        <f t="shared" si="8"/>
        <v/>
      </c>
    </row>
    <row r="24" spans="1:26" ht="12.75" customHeight="1" x14ac:dyDescent="0.3">
      <c r="B24" s="27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 t="str">
        <f t="shared" si="7"/>
        <v/>
      </c>
      <c r="P24" s="26" t="str">
        <f t="shared" si="8"/>
        <v/>
      </c>
    </row>
    <row r="25" spans="1:26" ht="12.75" customHeight="1" x14ac:dyDescent="0.3">
      <c r="B25" s="27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 t="str">
        <f t="shared" si="7"/>
        <v/>
      </c>
      <c r="P25" s="26" t="str">
        <f t="shared" si="8"/>
        <v/>
      </c>
    </row>
    <row r="26" spans="1:26" ht="12.75" customHeight="1" x14ac:dyDescent="0.3">
      <c r="B26" s="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 t="str">
        <f t="shared" si="7"/>
        <v/>
      </c>
      <c r="P26" s="26" t="str">
        <f t="shared" si="8"/>
        <v/>
      </c>
    </row>
    <row r="27" spans="1:26" ht="12.75" customHeight="1" x14ac:dyDescent="0.3">
      <c r="B27" s="28" t="s">
        <v>45</v>
      </c>
      <c r="C27" s="29">
        <f t="shared" ref="C27:P27" si="9">SUM(C12:C26)</f>
        <v>14493</v>
      </c>
      <c r="D27" s="29">
        <f t="shared" si="9"/>
        <v>12620</v>
      </c>
      <c r="E27" s="29">
        <f t="shared" si="9"/>
        <v>13237</v>
      </c>
      <c r="F27" s="29">
        <f t="shared" si="9"/>
        <v>9622</v>
      </c>
      <c r="G27" s="29">
        <f t="shared" si="9"/>
        <v>9783</v>
      </c>
      <c r="H27" s="29">
        <f t="shared" si="9"/>
        <v>10486</v>
      </c>
      <c r="I27" s="29">
        <f t="shared" si="9"/>
        <v>5474</v>
      </c>
      <c r="J27" s="29">
        <f t="shared" si="9"/>
        <v>10044</v>
      </c>
      <c r="K27" s="29">
        <f t="shared" si="9"/>
        <v>5282</v>
      </c>
      <c r="L27" s="29">
        <f t="shared" si="9"/>
        <v>11664</v>
      </c>
      <c r="M27" s="29">
        <f t="shared" si="9"/>
        <v>10029</v>
      </c>
      <c r="N27" s="29">
        <f t="shared" si="9"/>
        <v>14196</v>
      </c>
      <c r="O27" s="29">
        <f t="shared" si="9"/>
        <v>126930</v>
      </c>
      <c r="P27" s="29">
        <f t="shared" si="9"/>
        <v>11110.15909090909</v>
      </c>
    </row>
    <row r="28" spans="1:26" ht="6" customHeight="1" x14ac:dyDescent="0.3"/>
    <row r="29" spans="1:26" ht="19.5" customHeight="1" x14ac:dyDescent="0.3">
      <c r="A29" s="8"/>
      <c r="B29" s="30" t="s">
        <v>60</v>
      </c>
      <c r="C29" s="31" t="s">
        <v>33</v>
      </c>
      <c r="D29" s="31" t="s">
        <v>34</v>
      </c>
      <c r="E29" s="31" t="s">
        <v>35</v>
      </c>
      <c r="F29" s="31" t="s">
        <v>36</v>
      </c>
      <c r="G29" s="31" t="s">
        <v>37</v>
      </c>
      <c r="H29" s="31" t="s">
        <v>38</v>
      </c>
      <c r="I29" s="31" t="s">
        <v>39</v>
      </c>
      <c r="J29" s="31" t="s">
        <v>40</v>
      </c>
      <c r="K29" s="31" t="s">
        <v>41</v>
      </c>
      <c r="L29" s="31" t="s">
        <v>42</v>
      </c>
      <c r="M29" s="31" t="s">
        <v>43</v>
      </c>
      <c r="N29" s="31" t="s">
        <v>44</v>
      </c>
      <c r="O29" s="32" t="s">
        <v>45</v>
      </c>
      <c r="P29" s="33" t="s">
        <v>46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B30" s="34" t="s">
        <v>61</v>
      </c>
      <c r="C30" s="35">
        <v>374</v>
      </c>
      <c r="D30" s="35">
        <v>861</v>
      </c>
      <c r="E30" s="35">
        <v>398</v>
      </c>
      <c r="F30" s="35">
        <v>831</v>
      </c>
      <c r="G30" s="35">
        <v>639</v>
      </c>
      <c r="H30" s="35">
        <v>321</v>
      </c>
      <c r="I30" s="35">
        <v>515</v>
      </c>
      <c r="J30" s="35">
        <v>934</v>
      </c>
      <c r="K30" s="35">
        <v>741</v>
      </c>
      <c r="L30" s="35">
        <v>475</v>
      </c>
      <c r="M30" s="35">
        <v>875</v>
      </c>
      <c r="N30" s="35">
        <v>710</v>
      </c>
      <c r="O30" s="36">
        <f t="shared" ref="O30:O44" si="10">IF(COUNT(C30:N30)=0,"",SUM(C30:N30))</f>
        <v>7674</v>
      </c>
      <c r="P30" s="37">
        <f t="shared" ref="P30:P44" si="11">IFERROR(AVERAGE(C30:N30),"")</f>
        <v>639.5</v>
      </c>
    </row>
    <row r="31" spans="1:26" ht="12.75" customHeight="1" x14ac:dyDescent="0.3">
      <c r="B31" s="38" t="s">
        <v>62</v>
      </c>
      <c r="C31" s="35">
        <v>600</v>
      </c>
      <c r="D31" s="35">
        <v>741</v>
      </c>
      <c r="E31" s="35">
        <v>914</v>
      </c>
      <c r="F31" s="35">
        <v>821</v>
      </c>
      <c r="G31" s="35">
        <v>800</v>
      </c>
      <c r="H31" s="35">
        <v>420</v>
      </c>
      <c r="I31" s="35">
        <v>200</v>
      </c>
      <c r="J31" s="35">
        <v>754</v>
      </c>
      <c r="K31" s="35">
        <v>351</v>
      </c>
      <c r="L31" s="35">
        <v>795</v>
      </c>
      <c r="M31" s="35">
        <v>589</v>
      </c>
      <c r="N31" s="35">
        <v>757</v>
      </c>
      <c r="O31" s="36">
        <f t="shared" si="10"/>
        <v>7742</v>
      </c>
      <c r="P31" s="37">
        <f t="shared" si="11"/>
        <v>645.16666666666663</v>
      </c>
    </row>
    <row r="32" spans="1:26" ht="12.75" customHeight="1" x14ac:dyDescent="0.3">
      <c r="B32" s="38" t="s">
        <v>63</v>
      </c>
      <c r="C32" s="35">
        <v>712</v>
      </c>
      <c r="D32" s="35">
        <v>917</v>
      </c>
      <c r="E32" s="35">
        <v>952</v>
      </c>
      <c r="F32" s="35">
        <v>904</v>
      </c>
      <c r="G32" s="35">
        <v>471</v>
      </c>
      <c r="H32" s="35">
        <v>366</v>
      </c>
      <c r="I32" s="35">
        <v>534</v>
      </c>
      <c r="J32" s="35">
        <v>325</v>
      </c>
      <c r="K32" s="35">
        <v>983</v>
      </c>
      <c r="L32" s="35">
        <v>697</v>
      </c>
      <c r="M32" s="35">
        <v>869</v>
      </c>
      <c r="N32" s="35">
        <v>486</v>
      </c>
      <c r="O32" s="36">
        <f t="shared" si="10"/>
        <v>8216</v>
      </c>
      <c r="P32" s="37">
        <f t="shared" si="11"/>
        <v>684.66666666666663</v>
      </c>
    </row>
    <row r="33" spans="2:16" ht="12.75" customHeight="1" x14ac:dyDescent="0.3">
      <c r="B33" s="38" t="s">
        <v>64</v>
      </c>
      <c r="C33" s="35">
        <v>565</v>
      </c>
      <c r="D33" s="35">
        <v>560</v>
      </c>
      <c r="E33" s="35">
        <v>837</v>
      </c>
      <c r="F33" s="35">
        <v>591</v>
      </c>
      <c r="G33" s="35">
        <v>943</v>
      </c>
      <c r="H33" s="35">
        <v>974</v>
      </c>
      <c r="I33" s="35">
        <v>872</v>
      </c>
      <c r="J33" s="35">
        <v>974</v>
      </c>
      <c r="K33" s="35">
        <v>874</v>
      </c>
      <c r="L33" s="35">
        <v>413</v>
      </c>
      <c r="M33" s="35">
        <v>918</v>
      </c>
      <c r="N33" s="35">
        <v>548</v>
      </c>
      <c r="O33" s="36">
        <f t="shared" si="10"/>
        <v>9069</v>
      </c>
      <c r="P33" s="37">
        <f t="shared" si="11"/>
        <v>755.75</v>
      </c>
    </row>
    <row r="34" spans="2:16" ht="12.75" customHeight="1" x14ac:dyDescent="0.3">
      <c r="B34" s="38" t="s">
        <v>65</v>
      </c>
      <c r="C34" s="35">
        <v>673</v>
      </c>
      <c r="D34" s="35">
        <v>989</v>
      </c>
      <c r="E34" s="35">
        <v>558</v>
      </c>
      <c r="F34" s="35">
        <v>662</v>
      </c>
      <c r="G34" s="35">
        <v>995</v>
      </c>
      <c r="H34" s="35">
        <v>418</v>
      </c>
      <c r="I34" s="35">
        <v>706</v>
      </c>
      <c r="J34" s="35">
        <v>766</v>
      </c>
      <c r="K34" s="35">
        <v>389</v>
      </c>
      <c r="L34" s="35">
        <v>973</v>
      </c>
      <c r="M34" s="35">
        <v>342</v>
      </c>
      <c r="N34" s="35">
        <v>905</v>
      </c>
      <c r="O34" s="36">
        <f t="shared" si="10"/>
        <v>8376</v>
      </c>
      <c r="P34" s="37">
        <f t="shared" si="11"/>
        <v>698</v>
      </c>
    </row>
    <row r="35" spans="2:16" ht="12.75" customHeight="1" x14ac:dyDescent="0.3">
      <c r="B35" s="38" t="s">
        <v>66</v>
      </c>
      <c r="C35" s="35">
        <v>418</v>
      </c>
      <c r="D35" s="35">
        <v>550</v>
      </c>
      <c r="E35" s="35">
        <v>717</v>
      </c>
      <c r="F35" s="35">
        <v>839</v>
      </c>
      <c r="G35" s="35">
        <v>714</v>
      </c>
      <c r="H35" s="35">
        <v>480</v>
      </c>
      <c r="I35" s="35">
        <v>692</v>
      </c>
      <c r="J35" s="35">
        <v>317</v>
      </c>
      <c r="K35" s="35">
        <v>776</v>
      </c>
      <c r="L35" s="35">
        <v>818</v>
      </c>
      <c r="M35" s="35">
        <v>969</v>
      </c>
      <c r="N35" s="35">
        <v>998</v>
      </c>
      <c r="O35" s="36">
        <f t="shared" si="10"/>
        <v>8288</v>
      </c>
      <c r="P35" s="37">
        <f t="shared" si="11"/>
        <v>690.66666666666663</v>
      </c>
    </row>
    <row r="36" spans="2:16" ht="12.75" customHeight="1" x14ac:dyDescent="0.3">
      <c r="B36" s="38" t="s">
        <v>67</v>
      </c>
      <c r="C36" s="35">
        <v>826</v>
      </c>
      <c r="D36" s="35">
        <v>832</v>
      </c>
      <c r="E36" s="35">
        <v>786</v>
      </c>
      <c r="F36" s="35">
        <v>606</v>
      </c>
      <c r="G36" s="35">
        <v>467</v>
      </c>
      <c r="H36" s="35">
        <v>843</v>
      </c>
      <c r="I36" s="35">
        <v>572</v>
      </c>
      <c r="J36" s="35">
        <v>862</v>
      </c>
      <c r="K36" s="35">
        <v>573</v>
      </c>
      <c r="L36" s="35">
        <v>368</v>
      </c>
      <c r="M36" s="35">
        <v>765</v>
      </c>
      <c r="N36" s="35">
        <v>659</v>
      </c>
      <c r="O36" s="36">
        <f t="shared" si="10"/>
        <v>8159</v>
      </c>
      <c r="P36" s="37">
        <f t="shared" si="11"/>
        <v>679.91666666666663</v>
      </c>
    </row>
    <row r="37" spans="2:16" ht="12.75" customHeight="1" x14ac:dyDescent="0.3">
      <c r="B37" s="38" t="s">
        <v>68</v>
      </c>
      <c r="C37" s="35">
        <v>908</v>
      </c>
      <c r="D37" s="35">
        <v>705</v>
      </c>
      <c r="E37" s="35">
        <v>438</v>
      </c>
      <c r="F37" s="35">
        <v>628</v>
      </c>
      <c r="G37" s="35">
        <v>697</v>
      </c>
      <c r="H37" s="35">
        <v>883</v>
      </c>
      <c r="I37" s="35">
        <v>542</v>
      </c>
      <c r="J37" s="35">
        <v>363</v>
      </c>
      <c r="K37" s="35">
        <v>613</v>
      </c>
      <c r="L37" s="35">
        <v>495</v>
      </c>
      <c r="M37" s="35">
        <v>713</v>
      </c>
      <c r="N37" s="35">
        <v>569</v>
      </c>
      <c r="O37" s="36">
        <f t="shared" si="10"/>
        <v>7554</v>
      </c>
      <c r="P37" s="37">
        <f t="shared" si="11"/>
        <v>629.5</v>
      </c>
    </row>
    <row r="38" spans="2:16" ht="12.75" customHeight="1" x14ac:dyDescent="0.3">
      <c r="B38" s="38" t="s">
        <v>69</v>
      </c>
      <c r="C38" s="35">
        <v>732</v>
      </c>
      <c r="D38" s="35">
        <v>960</v>
      </c>
      <c r="E38" s="35">
        <v>884</v>
      </c>
      <c r="F38" s="35">
        <v>468</v>
      </c>
      <c r="G38" s="35">
        <v>325</v>
      </c>
      <c r="H38" s="35">
        <v>637</v>
      </c>
      <c r="I38" s="35">
        <v>887</v>
      </c>
      <c r="J38" s="35">
        <v>994</v>
      </c>
      <c r="K38" s="35">
        <v>590</v>
      </c>
      <c r="L38" s="35">
        <v>950</v>
      </c>
      <c r="M38" s="35">
        <v>634</v>
      </c>
      <c r="N38" s="35">
        <v>754</v>
      </c>
      <c r="O38" s="36">
        <f t="shared" si="10"/>
        <v>8815</v>
      </c>
      <c r="P38" s="37">
        <f t="shared" si="11"/>
        <v>734.58333333333337</v>
      </c>
    </row>
    <row r="39" spans="2:16" ht="12.75" customHeight="1" x14ac:dyDescent="0.3">
      <c r="B39" s="38" t="s">
        <v>59</v>
      </c>
      <c r="C39" s="35">
        <v>426</v>
      </c>
      <c r="D39" s="35">
        <v>624</v>
      </c>
      <c r="E39" s="35">
        <v>663</v>
      </c>
      <c r="F39" s="35">
        <v>615</v>
      </c>
      <c r="G39" s="35">
        <v>466</v>
      </c>
      <c r="H39" s="35">
        <v>350</v>
      </c>
      <c r="I39" s="35">
        <v>615</v>
      </c>
      <c r="J39" s="35">
        <v>901</v>
      </c>
      <c r="K39" s="35">
        <v>990</v>
      </c>
      <c r="L39" s="35">
        <v>357</v>
      </c>
      <c r="M39" s="35">
        <v>966</v>
      </c>
      <c r="N39" s="35">
        <v>763</v>
      </c>
      <c r="O39" s="36">
        <f t="shared" si="10"/>
        <v>7736</v>
      </c>
      <c r="P39" s="37">
        <f t="shared" si="11"/>
        <v>644.66666666666663</v>
      </c>
    </row>
    <row r="40" spans="2:16" ht="12.75" customHeight="1" x14ac:dyDescent="0.3">
      <c r="B40" s="38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 t="str">
        <f t="shared" si="10"/>
        <v/>
      </c>
      <c r="P40" s="37" t="str">
        <f t="shared" si="11"/>
        <v/>
      </c>
    </row>
    <row r="41" spans="2:16" ht="12.75" customHeight="1" x14ac:dyDescent="0.3">
      <c r="B41" s="38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6" t="str">
        <f t="shared" si="10"/>
        <v/>
      </c>
      <c r="P41" s="37" t="str">
        <f t="shared" si="11"/>
        <v/>
      </c>
    </row>
    <row r="42" spans="2:16" ht="12.75" customHeight="1" x14ac:dyDescent="0.3">
      <c r="B42" s="38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6" t="str">
        <f t="shared" si="10"/>
        <v/>
      </c>
      <c r="P42" s="37" t="str">
        <f t="shared" si="11"/>
        <v/>
      </c>
    </row>
    <row r="43" spans="2:16" ht="12.75" customHeight="1" x14ac:dyDescent="0.3">
      <c r="B43" s="38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6" t="str">
        <f t="shared" si="10"/>
        <v/>
      </c>
      <c r="P43" s="37" t="str">
        <f t="shared" si="11"/>
        <v/>
      </c>
    </row>
    <row r="44" spans="2:16" ht="12.75" customHeight="1" x14ac:dyDescent="0.3">
      <c r="B44" s="39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6" t="str">
        <f t="shared" si="10"/>
        <v/>
      </c>
      <c r="P44" s="37" t="str">
        <f t="shared" si="11"/>
        <v/>
      </c>
    </row>
    <row r="45" spans="2:16" ht="12.75" customHeight="1" x14ac:dyDescent="0.3">
      <c r="B45" s="40" t="s">
        <v>45</v>
      </c>
      <c r="C45" s="41">
        <f t="shared" ref="C45:P45" si="12">SUM(C30:C44)</f>
        <v>6234</v>
      </c>
      <c r="D45" s="41">
        <f t="shared" si="12"/>
        <v>7739</v>
      </c>
      <c r="E45" s="41">
        <f t="shared" si="12"/>
        <v>7147</v>
      </c>
      <c r="F45" s="41">
        <f t="shared" si="12"/>
        <v>6965</v>
      </c>
      <c r="G45" s="41">
        <f t="shared" si="12"/>
        <v>6517</v>
      </c>
      <c r="H45" s="41">
        <f t="shared" si="12"/>
        <v>5692</v>
      </c>
      <c r="I45" s="41">
        <f t="shared" si="12"/>
        <v>6135</v>
      </c>
      <c r="J45" s="41">
        <f t="shared" si="12"/>
        <v>7190</v>
      </c>
      <c r="K45" s="41">
        <f t="shared" si="12"/>
        <v>6880</v>
      </c>
      <c r="L45" s="41">
        <f t="shared" si="12"/>
        <v>6341</v>
      </c>
      <c r="M45" s="41">
        <f t="shared" si="12"/>
        <v>7640</v>
      </c>
      <c r="N45" s="41">
        <f t="shared" si="12"/>
        <v>7149</v>
      </c>
      <c r="O45" s="41">
        <f t="shared" si="12"/>
        <v>81629</v>
      </c>
      <c r="P45" s="41">
        <f t="shared" si="12"/>
        <v>6802.416666666667</v>
      </c>
    </row>
    <row r="46" spans="2:16" ht="12.75" customHeight="1" x14ac:dyDescent="0.3"/>
    <row r="47" spans="2:16" ht="12.75" customHeight="1" x14ac:dyDescent="0.3"/>
    <row r="48" spans="2:16" ht="12.75" customHeight="1" x14ac:dyDescent="0.3"/>
    <row r="49" ht="12.75" hidden="1" customHeight="1" x14ac:dyDescent="0.3"/>
    <row r="50" ht="12.75" hidden="1" customHeight="1" x14ac:dyDescent="0.3"/>
    <row r="51" ht="12.75" hidden="1" customHeight="1" x14ac:dyDescent="0.3"/>
    <row r="52" ht="12.75" hidden="1" customHeight="1" x14ac:dyDescent="0.3"/>
    <row r="53" ht="12.75" hidden="1" customHeight="1" x14ac:dyDescent="0.3"/>
    <row r="54" ht="12.75" hidden="1" customHeight="1" x14ac:dyDescent="0.3"/>
    <row r="55" ht="12.75" hidden="1" customHeight="1" x14ac:dyDescent="0.3"/>
    <row r="56" ht="12.75" hidden="1" customHeight="1" x14ac:dyDescent="0.3"/>
    <row r="57" ht="12.75" hidden="1" customHeight="1" x14ac:dyDescent="0.3"/>
    <row r="58" ht="12.75" hidden="1" customHeight="1" x14ac:dyDescent="0.3"/>
    <row r="59" ht="12.75" hidden="1" customHeight="1" x14ac:dyDescent="0.3"/>
    <row r="60" ht="12.75" hidden="1" customHeight="1" x14ac:dyDescent="0.3"/>
    <row r="61" ht="12.75" hidden="1" customHeight="1" x14ac:dyDescent="0.3"/>
    <row r="62" ht="12.75" hidden="1" customHeight="1" x14ac:dyDescent="0.3"/>
    <row r="63" ht="12.75" hidden="1" customHeight="1" x14ac:dyDescent="0.3"/>
    <row r="64" ht="12.75" hidden="1" customHeight="1" x14ac:dyDescent="0.3"/>
    <row r="65" ht="12.75" hidden="1" customHeight="1" x14ac:dyDescent="0.3"/>
    <row r="66" ht="12.75" hidden="1" customHeight="1" x14ac:dyDescent="0.3"/>
    <row r="67" ht="12.75" hidden="1" customHeight="1" x14ac:dyDescent="0.3"/>
    <row r="68" ht="12.75" hidden="1" customHeight="1" x14ac:dyDescent="0.3"/>
    <row r="69" ht="12.75" hidden="1" customHeight="1" x14ac:dyDescent="0.3"/>
    <row r="70" ht="12.75" hidden="1" customHeight="1" x14ac:dyDescent="0.3"/>
    <row r="71" ht="12.75" hidden="1" customHeight="1" x14ac:dyDescent="0.3"/>
    <row r="72" ht="12.75" hidden="1" customHeight="1" x14ac:dyDescent="0.3"/>
    <row r="73" ht="12.75" hidden="1" customHeight="1" x14ac:dyDescent="0.3"/>
    <row r="74" ht="12.75" hidden="1" customHeight="1" x14ac:dyDescent="0.3"/>
    <row r="75" ht="12.75" hidden="1" customHeight="1" x14ac:dyDescent="0.3"/>
    <row r="76" ht="12.75" hidden="1" customHeight="1" x14ac:dyDescent="0.3"/>
    <row r="77" ht="12.75" hidden="1" customHeight="1" x14ac:dyDescent="0.3"/>
    <row r="78" ht="12.75" hidden="1" customHeight="1" x14ac:dyDescent="0.3"/>
    <row r="79" ht="12.75" hidden="1" customHeight="1" x14ac:dyDescent="0.3"/>
    <row r="80" ht="12.75" hidden="1" customHeight="1" x14ac:dyDescent="0.3"/>
    <row r="81" ht="12.75" hidden="1" customHeight="1" x14ac:dyDescent="0.3"/>
    <row r="82" ht="12.75" hidden="1" customHeight="1" x14ac:dyDescent="0.3"/>
    <row r="83" ht="12.75" hidden="1" customHeight="1" x14ac:dyDescent="0.3"/>
    <row r="84" ht="12.75" hidden="1" customHeight="1" x14ac:dyDescent="0.3"/>
    <row r="85" ht="12.75" hidden="1" customHeight="1" x14ac:dyDescent="0.3"/>
    <row r="86" ht="12.75" hidden="1" customHeight="1" x14ac:dyDescent="0.3"/>
    <row r="87" ht="12.75" hidden="1" customHeight="1" x14ac:dyDescent="0.3"/>
    <row r="88" ht="12.75" hidden="1" customHeight="1" x14ac:dyDescent="0.3"/>
    <row r="89" ht="12.75" hidden="1" customHeight="1" x14ac:dyDescent="0.3"/>
    <row r="90" ht="12.75" hidden="1" customHeight="1" x14ac:dyDescent="0.3"/>
    <row r="91" ht="12.75" hidden="1" customHeight="1" x14ac:dyDescent="0.3"/>
    <row r="92" ht="12.75" hidden="1" customHeight="1" x14ac:dyDescent="0.3"/>
    <row r="93" ht="12.75" hidden="1" customHeight="1" x14ac:dyDescent="0.3"/>
    <row r="94" ht="12.75" hidden="1" customHeight="1" x14ac:dyDescent="0.3"/>
    <row r="95" ht="12.75" hidden="1" customHeight="1" x14ac:dyDescent="0.3"/>
    <row r="96" ht="12.75" hidden="1" customHeight="1" x14ac:dyDescent="0.3"/>
    <row r="97" ht="12.75" hidden="1" customHeight="1" x14ac:dyDescent="0.3"/>
    <row r="98" ht="12.75" hidden="1" customHeight="1" x14ac:dyDescent="0.3"/>
    <row r="99" ht="12.75" hidden="1" customHeight="1" x14ac:dyDescent="0.3"/>
    <row r="100" ht="12.75" hidden="1" customHeight="1" x14ac:dyDescent="0.3"/>
    <row r="101" ht="12.75" hidden="1" customHeight="1" x14ac:dyDescent="0.3"/>
    <row r="102" ht="12.75" hidden="1" customHeight="1" x14ac:dyDescent="0.3"/>
    <row r="103" ht="12.75" hidden="1" customHeight="1" x14ac:dyDescent="0.3"/>
    <row r="104" ht="12.75" hidden="1" customHeight="1" x14ac:dyDescent="0.3"/>
    <row r="105" ht="12.75" hidden="1" customHeight="1" x14ac:dyDescent="0.3"/>
    <row r="106" ht="12.75" hidden="1" customHeight="1" x14ac:dyDescent="0.3"/>
    <row r="107" ht="12.75" hidden="1" customHeight="1" x14ac:dyDescent="0.3"/>
    <row r="108" ht="12.75" hidden="1" customHeight="1" x14ac:dyDescent="0.3"/>
    <row r="109" ht="12.75" hidden="1" customHeight="1" x14ac:dyDescent="0.3"/>
    <row r="110" ht="12.75" hidden="1" customHeight="1" x14ac:dyDescent="0.3"/>
    <row r="111" ht="12.75" hidden="1" customHeight="1" x14ac:dyDescent="0.3"/>
    <row r="112" ht="12.75" hidden="1" customHeight="1" x14ac:dyDescent="0.3"/>
    <row r="113" ht="12.75" hidden="1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2">
    <mergeCell ref="A1:Z1"/>
    <mergeCell ref="O9:P9"/>
  </mergeCells>
  <conditionalFormatting sqref="C5:N8">
    <cfRule type="cellIs" dxfId="0" priority="1" operator="lessThan">
      <formula>0</formula>
    </cfRule>
  </conditionalFormatting>
  <conditionalFormatting sqref="C9:N9">
    <cfRule type="colorScale" priority="2">
      <colorScale>
        <cfvo type="percentile" val="0"/>
        <cfvo type="percentile" val="50"/>
        <cfvo type="percentile" val="100"/>
        <color rgb="FFDD7E6B"/>
        <color rgb="FFFFE599"/>
        <color rgb="FF50B47F"/>
      </colorScale>
    </cfRule>
  </conditionalFormatting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Personal Budget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ARSHAD SHAIK</cp:lastModifiedBy>
  <dcterms:modified xsi:type="dcterms:W3CDTF">2025-06-11T20:28:42Z</dcterms:modified>
</cp:coreProperties>
</file>