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04\OneDrive\Desktop\COLLEGE\EXCEL\"/>
    </mc:Choice>
  </mc:AlternateContent>
  <xr:revisionPtr revIDLastSave="0" documentId="13_ncr:1_{22A3F4CA-BF04-42DF-B259-49060D81E9D0}" xr6:coauthVersionLast="47" xr6:coauthVersionMax="47" xr10:uidLastSave="{00000000-0000-0000-0000-000000000000}"/>
  <bookViews>
    <workbookView xWindow="-108" yWindow="-108" windowWidth="23256" windowHeight="12456" xr2:uid="{A00B9BCA-A4C0-4B64-BC61-E8B5661EEA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3" i="1" l="1"/>
  <c r="B4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F23" i="1"/>
  <c r="E23" i="1"/>
  <c r="D23" i="1"/>
  <c r="D47" i="1" s="1"/>
  <c r="I6" i="1"/>
  <c r="I5" i="1"/>
  <c r="F8" i="1"/>
  <c r="F7" i="1"/>
  <c r="F6" i="1"/>
  <c r="F5" i="1"/>
  <c r="F47" i="1" l="1"/>
  <c r="E47" i="1"/>
  <c r="G23" i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</calcChain>
</file>

<file path=xl/sharedStrings.xml><?xml version="1.0" encoding="utf-8"?>
<sst xmlns="http://schemas.openxmlformats.org/spreadsheetml/2006/main" count="21" uniqueCount="21">
  <si>
    <t>VALID FUNCTIONS</t>
  </si>
  <si>
    <t>LOGICAL FUNCTIONS</t>
  </si>
  <si>
    <t>IF</t>
  </si>
  <si>
    <t>AND</t>
  </si>
  <si>
    <t>OR</t>
  </si>
  <si>
    <t>NOT</t>
  </si>
  <si>
    <t>ERROR HANDLING</t>
  </si>
  <si>
    <t>IFERROR</t>
  </si>
  <si>
    <t>ISERROR</t>
  </si>
  <si>
    <t>15/5</t>
  </si>
  <si>
    <t>FINANCIAL FUNCTIONS</t>
  </si>
  <si>
    <t>PRINCIPAL</t>
  </si>
  <si>
    <t>INTEREST (YEARLY</t>
  </si>
  <si>
    <t>PERIOD</t>
  </si>
  <si>
    <t>MONTH</t>
  </si>
  <si>
    <t>PPMT(PRINICPLE AMOUNT PER MONTH</t>
  </si>
  <si>
    <t>PMT(EMI PERMONTH)</t>
  </si>
  <si>
    <t>BALANCE</t>
  </si>
  <si>
    <t>TOTAL</t>
  </si>
  <si>
    <t>IMPT(INTEREST AMOUNT</t>
  </si>
  <si>
    <t>FUTURE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</si>
</sst>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6" formatCode="_-[$₹-44C]* #,##0.00_-;\-[$₹-44C]* #,##0.00_-;_-[$₹-44C]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22" fontId="0" fillId="0" borderId="0" xfId="0" applyNumberFormat="1"/>
    <xf numFmtId="16" fontId="0" fillId="0" borderId="0" xfId="0" applyNumberFormat="1"/>
    <xf numFmtId="0" fontId="0" fillId="0" borderId="0" xfId="0" applyAlignment="1">
      <alignment wrapText="1"/>
    </xf>
    <xf numFmtId="166" fontId="0" fillId="0" borderId="0" xfId="1" applyNumberFormat="1" applyFont="1"/>
    <xf numFmtId="166" fontId="0" fillId="2" borderId="2" xfId="1" applyNumberFormat="1" applyFont="1" applyFill="1" applyBorder="1" applyAlignment="1">
      <alignment horizontal="center" vertical="center"/>
    </xf>
    <xf numFmtId="166" fontId="0" fillId="2" borderId="3" xfId="1" applyNumberFormat="1" applyFont="1" applyFill="1" applyBorder="1" applyAlignment="1">
      <alignment horizontal="center" vertical="center"/>
    </xf>
    <xf numFmtId="166" fontId="0" fillId="2" borderId="4" xfId="1" applyNumberFormat="1" applyFont="1" applyFill="1" applyBorder="1" applyAlignment="1">
      <alignment horizontal="center" vertical="center"/>
    </xf>
    <xf numFmtId="166" fontId="0" fillId="0" borderId="1" xfId="1" applyNumberFormat="1" applyFont="1" applyBorder="1"/>
    <xf numFmtId="166" fontId="0" fillId="3" borderId="1" xfId="1" applyNumberFormat="1" applyFont="1" applyFill="1" applyBorder="1" applyAlignment="1">
      <alignment vertical="center"/>
    </xf>
    <xf numFmtId="166" fontId="0" fillId="3" borderId="1" xfId="1" applyNumberFormat="1" applyFont="1" applyFill="1" applyBorder="1" applyAlignment="1">
      <alignment vertical="center" wrapText="1"/>
    </xf>
    <xf numFmtId="166" fontId="0" fillId="3" borderId="1" xfId="1" applyNumberFormat="1" applyFont="1" applyFill="1" applyBorder="1"/>
    <xf numFmtId="166" fontId="0" fillId="3" borderId="1" xfId="1" applyNumberFormat="1" applyFont="1" applyFill="1" applyBorder="1" applyAlignment="1">
      <alignment vertical="top" wrapText="1"/>
    </xf>
    <xf numFmtId="166" fontId="0" fillId="0" borderId="1" xfId="1" applyNumberFormat="1" applyFont="1" applyBorder="1" applyAlignment="1">
      <alignment horizontal="center" vertical="top"/>
    </xf>
    <xf numFmtId="166" fontId="0" fillId="4" borderId="1" xfId="1" applyNumberFormat="1" applyFont="1" applyFill="1" applyBorder="1" applyAlignment="1">
      <alignment vertical="top"/>
    </xf>
    <xf numFmtId="166" fontId="0" fillId="4" borderId="1" xfId="1" applyNumberFormat="1" applyFont="1" applyFill="1" applyBorder="1"/>
    <xf numFmtId="10" fontId="0" fillId="3" borderId="1" xfId="1" applyNumberFormat="1" applyFont="1" applyFill="1" applyBorder="1"/>
    <xf numFmtId="0" fontId="0" fillId="3" borderId="1" xfId="1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69EA0-6511-44DF-AA7E-A94162EDA498}">
  <dimension ref="B3:I54"/>
  <sheetViews>
    <sheetView tabSelected="1" topLeftCell="A41" workbookViewId="0">
      <selection activeCell="I22" sqref="I22"/>
    </sheetView>
  </sheetViews>
  <sheetFormatPr defaultRowHeight="14.4" x14ac:dyDescent="0.3"/>
  <cols>
    <col min="2" max="2" width="16.44140625" customWidth="1"/>
    <col min="3" max="3" width="14.44140625" customWidth="1"/>
    <col min="4" max="4" width="18.44140625" customWidth="1"/>
    <col min="5" max="5" width="15.5546875" customWidth="1"/>
    <col min="6" max="6" width="14.44140625" customWidth="1"/>
    <col min="7" max="7" width="12.33203125" bestFit="1" customWidth="1"/>
  </cols>
  <sheetData>
    <row r="3" spans="2:9" ht="28.8" x14ac:dyDescent="0.3">
      <c r="B3" s="3" t="s">
        <v>0</v>
      </c>
      <c r="E3" t="s">
        <v>1</v>
      </c>
      <c r="H3" t="s">
        <v>6</v>
      </c>
    </row>
    <row r="4" spans="2:9" x14ac:dyDescent="0.3">
      <c r="B4" s="1">
        <f ca="1">NOW()</f>
        <v>45320.49526087963</v>
      </c>
    </row>
    <row r="5" spans="2:9" x14ac:dyDescent="0.3">
      <c r="E5" t="s">
        <v>2</v>
      </c>
      <c r="F5" t="str">
        <f>IF(B7&gt;C7,"yes","no")</f>
        <v>no</v>
      </c>
      <c r="H5" t="s">
        <v>7</v>
      </c>
      <c r="I5" t="str">
        <f>IFERROR(H10,"FALSE")</f>
        <v>15/5</v>
      </c>
    </row>
    <row r="6" spans="2:9" x14ac:dyDescent="0.3">
      <c r="E6" t="s">
        <v>3</v>
      </c>
      <c r="F6" t="b">
        <f>AND(B7&gt;C7,B8&gt;C8)</f>
        <v>0</v>
      </c>
      <c r="H6" t="s">
        <v>8</v>
      </c>
      <c r="I6" t="b">
        <f>ISERROR(H10)</f>
        <v>0</v>
      </c>
    </row>
    <row r="7" spans="2:9" x14ac:dyDescent="0.3">
      <c r="B7">
        <v>20</v>
      </c>
      <c r="C7">
        <v>25</v>
      </c>
      <c r="E7" t="s">
        <v>4</v>
      </c>
      <c r="F7" t="b">
        <f>OR(B8&gt;C8,B7&gt;C7)</f>
        <v>0</v>
      </c>
    </row>
    <row r="8" spans="2:9" x14ac:dyDescent="0.3">
      <c r="B8">
        <v>10</v>
      </c>
      <c r="C8">
        <v>15</v>
      </c>
      <c r="E8" t="s">
        <v>5</v>
      </c>
      <c r="F8" t="b">
        <f>NOT(B8&gt;C8)</f>
        <v>1</v>
      </c>
    </row>
    <row r="10" spans="2:9" x14ac:dyDescent="0.3">
      <c r="H10" s="2" t="s">
        <v>9</v>
      </c>
    </row>
    <row r="16" spans="2:9" x14ac:dyDescent="0.3">
      <c r="B16" s="4"/>
      <c r="C16" s="5" t="s">
        <v>10</v>
      </c>
      <c r="D16" s="6"/>
      <c r="E16" s="7"/>
      <c r="F16" s="4"/>
      <c r="G16" s="4"/>
    </row>
    <row r="17" spans="2:7" x14ac:dyDescent="0.3">
      <c r="B17" s="4"/>
      <c r="C17" s="8"/>
      <c r="D17" s="8"/>
      <c r="E17" s="8"/>
      <c r="F17" s="4"/>
      <c r="G17" s="4"/>
    </row>
    <row r="18" spans="2:7" ht="28.8" customHeight="1" x14ac:dyDescent="0.3">
      <c r="B18" s="4"/>
      <c r="C18" s="9" t="s">
        <v>11</v>
      </c>
      <c r="D18" s="10" t="s">
        <v>12</v>
      </c>
      <c r="E18" s="9" t="s">
        <v>13</v>
      </c>
      <c r="F18" s="4"/>
      <c r="G18" s="4"/>
    </row>
    <row r="19" spans="2:7" x14ac:dyDescent="0.3">
      <c r="B19" s="4"/>
      <c r="C19" s="11">
        <v>500000</v>
      </c>
      <c r="D19" s="16">
        <v>0.1</v>
      </c>
      <c r="E19" s="17">
        <v>2</v>
      </c>
      <c r="F19" s="4"/>
      <c r="G19" s="4"/>
    </row>
    <row r="20" spans="2:7" x14ac:dyDescent="0.3">
      <c r="B20" s="4"/>
      <c r="C20" s="4"/>
      <c r="D20" s="4"/>
      <c r="E20" s="4"/>
      <c r="F20" s="4"/>
      <c r="G20" s="4"/>
    </row>
    <row r="21" spans="2:7" x14ac:dyDescent="0.3">
      <c r="B21" s="4"/>
      <c r="C21" s="4"/>
      <c r="D21" s="4"/>
      <c r="E21" s="4"/>
      <c r="F21" s="4"/>
      <c r="G21" s="4"/>
    </row>
    <row r="22" spans="2:7" ht="40.799999999999997" customHeight="1" x14ac:dyDescent="0.3">
      <c r="B22" s="4"/>
      <c r="C22" s="9" t="s">
        <v>14</v>
      </c>
      <c r="D22" s="12" t="s">
        <v>15</v>
      </c>
      <c r="E22" s="10" t="s">
        <v>16</v>
      </c>
      <c r="F22" s="10" t="s">
        <v>19</v>
      </c>
      <c r="G22" s="10" t="s">
        <v>17</v>
      </c>
    </row>
    <row r="23" spans="2:7" x14ac:dyDescent="0.3">
      <c r="B23" s="4"/>
      <c r="C23" s="13">
        <v>1</v>
      </c>
      <c r="D23" s="8">
        <f>PPMT($D$19/12,C23,$E$19*12,-$C$19)</f>
        <v>18905.796502091584</v>
      </c>
      <c r="E23" s="8">
        <f>PMT($D$19/12,$E$19*12,-$C$19)</f>
        <v>23072.463168758251</v>
      </c>
      <c r="F23" s="8">
        <f>IPMT($D$19/12,C23,$E$19*12,-$C$19)</f>
        <v>4166.6666666666661</v>
      </c>
      <c r="G23" s="8">
        <f>C19-D23</f>
        <v>481094.20349790843</v>
      </c>
    </row>
    <row r="24" spans="2:7" x14ac:dyDescent="0.3">
      <c r="B24" s="4"/>
      <c r="C24" s="13">
        <v>2</v>
      </c>
      <c r="D24" s="8">
        <f>PPMT($D$19/12,C24,$E$19*12,-$C$19)</f>
        <v>19063.34480627568</v>
      </c>
      <c r="E24" s="8">
        <f>PMT($D$19/12,$E$19*12,-$C$19)</f>
        <v>23072.463168758251</v>
      </c>
      <c r="F24" s="8">
        <f>IPMT($D$19/12,C24,$E$19*12,-$C$19)</f>
        <v>4009.1183624825699</v>
      </c>
      <c r="G24" s="8">
        <f>G23-D24</f>
        <v>462030.85869163275</v>
      </c>
    </row>
    <row r="25" spans="2:7" x14ac:dyDescent="0.3">
      <c r="B25" s="4"/>
      <c r="C25" s="13">
        <v>3</v>
      </c>
      <c r="D25" s="8">
        <f>PPMT($D$19/12,C25,$E$19*12,-$C$19)</f>
        <v>19222.206012994644</v>
      </c>
      <c r="E25" s="8">
        <f>PMT($D$19/12,$E$19*12,-$C$19)</f>
        <v>23072.463168758251</v>
      </c>
      <c r="F25" s="8">
        <f>IPMT($D$19/12,C25,$E$19*12,-$C$19)</f>
        <v>3850.2571557636056</v>
      </c>
      <c r="G25" s="8">
        <f>G24-D25</f>
        <v>442808.65267863811</v>
      </c>
    </row>
    <row r="26" spans="2:7" x14ac:dyDescent="0.3">
      <c r="B26" s="4"/>
      <c r="C26" s="13">
        <v>4</v>
      </c>
      <c r="D26" s="8">
        <f>PPMT($D$19/12,C26,$E$19*12,-$C$19)</f>
        <v>19382.391063102932</v>
      </c>
      <c r="E26" s="8">
        <f>PMT($D$19/12,$E$19*12,-$C$19)</f>
        <v>23072.463168758251</v>
      </c>
      <c r="F26" s="8">
        <f>IPMT($D$19/12,C26,$E$19*12,-$C$19)</f>
        <v>3690.072105655317</v>
      </c>
      <c r="G26" s="8">
        <f>G25-D26</f>
        <v>423426.26161553519</v>
      </c>
    </row>
    <row r="27" spans="2:7" x14ac:dyDescent="0.3">
      <c r="B27" s="4"/>
      <c r="C27" s="13">
        <v>5</v>
      </c>
      <c r="D27" s="8">
        <f>PPMT($D$19/12,C27,$E$19*12,-$C$19)</f>
        <v>19543.910988628792</v>
      </c>
      <c r="E27" s="8">
        <f>PMT($D$19/12,$E$19*12,-$C$19)</f>
        <v>23072.463168758251</v>
      </c>
      <c r="F27" s="8">
        <f>IPMT($D$19/12,C27,$E$19*12,-$C$19)</f>
        <v>3528.5521801294599</v>
      </c>
      <c r="G27" s="8">
        <f>G26-D27</f>
        <v>403882.35062690638</v>
      </c>
    </row>
    <row r="28" spans="2:7" x14ac:dyDescent="0.3">
      <c r="B28" s="4"/>
      <c r="C28" s="13">
        <v>6</v>
      </c>
      <c r="D28" s="8">
        <f>PPMT($D$19/12,C28,$E$19*12,-$C$19)</f>
        <v>19706.776913534031</v>
      </c>
      <c r="E28" s="8">
        <f>PMT($D$19/12,$E$19*12,-$C$19)</f>
        <v>23072.463168758251</v>
      </c>
      <c r="F28" s="8">
        <f>IPMT($D$19/12,C28,$E$19*12,-$C$19)</f>
        <v>3365.6862552242187</v>
      </c>
      <c r="G28" s="8">
        <f>G27-D28</f>
        <v>384175.57371337235</v>
      </c>
    </row>
    <row r="29" spans="2:7" x14ac:dyDescent="0.3">
      <c r="B29" s="4"/>
      <c r="C29" s="13">
        <v>7</v>
      </c>
      <c r="D29" s="8">
        <f>PPMT($D$19/12,C29,$E$19*12,-$C$19)</f>
        <v>19871.000054480148</v>
      </c>
      <c r="E29" s="8">
        <f>PMT($D$19/12,$E$19*12,-$C$19)</f>
        <v>23072.463168758251</v>
      </c>
      <c r="F29" s="8">
        <f>IPMT($D$19/12,C29,$E$19*12,-$C$19)</f>
        <v>3201.4631142781022</v>
      </c>
      <c r="G29" s="8">
        <f>G28-D29</f>
        <v>364304.57365889219</v>
      </c>
    </row>
    <row r="30" spans="2:7" x14ac:dyDescent="0.3">
      <c r="B30" s="4"/>
      <c r="C30" s="13">
        <v>8</v>
      </c>
      <c r="D30" s="8">
        <f>PPMT($D$19/12,C30,$E$19*12,-$C$19)</f>
        <v>20036.591721600817</v>
      </c>
      <c r="E30" s="8">
        <f>PMT($D$19/12,$E$19*12,-$C$19)</f>
        <v>23072.463168758251</v>
      </c>
      <c r="F30" s="8">
        <f>IPMT($D$19/12,C30,$E$19*12,-$C$19)</f>
        <v>3035.8714471574344</v>
      </c>
      <c r="G30" s="8">
        <f>G29-D30</f>
        <v>344267.98193729139</v>
      </c>
    </row>
    <row r="31" spans="2:7" x14ac:dyDescent="0.3">
      <c r="B31" s="4"/>
      <c r="C31" s="13">
        <v>9</v>
      </c>
      <c r="D31" s="8">
        <f>PPMT($D$19/12,C31,$E$19*12,-$C$19)</f>
        <v>20203.563319280824</v>
      </c>
      <c r="E31" s="8">
        <f>PMT($D$19/12,$E$19*12,-$C$19)</f>
        <v>23072.463168758251</v>
      </c>
      <c r="F31" s="8">
        <f>IPMT($D$19/12,C31,$E$19*12,-$C$19)</f>
        <v>2868.8998494774278</v>
      </c>
      <c r="G31" s="8">
        <f>G30-D31</f>
        <v>324064.41861801059</v>
      </c>
    </row>
    <row r="32" spans="2:7" x14ac:dyDescent="0.3">
      <c r="B32" s="4"/>
      <c r="C32" s="13">
        <v>10</v>
      </c>
      <c r="D32" s="8">
        <f>PPMT($D$19/12,C32,$E$19*12,-$C$19)</f>
        <v>20371.926346941498</v>
      </c>
      <c r="E32" s="8">
        <f>PMT($D$19/12,$E$19*12,-$C$19)</f>
        <v>23072.463168758251</v>
      </c>
      <c r="F32" s="8">
        <f>IPMT($D$19/12,C32,$E$19*12,-$C$19)</f>
        <v>2700.5368218167546</v>
      </c>
      <c r="G32" s="8">
        <f>G31-D32</f>
        <v>303692.49227106909</v>
      </c>
    </row>
    <row r="33" spans="2:7" x14ac:dyDescent="0.3">
      <c r="B33" s="4"/>
      <c r="C33" s="13">
        <v>11</v>
      </c>
      <c r="D33" s="8">
        <f>PPMT($D$19/12,C33,$E$19*12,-$C$19)</f>
        <v>20541.692399832675</v>
      </c>
      <c r="E33" s="8">
        <f>PMT($D$19/12,$E$19*12,-$C$19)</f>
        <v>23072.463168758251</v>
      </c>
      <c r="F33" s="8">
        <f>IPMT($D$19/12,C33,$E$19*12,-$C$19)</f>
        <v>2530.7707689255749</v>
      </c>
      <c r="G33" s="8">
        <f>G32-D33</f>
        <v>283150.79987123644</v>
      </c>
    </row>
    <row r="34" spans="2:7" x14ac:dyDescent="0.3">
      <c r="B34" s="4"/>
      <c r="C34" s="13">
        <v>12</v>
      </c>
      <c r="D34" s="8">
        <f>PPMT($D$19/12,C34,$E$19*12,-$C$19)</f>
        <v>20712.87316983128</v>
      </c>
      <c r="E34" s="8">
        <f>PMT($D$19/12,$E$19*12,-$C$19)</f>
        <v>23072.463168758251</v>
      </c>
      <c r="F34" s="8">
        <f>IPMT($D$19/12,C34,$E$19*12,-$C$19)</f>
        <v>2359.5899989269692</v>
      </c>
      <c r="G34" s="8">
        <f>G33-D34</f>
        <v>262437.92670140514</v>
      </c>
    </row>
    <row r="35" spans="2:7" x14ac:dyDescent="0.3">
      <c r="B35" s="4"/>
      <c r="C35" s="13">
        <v>13</v>
      </c>
      <c r="D35" s="8">
        <f>PPMT($D$19/12,C35,$E$19*12,-$C$19)</f>
        <v>20885.48044624654</v>
      </c>
      <c r="E35" s="8">
        <f>PMT($D$19/12,$E$19*12,-$C$19)</f>
        <v>23072.463168758251</v>
      </c>
      <c r="F35" s="8">
        <f>IPMT($D$19/12,C35,$E$19*12,-$C$19)</f>
        <v>2186.9827225117087</v>
      </c>
      <c r="G35" s="8">
        <f>G34-D35</f>
        <v>241552.4462551586</v>
      </c>
    </row>
    <row r="36" spans="2:7" x14ac:dyDescent="0.3">
      <c r="B36" s="4"/>
      <c r="C36" s="13">
        <v>14</v>
      </c>
      <c r="D36" s="8">
        <f>PPMT($D$19/12,C36,$E$19*12,-$C$19)</f>
        <v>21059.526116631929</v>
      </c>
      <c r="E36" s="8">
        <f>PMT($D$19/12,$E$19*12,-$C$19)</f>
        <v>23072.463168758251</v>
      </c>
      <c r="F36" s="8">
        <f>IPMT($D$19/12,C36,$E$19*12,-$C$19)</f>
        <v>2012.9370521263209</v>
      </c>
      <c r="G36" s="8">
        <f>G35-D36</f>
        <v>220492.92013852668</v>
      </c>
    </row>
    <row r="37" spans="2:7" x14ac:dyDescent="0.3">
      <c r="B37" s="4"/>
      <c r="C37" s="13">
        <v>15</v>
      </c>
      <c r="D37" s="8">
        <f>PPMT($D$19/12,C37,$E$19*12,-$C$19)</f>
        <v>21235.02216760386</v>
      </c>
      <c r="E37" s="8">
        <f>PMT($D$19/12,$E$19*12,-$C$19)</f>
        <v>23072.463168758251</v>
      </c>
      <c r="F37" s="8">
        <f>IPMT($D$19/12,C37,$E$19*12,-$C$19)</f>
        <v>1837.4410011543885</v>
      </c>
      <c r="G37" s="8">
        <f>G36-D37</f>
        <v>199257.89797092282</v>
      </c>
    </row>
    <row r="38" spans="2:7" x14ac:dyDescent="0.3">
      <c r="B38" s="4"/>
      <c r="C38" s="13">
        <v>16</v>
      </c>
      <c r="D38" s="8">
        <f>PPMT($D$19/12,C38,$E$19*12,-$C$19)</f>
        <v>21411.980685667229</v>
      </c>
      <c r="E38" s="8">
        <f>PMT($D$19/12,$E$19*12,-$C$19)</f>
        <v>23072.463168758251</v>
      </c>
      <c r="F38" s="8">
        <f>IPMT($D$19/12,C38,$E$19*12,-$C$19)</f>
        <v>1660.4824830910227</v>
      </c>
      <c r="G38" s="8">
        <f>G37-D38</f>
        <v>177845.91728525559</v>
      </c>
    </row>
    <row r="39" spans="2:7" x14ac:dyDescent="0.3">
      <c r="B39" s="4"/>
      <c r="C39" s="13">
        <v>17</v>
      </c>
      <c r="D39" s="8">
        <f>PPMT($D$19/12,C39,$E$19*12,-$C$19)</f>
        <v>21590.413858047788</v>
      </c>
      <c r="E39" s="8">
        <f>PMT($D$19/12,$E$19*12,-$C$19)</f>
        <v>23072.463168758251</v>
      </c>
      <c r="F39" s="8">
        <f>IPMT($D$19/12,C39,$E$19*12,-$C$19)</f>
        <v>1482.0493107104624</v>
      </c>
      <c r="G39" s="8">
        <f>G38-D39</f>
        <v>156255.50342720782</v>
      </c>
    </row>
    <row r="40" spans="2:7" x14ac:dyDescent="0.3">
      <c r="B40" s="4"/>
      <c r="C40" s="13">
        <v>18</v>
      </c>
      <c r="D40" s="8">
        <f>PPMT($D$19/12,C40,$E$19*12,-$C$19)</f>
        <v>21770.333973531517</v>
      </c>
      <c r="E40" s="8">
        <f>PMT($D$19/12,$E$19*12,-$C$19)</f>
        <v>23072.463168758251</v>
      </c>
      <c r="F40" s="8">
        <f>IPMT($D$19/12,C40,$E$19*12,-$C$19)</f>
        <v>1302.1291952267309</v>
      </c>
      <c r="G40" s="8">
        <f>G39-D40</f>
        <v>134485.1694536763</v>
      </c>
    </row>
    <row r="41" spans="2:7" x14ac:dyDescent="0.3">
      <c r="B41" s="4"/>
      <c r="C41" s="13">
        <v>19</v>
      </c>
      <c r="D41" s="8">
        <f>PPMT($D$19/12,C41,$E$19*12,-$C$19)</f>
        <v>21951.753423310947</v>
      </c>
      <c r="E41" s="8">
        <f>PMT($D$19/12,$E$19*12,-$C$19)</f>
        <v>23072.463168758251</v>
      </c>
      <c r="F41" s="8">
        <f>IPMT($D$19/12,C41,$E$19*12,-$C$19)</f>
        <v>1120.7097454473014</v>
      </c>
      <c r="G41" s="8">
        <f>G40-D41</f>
        <v>112533.41603036535</v>
      </c>
    </row>
    <row r="42" spans="2:7" x14ac:dyDescent="0.3">
      <c r="B42" s="4"/>
      <c r="C42" s="13">
        <v>20</v>
      </c>
      <c r="D42" s="8">
        <f>PPMT($D$19/12,C42,$E$19*12,-$C$19)</f>
        <v>22134.684701838542</v>
      </c>
      <c r="E42" s="8">
        <f>PMT($D$19/12,$E$19*12,-$C$19)</f>
        <v>23072.463168758251</v>
      </c>
      <c r="F42" s="8">
        <f>IPMT($D$19/12,C42,$E$19*12,-$C$19)</f>
        <v>937.77846691971035</v>
      </c>
      <c r="G42" s="8">
        <f>G41-D42</f>
        <v>90398.731328526803</v>
      </c>
    </row>
    <row r="43" spans="2:7" x14ac:dyDescent="0.3">
      <c r="B43" s="4"/>
      <c r="C43" s="13">
        <v>21</v>
      </c>
      <c r="D43" s="8">
        <f>PPMT($D$19/12,C43,$E$19*12,-$C$19)</f>
        <v>22319.140407687191</v>
      </c>
      <c r="E43" s="8">
        <f>PMT($D$19/12,$E$19*12,-$C$19)</f>
        <v>23072.463168758251</v>
      </c>
      <c r="F43" s="8">
        <f>IPMT($D$19/12,C43,$E$19*12,-$C$19)</f>
        <v>753.32276107105588</v>
      </c>
      <c r="G43" s="8">
        <f>G42-D43</f>
        <v>68079.590920839604</v>
      </c>
    </row>
    <row r="44" spans="2:7" x14ac:dyDescent="0.3">
      <c r="B44" s="4"/>
      <c r="C44" s="13">
        <v>22</v>
      </c>
      <c r="D44" s="8">
        <f>PPMT($D$19/12,C44,$E$19*12,-$C$19)</f>
        <v>22505.133244417921</v>
      </c>
      <c r="E44" s="8">
        <f>PMT($D$19/12,$E$19*12,-$C$19)</f>
        <v>23072.463168758251</v>
      </c>
      <c r="F44" s="8">
        <f>IPMT($D$19/12,C44,$E$19*12,-$C$19)</f>
        <v>567.32992434032928</v>
      </c>
      <c r="G44" s="8">
        <f>G43-D44</f>
        <v>45574.457676421684</v>
      </c>
    </row>
    <row r="45" spans="2:7" x14ac:dyDescent="0.3">
      <c r="B45" s="4"/>
      <c r="C45" s="13">
        <v>23</v>
      </c>
      <c r="D45" s="8">
        <f>PPMT($D$19/12,C45,$E$19*12,-$C$19)</f>
        <v>22692.676021454739</v>
      </c>
      <c r="E45" s="8">
        <f>PMT($D$19/12,$E$19*12,-$C$19)</f>
        <v>23072.463168758251</v>
      </c>
      <c r="F45" s="8">
        <f>IPMT($D$19/12,C45,$E$19*12,-$C$19)</f>
        <v>379.78714730351328</v>
      </c>
      <c r="G45" s="8">
        <f>G44-D45</f>
        <v>22881.781654966944</v>
      </c>
    </row>
    <row r="46" spans="2:7" x14ac:dyDescent="0.3">
      <c r="B46" s="4"/>
      <c r="C46" s="13">
        <v>24</v>
      </c>
      <c r="D46" s="8">
        <f>PPMT($D$19/12,C46,$E$19*12,-$C$19)</f>
        <v>22881.781654966861</v>
      </c>
      <c r="E46" s="8">
        <f>PMT($D$19/12,$E$19*12,-$C$19)</f>
        <v>23072.463168758251</v>
      </c>
      <c r="F46" s="8">
        <f>IPMT($D$19/12,C46,$E$19*12,-$C$19)</f>
        <v>190.6815137913905</v>
      </c>
      <c r="G46" s="8">
        <f>G45-D46</f>
        <v>8.3673512563109398E-11</v>
      </c>
    </row>
    <row r="47" spans="2:7" x14ac:dyDescent="0.3">
      <c r="B47" s="4"/>
      <c r="C47" s="14" t="s">
        <v>18</v>
      </c>
      <c r="D47" s="15">
        <f>SUM(D23:D46)</f>
        <v>499999.99999999994</v>
      </c>
      <c r="E47" s="15">
        <f>SUM(E23:E46)</f>
        <v>553739.11605019809</v>
      </c>
      <c r="F47" s="15">
        <f>SUM(F23:F46)</f>
        <v>53739.116050198034</v>
      </c>
      <c r="G47" s="15"/>
    </row>
    <row r="48" spans="2:7" x14ac:dyDescent="0.3">
      <c r="B48" s="4"/>
      <c r="C48" s="8"/>
      <c r="D48" s="8"/>
      <c r="E48" s="8"/>
      <c r="F48" s="8"/>
      <c r="G48" s="8"/>
    </row>
    <row r="49" spans="2:7" x14ac:dyDescent="0.3">
      <c r="B49" s="4"/>
      <c r="C49" s="4"/>
      <c r="D49" s="4"/>
      <c r="E49" s="4"/>
      <c r="F49" s="4"/>
      <c r="G49" s="4"/>
    </row>
    <row r="50" spans="2:7" x14ac:dyDescent="0.3">
      <c r="B50" s="4"/>
      <c r="C50" s="4"/>
      <c r="D50" s="4"/>
      <c r="E50" s="4"/>
      <c r="F50" s="4"/>
      <c r="G50" s="4"/>
    </row>
    <row r="51" spans="2:7" x14ac:dyDescent="0.3">
      <c r="B51" s="4"/>
      <c r="C51" s="4"/>
      <c r="D51" s="4"/>
      <c r="E51" s="4"/>
      <c r="F51" s="4"/>
      <c r="G51" s="4"/>
    </row>
    <row r="52" spans="2:7" x14ac:dyDescent="0.3">
      <c r="B52" s="4"/>
      <c r="C52" s="4"/>
      <c r="D52" s="4" t="s">
        <v>20</v>
      </c>
      <c r="E52" s="4"/>
      <c r="F52" s="4"/>
      <c r="G52" s="4"/>
    </row>
    <row r="53" spans="2:7" x14ac:dyDescent="0.3">
      <c r="B53" s="4"/>
      <c r="C53" s="4"/>
      <c r="D53" s="4">
        <f>-FV(D19/12,E19*12,C19)</f>
        <v>13223457.682533542</v>
      </c>
      <c r="E53" s="4"/>
      <c r="F53" s="4"/>
      <c r="G53" s="4"/>
    </row>
    <row r="54" spans="2:7" x14ac:dyDescent="0.3">
      <c r="B54" s="4"/>
      <c r="C54" s="4"/>
      <c r="D54" s="4"/>
      <c r="E54" s="4"/>
      <c r="F54" s="4"/>
      <c r="G54" s="4"/>
    </row>
  </sheetData>
  <mergeCells count="1">
    <mergeCell ref="C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ARSHAQUE</dc:creator>
  <cp:lastModifiedBy>MUHAMMED ARSHAQUE</cp:lastModifiedBy>
  <dcterms:created xsi:type="dcterms:W3CDTF">2024-01-29T05:19:35Z</dcterms:created>
  <dcterms:modified xsi:type="dcterms:W3CDTF">2024-01-29T06:23:58Z</dcterms:modified>
</cp:coreProperties>
</file>