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la\OneDrive\Desktop\Python Chilla 2.0\Python Chilla 2.0\02_Excel\"/>
    </mc:Choice>
  </mc:AlternateContent>
  <xr:revisionPtr revIDLastSave="0" documentId="13_ncr:1_{E0F4D5B3-3AD8-47D7-B2A7-3789E53855AD}" xr6:coauthVersionLast="47" xr6:coauthVersionMax="47" xr10:uidLastSave="{00000000-0000-0000-0000-000000000000}"/>
  <bookViews>
    <workbookView xWindow="-120" yWindow="-120" windowWidth="24240" windowHeight="13140" xr2:uid="{1420650B-E6BE-439B-8E42-D97C67A72F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6" i="1" l="1"/>
  <c r="B55" i="1"/>
  <c r="B54" i="1"/>
  <c r="K34" i="1"/>
  <c r="K33" i="1"/>
  <c r="K32" i="1"/>
  <c r="J33" i="1"/>
  <c r="J34" i="1"/>
  <c r="J32" i="1"/>
  <c r="I34" i="1"/>
  <c r="I33" i="1"/>
  <c r="I32" i="1"/>
  <c r="H34" i="1"/>
  <c r="H33" i="1"/>
  <c r="H32" i="1"/>
  <c r="K26" i="1"/>
  <c r="K25" i="1"/>
  <c r="K24" i="1"/>
  <c r="I29" i="1"/>
  <c r="J26" i="1"/>
  <c r="J24" i="1"/>
  <c r="J25" i="1"/>
  <c r="I19" i="1"/>
  <c r="B25" i="1" l="1"/>
  <c r="C25" i="1"/>
  <c r="A25" i="1"/>
  <c r="B23" i="1"/>
  <c r="B24" i="1"/>
  <c r="C24" i="1"/>
  <c r="A24" i="1"/>
  <c r="C23" i="1"/>
  <c r="A23" i="1"/>
  <c r="A22" i="1"/>
  <c r="B22" i="1"/>
  <c r="C22" i="1"/>
</calcChain>
</file>

<file path=xl/sharedStrings.xml><?xml version="1.0" encoding="utf-8"?>
<sst xmlns="http://schemas.openxmlformats.org/spreadsheetml/2006/main" count="71" uniqueCount="49">
  <si>
    <t>Mumbai</t>
  </si>
  <si>
    <t>Bangalore</t>
  </si>
  <si>
    <t>Delhi</t>
  </si>
  <si>
    <t>Independent</t>
  </si>
  <si>
    <t>Dependent</t>
  </si>
  <si>
    <t>Temperature</t>
  </si>
  <si>
    <t>Cities</t>
  </si>
  <si>
    <t>Column1</t>
  </si>
  <si>
    <t>Sum</t>
  </si>
  <si>
    <t>Average</t>
  </si>
  <si>
    <t>Running Total</t>
  </si>
  <si>
    <t>Count</t>
  </si>
  <si>
    <t>Mean</t>
  </si>
  <si>
    <t>STD</t>
  </si>
  <si>
    <t>VAR</t>
  </si>
  <si>
    <t>SE</t>
  </si>
  <si>
    <t>Anova: Single Factor</t>
  </si>
  <si>
    <t>SUMMARY</t>
  </si>
  <si>
    <t>Groups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</si>
  <si>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</si>
  <si>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</si>
  <si>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</si>
  <si>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</si>
  <si>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</si>
  <si>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</si>
  <si>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</si>
  <si>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</si>
  <si>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</si>
  <si>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</si>
  <si>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</si>
  <si>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</si>
  <si>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Significance:</t>
  </si>
  <si>
    <t>alpha:</t>
  </si>
  <si>
    <t>POST HOC TESTS</t>
  </si>
  <si>
    <t>Combinations</t>
  </si>
  <si>
    <t>Bonferroni Correction</t>
  </si>
  <si>
    <t>Bonferroni alpha</t>
  </si>
  <si>
    <t>T-tests (p)</t>
  </si>
  <si>
    <t>Absolute Difference</t>
  </si>
  <si>
    <t>Standard Error</t>
  </si>
  <si>
    <t>q-Tukey</t>
  </si>
  <si>
    <t>Tukey HSD</t>
  </si>
  <si>
    <t>q-critical:</t>
  </si>
  <si>
    <t>Tukey Correction</t>
  </si>
  <si>
    <t>***</t>
  </si>
  <si>
    <t>Percentage Difference</t>
  </si>
  <si>
    <t>B vs M</t>
  </si>
  <si>
    <t>B vs D</t>
  </si>
  <si>
    <t>M vs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</si>
</sst>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E+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6" fillId="5" borderId="0" xfId="0" applyFont="1" applyFill="1"/>
    <xf numFmtId="165" fontId="3" fillId="7" borderId="0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6" borderId="0" xfId="0" applyFont="1" applyFill="1"/>
    <xf numFmtId="0" fontId="2" fillId="4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/>
    </xf>
    <xf numFmtId="0" fontId="3" fillId="11" borderId="0" xfId="0" applyFont="1" applyFill="1" applyAlignment="1">
      <alignment horizontal="center"/>
    </xf>
    <xf numFmtId="0" fontId="2" fillId="12" borderId="0" xfId="0" applyFont="1" applyFill="1"/>
    <xf numFmtId="0" fontId="2" fillId="13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15" borderId="0" xfId="0" applyFont="1" applyFill="1" applyAlignment="1">
      <alignment horizontal="left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2196234532629729"/>
                  <c:y val="-0.1666666666666666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F0F520C7-1797-4EF0-BF9D-D9646769779B}" type="CELLRANGE">
                      <a:rPr lang="en-US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b="1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[CELLRANGE]</a:t>
                    </a:fld>
                    <a:endParaRPr lang="en-PK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PK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CC1-4EBC-A89F-E743C02BDE14}"/>
                </c:ext>
              </c:extLst>
            </c:dLbl>
            <c:dLbl>
              <c:idx val="1"/>
              <c:layout>
                <c:manualLayout>
                  <c:x val="0.13305572422017653"/>
                  <c:y val="-8.3333333333333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842677EA-B476-4A1C-80FF-CAC037D19B50}" type="CELLRANGE">
                      <a:rPr lang="en-US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b="1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[CELLRANGE]</a:t>
                    </a:fld>
                    <a:endParaRPr lang="en-PK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PK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CC1-4EBC-A89F-E743C02BDE14}"/>
                </c:ext>
              </c:extLst>
            </c:dLbl>
            <c:dLbl>
              <c:idx val="2"/>
              <c:layout>
                <c:manualLayout>
                  <c:x val="-0.30490586331574321"/>
                  <c:y val="-4.166666666666666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26F169CA-5222-4AC6-9D1C-6A6F91856D3B}" type="CELLRANGE">
                      <a:rPr lang="en-US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b="1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[CELLRANGE]</a:t>
                    </a:fld>
                    <a:endParaRPr lang="en-PK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PK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CC1-4EBC-A89F-E743C02BDE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Sheet1!$A$25:$C$25</c:f>
                <c:numCache>
                  <c:formatCode>General</c:formatCode>
                  <c:ptCount val="3"/>
                  <c:pt idx="0">
                    <c:v>0.24411763773359674</c:v>
                  </c:pt>
                  <c:pt idx="1">
                    <c:v>0.11896483337082163</c:v>
                  </c:pt>
                  <c:pt idx="2">
                    <c:v>0.373982831015993</c:v>
                  </c:pt>
                </c:numCache>
              </c:numRef>
            </c:plus>
            <c:minus>
              <c:numRef>
                <c:f>Sheet1!$A$25:$C$25</c:f>
                <c:numCache>
                  <c:formatCode>General</c:formatCode>
                  <c:ptCount val="3"/>
                  <c:pt idx="0">
                    <c:v>0.24411763773359674</c:v>
                  </c:pt>
                  <c:pt idx="1">
                    <c:v>0.11896483337082163</c:v>
                  </c:pt>
                  <c:pt idx="2">
                    <c:v>0.373982831015993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Sheet1!$G$1:$I$1</c:f>
              <c:strCache>
                <c:ptCount val="3"/>
                <c:pt idx="0">
                  <c:v>Bangalore</c:v>
                </c:pt>
                <c:pt idx="1">
                  <c:v>Mumbai</c:v>
                </c:pt>
                <c:pt idx="2">
                  <c:v>Delhi</c:v>
                </c:pt>
              </c:strCache>
            </c:strRef>
          </c:cat>
          <c:val>
            <c:numRef>
              <c:f>Sheet1!$A$22:$C$22</c:f>
              <c:numCache>
                <c:formatCode>General</c:formatCode>
                <c:ptCount val="3"/>
                <c:pt idx="0">
                  <c:v>22.664999999999999</c:v>
                </c:pt>
                <c:pt idx="1">
                  <c:v>27.689999999999998</c:v>
                </c:pt>
                <c:pt idx="2">
                  <c:v>31.46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Sheet1!$L$32:$L$34</c15:f>
                <c15:dlblRangeCache>
                  <c:ptCount val="3"/>
                  <c:pt idx="0">
                    <c:v>***</c:v>
                  </c:pt>
                  <c:pt idx="1">
                    <c:v>***</c:v>
                  </c:pt>
                  <c:pt idx="2">
                    <c:v>***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CC1-4EBC-A89F-E743C02BD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784783"/>
        <c:axId val="317783119"/>
      </c:barChart>
      <c:catAx>
        <c:axId val="317784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PK"/>
          </a:p>
        </c:txPr>
        <c:crossAx val="317783119"/>
        <c:crosses val="autoZero"/>
        <c:auto val="1"/>
        <c:lblAlgn val="ctr"/>
        <c:lblOffset val="100"/>
        <c:tickMarkSkip val="1"/>
        <c:noMultiLvlLbl val="0"/>
      </c:catAx>
      <c:valAx>
        <c:axId val="317783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(˚C)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P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PK"/>
          </a:p>
        </c:txPr>
        <c:crossAx val="31778478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199160</xdr:colOff>
      <xdr:row>29</xdr:row>
      <xdr:rowOff>8659</xdr:rowOff>
    </xdr:from>
    <xdr:to>
      <xdr:col>6</xdr:col>
      <xdr:colOff>721318</xdr:colOff>
      <xdr:row>35</xdr:row>
      <xdr:rowOff>106170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9DE420-E9C2-4B2D-CF31-146F3B1E0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2387" y="5654386"/>
          <a:ext cx="4791090" cy="1240511"/>
        </a:xfrm>
        <a:prstGeom prst="rect">
          <a:avLst/>
        </a:prstGeom>
      </xdr:spPr>
    </xdr:pic>
    <xdr:clientData/>
  </xdr:twoCellAnchor>
  <xdr:twoCellAnchor>
    <xdr:from>
      <xdr:col>0</xdr:col>
      <xdr:colOff>194828</xdr:colOff>
      <xdr:row>36</xdr:row>
      <xdr:rowOff>187037</xdr:rowOff>
    </xdr:from>
    <xdr:to>
      <xdr:col>5</xdr:col>
      <xdr:colOff>454601</xdr:colOff>
      <xdr:row>51</xdr:row>
      <xdr:rowOff>72737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0E4BEE-26C2-0F02-FB99-B591EC5D1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0</xdr:colOff>
      <xdr:row>0</xdr:row>
      <xdr:rowOff>0</xdr:rowOff>
    </xdr:from>
    <xdr:to>
      <xdr:col>21</xdr:col>
      <xdr:colOff>238125</xdr:colOff>
      <xdr:row>42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E0BE85-11DF-B30A-F4CE-E0FAFD53C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8625" y="0"/>
          <a:ext cx="5724525" cy="812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42</xdr:row>
      <xdr:rowOff>0</xdr:rowOff>
    </xdr:from>
    <xdr:to>
      <xdr:col>21</xdr:col>
      <xdr:colOff>238125</xdr:colOff>
      <xdr:row>60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A9D11A3-C2D9-0167-8AD1-ED9CB402D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8625" y="8124825"/>
          <a:ext cx="5724525" cy="346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0.23011</cdr:x>
      <cdr:y>0.17487</cdr:y>
    </cdr:from>
    <cdr:to>
      <cdr:x>0.54451</cdr:x>
      <cdr:y>0.2096</cdr:y>
    </cdr:to>
    <cdr:sp macro="" textlink="">
      <cdr:nvSpPr>
        <cdr:cNvPr id="4" name="Right Bracket 3">
          <a:extLst xmlns:a="http://schemas.openxmlformats.org/drawingml/2006/main">
            <a:ext uri="{FF2B5EF4-FFF2-40B4-BE49-F238E27FC236}">
              <a16:creationId xmlns:a16="http://schemas.microsoft.com/office/drawing/2014/main" id="{DA03B439-47A8-81E5-111B-2294B053F223}"/>
            </a:ext>
          </a:extLst>
        </cdr:cNvPr>
        <cdr:cNvSpPr/>
      </cdr:nvSpPr>
      <cdr:spPr>
        <a:xfrm xmlns:a="http://schemas.openxmlformats.org/drawingml/2006/main" rot="16200000">
          <a:off x="1723161" y="-191366"/>
          <a:ext cx="95251" cy="1437408"/>
        </a:xfrm>
        <a:prstGeom xmlns:a="http://schemas.openxmlformats.org/drawingml/2006/main" prst="rightBracket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PK"/>
        </a:p>
      </cdr:txBody>
    </cdr:sp>
  </cdr:relSizeAnchor>
  <cdr:relSizeAnchor xmlns:cdr="http://schemas.openxmlformats.org/drawingml/2006/chartDrawing">
    <cdr:from>
      <cdr:x>0.558</cdr:x>
      <cdr:y>0.12426</cdr:y>
    </cdr:from>
    <cdr:to>
      <cdr:x>0.77734</cdr:x>
      <cdr:y>0.14449</cdr:y>
    </cdr:to>
    <cdr:sp macro="" textlink="">
      <cdr:nvSpPr>
        <cdr:cNvPr id="5" name="Right Bracket 4">
          <a:extLst xmlns:a="http://schemas.openxmlformats.org/drawingml/2006/main">
            <a:ext uri="{FF2B5EF4-FFF2-40B4-BE49-F238E27FC236}">
              <a16:creationId xmlns:a16="http://schemas.microsoft.com/office/drawing/2014/main" id="{DE08D719-4221-4099-ED92-D026BBAC4A51}"/>
            </a:ext>
          </a:extLst>
        </cdr:cNvPr>
        <cdr:cNvSpPr/>
      </cdr:nvSpPr>
      <cdr:spPr>
        <a:xfrm xmlns:a="http://schemas.openxmlformats.org/drawingml/2006/main" rot="16200000">
          <a:off x="3031350" y="-133875"/>
          <a:ext cx="55489" cy="1004997"/>
        </a:xfrm>
        <a:prstGeom xmlns:a="http://schemas.openxmlformats.org/drawingml/2006/main" prst="rightBracket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PK"/>
        </a:p>
      </cdr:txBody>
    </cdr:sp>
  </cdr:relSizeAnchor>
  <cdr:relSizeAnchor xmlns:cdr="http://schemas.openxmlformats.org/drawingml/2006/chartDrawing">
    <cdr:from>
      <cdr:x>0.232</cdr:x>
      <cdr:y>0.07544</cdr:y>
    </cdr:from>
    <cdr:to>
      <cdr:x>0.82672</cdr:x>
      <cdr:y>0.10109</cdr:y>
    </cdr:to>
    <cdr:sp macro="" textlink="">
      <cdr:nvSpPr>
        <cdr:cNvPr id="6" name="Right Bracket 5">
          <a:extLst xmlns:a="http://schemas.openxmlformats.org/drawingml/2006/main">
            <a:ext uri="{FF2B5EF4-FFF2-40B4-BE49-F238E27FC236}">
              <a16:creationId xmlns:a16="http://schemas.microsoft.com/office/drawing/2014/main" id="{DE08D719-4221-4099-ED92-D026BBAC4A51}"/>
            </a:ext>
          </a:extLst>
        </cdr:cNvPr>
        <cdr:cNvSpPr/>
      </cdr:nvSpPr>
      <cdr:spPr>
        <a:xfrm xmlns:a="http://schemas.openxmlformats.org/drawingml/2006/main" rot="16200000">
          <a:off x="2390207" y="-1120302"/>
          <a:ext cx="70356" cy="2724863"/>
        </a:xfrm>
        <a:prstGeom xmlns:a="http://schemas.openxmlformats.org/drawingml/2006/main" prst="rightBracket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PK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78F052-C7B7-4306-9AD0-8CBF43F240B9}" name="Table1" displayName="Table1" ref="A1:C22" totalsRowCount="1" headerRowDxfId="0">
  <autoFilter ref="A1:C21" xr:uid="{2578F052-C7B7-4306-9AD0-8CBF43F240B9}"/>
  <tableColumns count="3">
    <tableColumn id="1" xr3:uid="{6A7321CE-57E4-4608-866E-47D6EA85FC1C}" name="Bangalore" totalsRowFunction="average"/>
    <tableColumn id="2" xr3:uid="{55DA5351-76F8-488A-90E2-D0122522D477}" name="Mumbai" totalsRowFunction="average"/>
    <tableColumn id="3" xr3:uid="{1F85B4A3-FD8B-492D-B988-3F2A1DA6FA3A}" name="Delhi" totalsRowFunction="a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BEFC-7EAA-4533-BC16-B422BD5C22A1}">
  <dimension ref="A1:L56"/>
  <sheetViews>
    <sheetView tabSelected="1" topLeftCell="A12" zoomScale="80" zoomScaleNormal="80" workbookViewId="0">
      <selection activeCell="H43" sqref="H43"/>
    </sheetView>
  </sheetViews>
  <sheetFormatPr defaultRowHeight="15" x14ac:dyDescent="0.25"/>
  <cols>
    <col min="1" max="2" width="13.28515625" customWidth="1"/>
    <col min="3" max="3" width="10" customWidth="1"/>
    <col min="5" max="5" width="19.140625" bestFit="1" customWidth="1"/>
    <col min="6" max="7" width="12.5703125" bestFit="1" customWidth="1"/>
    <col min="8" max="8" width="19.140625" bestFit="1" customWidth="1"/>
    <col min="9" max="9" width="14.28515625" bestFit="1" customWidth="1"/>
    <col min="10" max="10" width="14.7109375" bestFit="1" customWidth="1"/>
    <col min="11" max="11" width="20.5703125" bestFit="1" customWidth="1"/>
    <col min="12" max="12" width="19.140625" bestFit="1" customWidth="1"/>
  </cols>
  <sheetData>
    <row r="1" spans="1:11" x14ac:dyDescent="0.25">
      <c r="A1" s="2" t="s">
        <v>1</v>
      </c>
      <c r="B1" s="2" t="s">
        <v>0</v>
      </c>
      <c r="C1" s="2" t="s">
        <v>2</v>
      </c>
      <c r="E1" s="4" t="s">
        <v>6</v>
      </c>
      <c r="F1" s="3" t="s">
        <v>3</v>
      </c>
      <c r="G1" s="5" t="s">
        <v>1</v>
      </c>
      <c r="H1" s="5" t="s">
        <v>0</v>
      </c>
      <c r="I1" s="5" t="s">
        <v>2</v>
      </c>
    </row>
    <row r="2" spans="1:11" x14ac:dyDescent="0.25">
      <c r="A2">
        <v>22.1</v>
      </c>
      <c r="B2">
        <v>26.8</v>
      </c>
      <c r="C2">
        <v>34.200000000000003</v>
      </c>
      <c r="E2" s="4" t="s">
        <v>5</v>
      </c>
      <c r="F2" s="3" t="s">
        <v>4</v>
      </c>
      <c r="G2" s="6" t="s">
        <v>5</v>
      </c>
      <c r="H2" s="1"/>
      <c r="I2" s="1"/>
    </row>
    <row r="3" spans="1:11" x14ac:dyDescent="0.25">
      <c r="A3">
        <v>21.4</v>
      </c>
      <c r="B3">
        <v>27.3</v>
      </c>
      <c r="C3">
        <v>33.9</v>
      </c>
      <c r="E3" s="1"/>
      <c r="F3" s="1"/>
      <c r="G3" s="1"/>
      <c r="H3" s="1"/>
      <c r="I3" s="1"/>
    </row>
    <row r="4" spans="1:11" ht="21" x14ac:dyDescent="0.35">
      <c r="A4">
        <v>21.4</v>
      </c>
      <c r="B4">
        <v>28.3</v>
      </c>
      <c r="C4">
        <v>34.299999999999997</v>
      </c>
      <c r="E4" s="11" t="s">
        <v>16</v>
      </c>
      <c r="F4" s="11"/>
      <c r="G4" s="11"/>
      <c r="H4" s="11"/>
      <c r="I4" s="11"/>
    </row>
    <row r="5" spans="1:11" x14ac:dyDescent="0.25">
      <c r="A5">
        <v>21.7</v>
      </c>
      <c r="B5">
        <v>28.3</v>
      </c>
      <c r="C5">
        <v>32.4</v>
      </c>
    </row>
    <row r="6" spans="1:11" ht="15.75" thickBot="1" x14ac:dyDescent="0.3">
      <c r="A6">
        <v>22.4</v>
      </c>
      <c r="B6">
        <v>28</v>
      </c>
      <c r="C6">
        <v>30.7</v>
      </c>
      <c r="E6" t="s">
        <v>17</v>
      </c>
    </row>
    <row r="7" spans="1:11" x14ac:dyDescent="0.25">
      <c r="A7">
        <v>21.7</v>
      </c>
      <c r="B7">
        <v>27.3</v>
      </c>
      <c r="C7">
        <v>32</v>
      </c>
      <c r="E7" s="10" t="s">
        <v>18</v>
      </c>
      <c r="F7" s="10" t="s">
        <v>11</v>
      </c>
      <c r="G7" s="10" t="s">
        <v>8</v>
      </c>
      <c r="H7" s="10" t="s">
        <v>9</v>
      </c>
      <c r="I7" s="10" t="s">
        <v>19</v>
      </c>
    </row>
    <row r="8" spans="1:11" x14ac:dyDescent="0.25">
      <c r="A8">
        <v>23.2</v>
      </c>
      <c r="B8">
        <v>27.2</v>
      </c>
      <c r="C8">
        <v>30.7</v>
      </c>
      <c r="E8" s="8">
        <v>22.1</v>
      </c>
      <c r="F8" s="8">
        <v>19</v>
      </c>
      <c r="G8" s="8">
        <v>431.2</v>
      </c>
      <c r="H8" s="8">
        <v>22.694736842105261</v>
      </c>
      <c r="I8" s="8">
        <v>1.2394152046783629</v>
      </c>
    </row>
    <row r="9" spans="1:11" x14ac:dyDescent="0.25">
      <c r="A9">
        <v>21.6</v>
      </c>
      <c r="B9">
        <v>26.6</v>
      </c>
      <c r="C9">
        <v>31</v>
      </c>
      <c r="E9" s="8">
        <v>26.8</v>
      </c>
      <c r="F9" s="8">
        <v>19</v>
      </c>
      <c r="G9" s="8">
        <v>527</v>
      </c>
      <c r="H9" s="8">
        <v>27.736842105263158</v>
      </c>
      <c r="I9" s="8">
        <v>0.25245614035087705</v>
      </c>
    </row>
    <row r="10" spans="1:11" ht="15.75" thickBot="1" x14ac:dyDescent="0.3">
      <c r="A10">
        <v>21.2</v>
      </c>
      <c r="B10">
        <v>27.1</v>
      </c>
      <c r="C10">
        <v>32.200000000000003</v>
      </c>
      <c r="E10" s="9">
        <v>34.200000000000003</v>
      </c>
      <c r="F10" s="9">
        <v>19</v>
      </c>
      <c r="G10" s="9">
        <v>595.00000000000011</v>
      </c>
      <c r="H10" s="9">
        <v>31.315789473684216</v>
      </c>
      <c r="I10" s="9">
        <v>2.5136257309941503</v>
      </c>
    </row>
    <row r="11" spans="1:11" x14ac:dyDescent="0.25">
      <c r="A11">
        <v>22.3</v>
      </c>
      <c r="B11">
        <v>27.5</v>
      </c>
      <c r="C11">
        <v>33.200000000000003</v>
      </c>
    </row>
    <row r="12" spans="1:11" x14ac:dyDescent="0.25">
      <c r="A12">
        <v>22</v>
      </c>
      <c r="B12">
        <v>27.7</v>
      </c>
      <c r="C12">
        <v>30.3</v>
      </c>
    </row>
    <row r="13" spans="1:11" ht="15.75" thickBot="1" x14ac:dyDescent="0.3">
      <c r="A13">
        <v>23.2</v>
      </c>
      <c r="B13">
        <v>28.2</v>
      </c>
      <c r="C13">
        <v>29.6</v>
      </c>
      <c r="E13" t="s">
        <v>20</v>
      </c>
      <c r="I13" s="4" t="s">
        <v>32</v>
      </c>
      <c r="J13" s="4">
        <v>0.05</v>
      </c>
    </row>
    <row r="14" spans="1:11" x14ac:dyDescent="0.25">
      <c r="A14">
        <v>22.6</v>
      </c>
      <c r="B14">
        <v>27.6</v>
      </c>
      <c r="C14">
        <v>32.6</v>
      </c>
      <c r="E14" s="10" t="s">
        <v>21</v>
      </c>
      <c r="F14" s="10" t="s">
        <v>22</v>
      </c>
      <c r="G14" s="10" t="s">
        <v>23</v>
      </c>
      <c r="H14" s="10" t="s">
        <v>24</v>
      </c>
      <c r="I14" s="10" t="s">
        <v>25</v>
      </c>
      <c r="J14" s="12" t="s">
        <v>26</v>
      </c>
      <c r="K14" s="10" t="s">
        <v>27</v>
      </c>
    </row>
    <row r="15" spans="1:11" x14ac:dyDescent="0.25">
      <c r="A15">
        <v>24.7</v>
      </c>
      <c r="B15">
        <v>28</v>
      </c>
      <c r="C15">
        <v>32.700000000000003</v>
      </c>
      <c r="E15" s="8" t="s">
        <v>28</v>
      </c>
      <c r="F15" s="8">
        <v>712.84350877193049</v>
      </c>
      <c r="G15" s="8">
        <v>2</v>
      </c>
      <c r="H15" s="8">
        <v>356.42175438596524</v>
      </c>
      <c r="I15" s="8">
        <v>266.94945542675305</v>
      </c>
      <c r="J15" s="14">
        <v>1.00799833254747E-28</v>
      </c>
      <c r="K15" s="8">
        <v>3.1682459672513383</v>
      </c>
    </row>
    <row r="16" spans="1:11" x14ac:dyDescent="0.25">
      <c r="A16">
        <v>24.9</v>
      </c>
      <c r="B16">
        <v>27.4</v>
      </c>
      <c r="C16">
        <v>30.1</v>
      </c>
      <c r="E16" s="8" t="s">
        <v>29</v>
      </c>
      <c r="F16" s="8">
        <v>72.098947368421022</v>
      </c>
      <c r="G16" s="8">
        <v>54</v>
      </c>
      <c r="H16" s="8">
        <v>1.3351656920077968</v>
      </c>
      <c r="I16" s="8"/>
      <c r="J16" s="8"/>
      <c r="K16" s="8"/>
    </row>
    <row r="17" spans="1:12" x14ac:dyDescent="0.25">
      <c r="A17">
        <v>23.7</v>
      </c>
      <c r="B17">
        <v>27.6</v>
      </c>
      <c r="C17">
        <v>28.6</v>
      </c>
      <c r="E17" s="8"/>
      <c r="F17" s="8"/>
      <c r="G17" s="8"/>
      <c r="H17" s="8"/>
      <c r="I17" s="8"/>
      <c r="J17" s="8"/>
      <c r="K17" s="8"/>
    </row>
    <row r="18" spans="1:12" ht="15.75" thickBot="1" x14ac:dyDescent="0.3">
      <c r="A18">
        <v>23.2</v>
      </c>
      <c r="B18">
        <v>28.3</v>
      </c>
      <c r="C18">
        <v>29.3</v>
      </c>
      <c r="E18" s="9" t="s">
        <v>30</v>
      </c>
      <c r="F18" s="9">
        <v>784.94245614035151</v>
      </c>
      <c r="G18" s="9">
        <v>56</v>
      </c>
      <c r="H18" s="9"/>
      <c r="I18" s="9"/>
      <c r="J18" s="9"/>
      <c r="K18" s="9"/>
    </row>
    <row r="19" spans="1:12" ht="15.75" x14ac:dyDescent="0.25">
      <c r="A19">
        <v>23.1</v>
      </c>
      <c r="B19">
        <v>28.2</v>
      </c>
      <c r="C19">
        <v>30.1</v>
      </c>
      <c r="H19" s="13" t="s">
        <v>31</v>
      </c>
      <c r="I19" s="15" t="str">
        <f>IF(J15&lt;J13,"It is Significant", "It's not Significant")</f>
        <v>It is Significant</v>
      </c>
      <c r="J19" s="15"/>
      <c r="K19" s="15"/>
    </row>
    <row r="20" spans="1:12" x14ac:dyDescent="0.25">
      <c r="A20">
        <v>22.8</v>
      </c>
      <c r="B20">
        <v>28.1</v>
      </c>
      <c r="C20">
        <v>30.6</v>
      </c>
    </row>
    <row r="21" spans="1:12" x14ac:dyDescent="0.25">
      <c r="A21">
        <v>24.1</v>
      </c>
      <c r="B21">
        <v>28.3</v>
      </c>
      <c r="C21">
        <v>30.7</v>
      </c>
    </row>
    <row r="22" spans="1:12" x14ac:dyDescent="0.25">
      <c r="A22">
        <f>SUBTOTAL(101,Table1[Bangalore])</f>
        <v>22.664999999999999</v>
      </c>
      <c r="B22">
        <f>SUBTOTAL(101,Table1[Mumbai])</f>
        <v>27.689999999999998</v>
      </c>
      <c r="C22">
        <f>SUBTOTAL(101,Table1[Delhi])</f>
        <v>31.46</v>
      </c>
      <c r="D22" s="7" t="s">
        <v>12</v>
      </c>
      <c r="H22" s="16" t="s">
        <v>33</v>
      </c>
      <c r="I22" s="16"/>
      <c r="J22" s="16"/>
      <c r="K22" s="16"/>
    </row>
    <row r="23" spans="1:12" x14ac:dyDescent="0.25">
      <c r="A23">
        <f>_xlfn.STDEV.S(Table1[Bangalore])</f>
        <v>1.0917272649579801</v>
      </c>
      <c r="B23">
        <f>_xlfn.STDEV.S(Table1[Mumbai])</f>
        <v>0.53202690869818525</v>
      </c>
      <c r="C23">
        <f>_xlfn.STDEV.S(Table1[Delhi])</f>
        <v>1.6725020651391542</v>
      </c>
      <c r="D23" s="7" t="s">
        <v>13</v>
      </c>
      <c r="H23" s="17" t="s">
        <v>34</v>
      </c>
      <c r="I23" s="17"/>
      <c r="J23" s="18" t="s">
        <v>37</v>
      </c>
      <c r="K23" s="19" t="s">
        <v>35</v>
      </c>
    </row>
    <row r="24" spans="1:12" x14ac:dyDescent="0.25">
      <c r="A24">
        <f>_xlfn.VAR.S(Table1[Bangalore])</f>
        <v>1.1918684210526318</v>
      </c>
      <c r="B24">
        <f>_xlfn.VAR.S(Table1[Mumbai])</f>
        <v>0.28305263157894717</v>
      </c>
      <c r="C24">
        <f>_xlfn.VAR.S(Table1[Delhi])</f>
        <v>2.797263157894736</v>
      </c>
      <c r="D24" s="7" t="s">
        <v>14</v>
      </c>
      <c r="H24" t="s">
        <v>1</v>
      </c>
      <c r="I24" t="s">
        <v>0</v>
      </c>
      <c r="J24">
        <f>_xlfn.T.TEST(Table1[Bangalore],Table1[Mumbai],2,2)</f>
        <v>1.3248697245563057E-20</v>
      </c>
      <c r="K24" t="str">
        <f>IF(J24&lt;I29,"Significant","Not Significant")</f>
        <v>Significant</v>
      </c>
    </row>
    <row r="25" spans="1:12" x14ac:dyDescent="0.25">
      <c r="A25">
        <f>A23/SQRT(COUNT(Table1[Bangalore]))</f>
        <v>0.24411763773359674</v>
      </c>
      <c r="B25">
        <f>B23/SQRT(COUNT(Table1[Mumbai]))</f>
        <v>0.11896483337082163</v>
      </c>
      <c r="C25">
        <f>C23/SQRT(COUNT(Table1[Delhi]))</f>
        <v>0.373982831015993</v>
      </c>
      <c r="D25" s="7" t="s">
        <v>15</v>
      </c>
      <c r="H25" t="s">
        <v>1</v>
      </c>
      <c r="I25" t="s">
        <v>2</v>
      </c>
      <c r="J25">
        <f>_xlfn.T.TEST(Table1[Bangalore],Table1[Delhi],2,2)</f>
        <v>1.5457675305553142E-21</v>
      </c>
      <c r="K25" t="str">
        <f>IF(J25&lt;I29,"Significant","Not Significant")</f>
        <v>Significant</v>
      </c>
    </row>
    <row r="26" spans="1:12" x14ac:dyDescent="0.25">
      <c r="H26" t="s">
        <v>0</v>
      </c>
      <c r="I26" t="s">
        <v>2</v>
      </c>
      <c r="J26">
        <f>_xlfn.T.TEST(Table1[Mumbai],Table1[Delhi],2,2)</f>
        <v>1.0298791935220893E-11</v>
      </c>
      <c r="K26" t="str">
        <f>IF(J26&lt;I29,"Significant","Not Significant")</f>
        <v>Significant</v>
      </c>
    </row>
    <row r="28" spans="1:12" x14ac:dyDescent="0.25">
      <c r="H28" s="20" t="s">
        <v>32</v>
      </c>
      <c r="I28" s="4">
        <v>0.05</v>
      </c>
    </row>
    <row r="29" spans="1:12" x14ac:dyDescent="0.25">
      <c r="H29" s="21" t="s">
        <v>36</v>
      </c>
      <c r="I29" s="19">
        <f>I28/3</f>
        <v>1.6666666666666666E-2</v>
      </c>
    </row>
    <row r="30" spans="1:12" x14ac:dyDescent="0.25">
      <c r="H30" s="26" t="s">
        <v>41</v>
      </c>
      <c r="I30" s="26"/>
      <c r="J30" s="26"/>
      <c r="K30" s="26"/>
    </row>
    <row r="31" spans="1:12" x14ac:dyDescent="0.25">
      <c r="H31" s="22" t="s">
        <v>38</v>
      </c>
      <c r="I31" s="23" t="s">
        <v>39</v>
      </c>
      <c r="J31" s="24" t="s">
        <v>40</v>
      </c>
      <c r="K31" s="25" t="s">
        <v>43</v>
      </c>
    </row>
    <row r="32" spans="1:12" x14ac:dyDescent="0.25">
      <c r="H32">
        <f>ABS(Table1[[#Totals],[Bangalore]]-Table1[[#Totals],[Mumbai]])</f>
        <v>5.0249999999999986</v>
      </c>
      <c r="I32">
        <f>SQRT(H16/3)</f>
        <v>0.66712459905872579</v>
      </c>
      <c r="J32">
        <f>H32/I32</f>
        <v>7.5323260558671992</v>
      </c>
      <c r="K32" t="str">
        <f>IF(J32&gt;I36,"Significant","Not Significant")</f>
        <v>Significant</v>
      </c>
      <c r="L32" t="s">
        <v>44</v>
      </c>
    </row>
    <row r="33" spans="8:12" x14ac:dyDescent="0.25">
      <c r="H33">
        <f>ABS(Table1[[#Totals],[Bangalore]]-Table1[[#Totals],[Delhi]])</f>
        <v>8.7950000000000017</v>
      </c>
      <c r="I33">
        <f>SQRT(H16/3)</f>
        <v>0.66712459905872579</v>
      </c>
      <c r="J33">
        <f t="shared" ref="J33:J34" si="0">H33/I33</f>
        <v>13.183444310716826</v>
      </c>
      <c r="K33" t="str">
        <f>IF(J33&gt;I36,"Significant","Not Significant")</f>
        <v>Significant</v>
      </c>
      <c r="L33" t="s">
        <v>44</v>
      </c>
    </row>
    <row r="34" spans="8:12" x14ac:dyDescent="0.25">
      <c r="H34">
        <f>ABS(Table1[[#Totals],[Mumbai]]-Table1[[#Totals],[Delhi]])</f>
        <v>3.7700000000000031</v>
      </c>
      <c r="I34">
        <f>SQRT(H16/3)</f>
        <v>0.66712459905872579</v>
      </c>
      <c r="J34">
        <f t="shared" si="0"/>
        <v>5.6511182548496262</v>
      </c>
      <c r="K34" t="str">
        <f>IF(J34&gt;I36,"Significant","Not Significant")</f>
        <v>Significant</v>
      </c>
      <c r="L34" t="s">
        <v>44</v>
      </c>
    </row>
    <row r="36" spans="8:12" x14ac:dyDescent="0.25">
      <c r="H36" s="27" t="s">
        <v>42</v>
      </c>
      <c r="I36" s="27">
        <v>3.4079999999999999</v>
      </c>
    </row>
    <row r="53" spans="1:2" x14ac:dyDescent="0.25">
      <c r="A53" s="17" t="s">
        <v>45</v>
      </c>
      <c r="B53" s="17"/>
    </row>
    <row r="54" spans="1:2" x14ac:dyDescent="0.25">
      <c r="A54" t="s">
        <v>46</v>
      </c>
      <c r="B54" s="28">
        <f>(Table1[[#Totals],[Mumbai]]-Table1[[#Totals],[Bangalore]])/Table1[[#Totals],[Bangalore]]</f>
        <v>0.22170747849106545</v>
      </c>
    </row>
    <row r="55" spans="1:2" x14ac:dyDescent="0.25">
      <c r="A55" t="s">
        <v>47</v>
      </c>
      <c r="B55" s="28">
        <f>(Table1[[#Totals],[Delhi]]-Table1[[#Totals],[Bangalore]])/Table1[[#Totals],[Bangalore]]</f>
        <v>0.38804323847341726</v>
      </c>
    </row>
    <row r="56" spans="1:2" x14ac:dyDescent="0.25">
      <c r="A56" t="s">
        <v>48</v>
      </c>
      <c r="B56" s="28">
        <f>(Table1[[#Totals],[Delhi]]-Table1[[#Totals],[Mumbai]])/Table1[[#Totals],[Bangalore]]</f>
        <v>0.16633575998235178</v>
      </c>
    </row>
  </sheetData>
  <mergeCells count="6">
    <mergeCell ref="A53:B53"/>
    <mergeCell ref="E4:I4"/>
    <mergeCell ref="I19:K19"/>
    <mergeCell ref="H22:K22"/>
    <mergeCell ref="H23:I23"/>
    <mergeCell ref="H30:K3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Indian Weather Data 2022</dc:title>
  <dc:subject>Data Analysis</dc:subject>
  <dc:creator>Arsalan Ali</dc:creator>
  <cp:lastModifiedBy>Arslan Ali</cp:lastModifiedBy>
  <dcterms:created xsi:type="dcterms:W3CDTF">2022-08-16T20:23:06Z</dcterms:created>
  <dcterms:modified xsi:type="dcterms:W3CDTF">2022-08-17T04:26:07Z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2022-08-16T20:23:07Z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8ca18a47-b3ee-48a6-9f36-59f92cbb9393</vt:lpwstr>
  </property>
  <property fmtid="{D5CDD505-2E9C-101B-9397-08002B2CF9AE}" pid="7" name="MSIP_Label_defa4170-0d19-0005-0004-bc88714345d2_ActionId">
    <vt:lpwstr>5c9be4e4-e232-450a-8d5a-bfa84471acfa</vt:lpwstr>
  </property>
  <property fmtid="{D5CDD505-2E9C-101B-9397-08002B2CF9AE}" pid="8" name="MSIP_Label_defa4170-0d19-0005-0004-bc88714345d2_ContentBits">
    <vt:lpwstr>0</vt:lpwstr>
  </property>
</Properties>
</file>