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s_brain\data\"/>
    </mc:Choice>
  </mc:AlternateContent>
  <xr:revisionPtr revIDLastSave="0" documentId="13_ncr:1_{E1826DA2-30C0-41A5-9C94-764503779F5C}" xr6:coauthVersionLast="45" xr6:coauthVersionMax="45" xr10:uidLastSave="{00000000-0000-0000-0000-000000000000}"/>
  <bookViews>
    <workbookView xWindow="28680" yWindow="-120" windowWidth="19440" windowHeight="15600" tabRatio="993" firstSheet="3" activeTab="17" xr2:uid="{00000000-000D-0000-FFFF-FFFF00000000}"/>
  </bookViews>
  <sheets>
    <sheet name="figures 1" sheetId="1" r:id="rId1"/>
    <sheet name="figures 2" sheetId="2" r:id="rId2"/>
    <sheet name="figures 3" sheetId="3" r:id="rId3"/>
    <sheet name="correls" sheetId="4" r:id="rId4"/>
    <sheet name="Regressions" sheetId="5" r:id="rId5"/>
    <sheet name="Summary (2)" sheetId="6" r:id="rId6"/>
    <sheet name="Summary" sheetId="7" r:id="rId7"/>
    <sheet name="GAPDH" sheetId="8" r:id="rId8"/>
    <sheet name="B-Actin" sheetId="9" r:id="rId9"/>
    <sheet name="Arc" sheetId="10" r:id="rId10"/>
    <sheet name="Camk4" sheetId="11" r:id="rId11"/>
    <sheet name="Crebbp" sheetId="12" r:id="rId12"/>
    <sheet name="PKIa" sheetId="13" r:id="rId13"/>
    <sheet name="PKC-b1" sheetId="14" r:id="rId14"/>
    <sheet name="Dnmt3a" sheetId="15" r:id="rId15"/>
    <sheet name="Dnmt1" sheetId="16" r:id="rId16"/>
    <sheet name="BDNF IX" sheetId="17" r:id="rId17"/>
    <sheet name="Sheet19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16" l="1"/>
  <c r="G17" i="16" s="1"/>
  <c r="U20" i="16"/>
  <c r="G16" i="16"/>
  <c r="G15" i="16"/>
  <c r="G14" i="16"/>
  <c r="G13" i="16"/>
  <c r="G12" i="16"/>
  <c r="K8" i="16"/>
  <c r="C8" i="16"/>
  <c r="C31" i="15"/>
  <c r="G16" i="15" s="1"/>
  <c r="G15" i="15"/>
  <c r="G14" i="15"/>
  <c r="G13" i="15"/>
  <c r="G12" i="15"/>
  <c r="C31" i="14"/>
  <c r="U20" i="14"/>
  <c r="G17" i="14"/>
  <c r="G16" i="14"/>
  <c r="G15" i="14"/>
  <c r="G14" i="14"/>
  <c r="G13" i="14"/>
  <c r="G12" i="14"/>
  <c r="K8" i="14"/>
  <c r="C8" i="14"/>
  <c r="C31" i="13"/>
  <c r="G17" i="13" s="1"/>
  <c r="U20" i="13"/>
  <c r="G16" i="13"/>
  <c r="G15" i="13"/>
  <c r="G14" i="13"/>
  <c r="G13" i="13"/>
  <c r="G12" i="13"/>
  <c r="K8" i="13"/>
  <c r="C8" i="13"/>
  <c r="C31" i="12"/>
  <c r="G13" i="12" s="1"/>
  <c r="G12" i="12"/>
  <c r="C31" i="11"/>
  <c r="G17" i="11" s="1"/>
  <c r="G16" i="11"/>
  <c r="G15" i="11"/>
  <c r="G14" i="11"/>
  <c r="G13" i="11"/>
  <c r="G12" i="11"/>
  <c r="C31" i="10"/>
  <c r="G17" i="10"/>
  <c r="G16" i="10"/>
  <c r="G15" i="10"/>
  <c r="G14" i="10"/>
  <c r="G13" i="10"/>
  <c r="G12" i="10"/>
  <c r="C32" i="8"/>
  <c r="C31" i="8"/>
  <c r="G15" i="8" s="1"/>
  <c r="G17" i="8"/>
  <c r="G16" i="8"/>
  <c r="G13" i="8"/>
  <c r="G12" i="8"/>
  <c r="BZ53" i="7"/>
  <c r="CA53" i="7" s="1"/>
  <c r="CC53" i="7" s="1"/>
  <c r="BY53" i="7"/>
  <c r="CB53" i="7" s="1"/>
  <c r="BS53" i="7"/>
  <c r="BT53" i="7" s="1"/>
  <c r="BV53" i="7" s="1"/>
  <c r="BR53" i="7"/>
  <c r="BU53" i="7" s="1"/>
  <c r="CA52" i="7"/>
  <c r="CC52" i="7" s="1"/>
  <c r="BZ52" i="7"/>
  <c r="BY52" i="7"/>
  <c r="BS52" i="7"/>
  <c r="BT52" i="7" s="1"/>
  <c r="BV52" i="7" s="1"/>
  <c r="BR52" i="7"/>
  <c r="BU52" i="7" s="1"/>
  <c r="CA51" i="7"/>
  <c r="CC51" i="7" s="1"/>
  <c r="BZ51" i="7"/>
  <c r="BY51" i="7"/>
  <c r="CB51" i="7" s="1"/>
  <c r="BU51" i="7"/>
  <c r="BS51" i="7"/>
  <c r="BT51" i="7" s="1"/>
  <c r="BV51" i="7" s="1"/>
  <c r="BR51" i="7"/>
  <c r="CB50" i="7"/>
  <c r="CA50" i="7"/>
  <c r="CC50" i="7" s="1"/>
  <c r="BZ50" i="7"/>
  <c r="BY50" i="7"/>
  <c r="BS50" i="7"/>
  <c r="BT50" i="7" s="1"/>
  <c r="BV50" i="7" s="1"/>
  <c r="BR50" i="7"/>
  <c r="BU50" i="7" s="1"/>
  <c r="CC45" i="7"/>
  <c r="CB45" i="7"/>
  <c r="CA45" i="7"/>
  <c r="BZ45" i="7"/>
  <c r="BY45" i="7"/>
  <c r="BX45" i="7"/>
  <c r="BV45" i="7"/>
  <c r="BU45" i="7"/>
  <c r="BT45" i="7"/>
  <c r="BS45" i="7"/>
  <c r="BR45" i="7"/>
  <c r="BQ45" i="7"/>
  <c r="U45" i="7"/>
  <c r="O45" i="7"/>
  <c r="N45" i="7"/>
  <c r="M45" i="7"/>
  <c r="L45" i="7"/>
  <c r="K45" i="7"/>
  <c r="J45" i="7"/>
  <c r="I45" i="7"/>
  <c r="H45" i="7"/>
  <c r="G45" i="7"/>
  <c r="E45" i="7"/>
  <c r="CC44" i="7"/>
  <c r="CB44" i="7"/>
  <c r="CA44" i="7"/>
  <c r="BZ44" i="7"/>
  <c r="BY44" i="7"/>
  <c r="BX44" i="7"/>
  <c r="BV44" i="7"/>
  <c r="BU44" i="7"/>
  <c r="BT44" i="7"/>
  <c r="BS44" i="7"/>
  <c r="BR44" i="7"/>
  <c r="BQ44" i="7"/>
  <c r="U44" i="7"/>
  <c r="O44" i="7"/>
  <c r="N44" i="7"/>
  <c r="M44" i="7"/>
  <c r="L44" i="7"/>
  <c r="K44" i="7"/>
  <c r="J44" i="7"/>
  <c r="I44" i="7"/>
  <c r="H44" i="7"/>
  <c r="G44" i="7"/>
  <c r="E44" i="7"/>
  <c r="CC43" i="7"/>
  <c r="CB43" i="7"/>
  <c r="CA43" i="7"/>
  <c r="BZ43" i="7"/>
  <c r="BY43" i="7"/>
  <c r="BX43" i="7"/>
  <c r="BV43" i="7"/>
  <c r="BU43" i="7"/>
  <c r="BT43" i="7"/>
  <c r="BS43" i="7"/>
  <c r="BR43" i="7"/>
  <c r="BQ43" i="7"/>
  <c r="U43" i="7"/>
  <c r="O43" i="7"/>
  <c r="N43" i="7"/>
  <c r="M43" i="7"/>
  <c r="L43" i="7"/>
  <c r="K43" i="7"/>
  <c r="J43" i="7"/>
  <c r="I43" i="7"/>
  <c r="H43" i="7"/>
  <c r="G43" i="7"/>
  <c r="E43" i="7"/>
  <c r="CC42" i="7"/>
  <c r="CB42" i="7"/>
  <c r="CA42" i="7"/>
  <c r="BZ42" i="7"/>
  <c r="BY42" i="7"/>
  <c r="BX42" i="7"/>
  <c r="BV42" i="7"/>
  <c r="BU42" i="7"/>
  <c r="BT42" i="7"/>
  <c r="BS42" i="7"/>
  <c r="BR42" i="7"/>
  <c r="BQ42" i="7"/>
  <c r="O42" i="7"/>
  <c r="N42" i="7"/>
  <c r="M42" i="7"/>
  <c r="L42" i="7"/>
  <c r="K42" i="7"/>
  <c r="J42" i="7"/>
  <c r="I42" i="7"/>
  <c r="H42" i="7"/>
  <c r="G42" i="7"/>
  <c r="E42" i="7"/>
  <c r="CC40" i="7"/>
  <c r="CB40" i="7"/>
  <c r="CA40" i="7"/>
  <c r="BZ40" i="7"/>
  <c r="BY40" i="7"/>
  <c r="BX40" i="7"/>
  <c r="BV40" i="7"/>
  <c r="BU40" i="7"/>
  <c r="BT40" i="7"/>
  <c r="BS40" i="7"/>
  <c r="BR40" i="7"/>
  <c r="BQ40" i="7"/>
  <c r="U40" i="7"/>
  <c r="O40" i="7"/>
  <c r="N40" i="7"/>
  <c r="M40" i="7"/>
  <c r="L40" i="7"/>
  <c r="K40" i="7"/>
  <c r="J40" i="7"/>
  <c r="I40" i="7"/>
  <c r="H40" i="7"/>
  <c r="G40" i="7"/>
  <c r="E40" i="7"/>
  <c r="CC39" i="7"/>
  <c r="CB39" i="7"/>
  <c r="CA39" i="7"/>
  <c r="BZ39" i="7"/>
  <c r="BY39" i="7"/>
  <c r="BX39" i="7"/>
  <c r="BV39" i="7"/>
  <c r="BU39" i="7"/>
  <c r="BT39" i="7"/>
  <c r="BS39" i="7"/>
  <c r="BR39" i="7"/>
  <c r="BQ39" i="7"/>
  <c r="U39" i="7"/>
  <c r="O39" i="7"/>
  <c r="N39" i="7"/>
  <c r="M39" i="7"/>
  <c r="L39" i="7"/>
  <c r="K39" i="7"/>
  <c r="J39" i="7"/>
  <c r="I39" i="7"/>
  <c r="H39" i="7"/>
  <c r="G39" i="7"/>
  <c r="E39" i="7"/>
  <c r="CC38" i="7"/>
  <c r="CB38" i="7"/>
  <c r="CA38" i="7"/>
  <c r="BZ38" i="7"/>
  <c r="BY38" i="7"/>
  <c r="BX38" i="7"/>
  <c r="BV38" i="7"/>
  <c r="BU38" i="7"/>
  <c r="BT38" i="7"/>
  <c r="BS38" i="7"/>
  <c r="BR38" i="7"/>
  <c r="BQ38" i="7"/>
  <c r="U38" i="7"/>
  <c r="O38" i="7"/>
  <c r="N38" i="7"/>
  <c r="M38" i="7"/>
  <c r="L38" i="7"/>
  <c r="K38" i="7"/>
  <c r="J38" i="7"/>
  <c r="I38" i="7"/>
  <c r="H38" i="7"/>
  <c r="G38" i="7"/>
  <c r="E38" i="7"/>
  <c r="CC37" i="7"/>
  <c r="CB37" i="7"/>
  <c r="CA37" i="7"/>
  <c r="BZ37" i="7"/>
  <c r="BY37" i="7"/>
  <c r="BX37" i="7"/>
  <c r="BV37" i="7"/>
  <c r="BU37" i="7"/>
  <c r="BT37" i="7"/>
  <c r="BS37" i="7"/>
  <c r="BR37" i="7"/>
  <c r="BQ37" i="7"/>
  <c r="O37" i="7"/>
  <c r="N37" i="7"/>
  <c r="M37" i="7"/>
  <c r="L37" i="7"/>
  <c r="K37" i="7"/>
  <c r="J37" i="7"/>
  <c r="I37" i="7"/>
  <c r="H37" i="7"/>
  <c r="G37" i="7"/>
  <c r="E37" i="7"/>
  <c r="BN35" i="7"/>
  <c r="BJ35" i="7"/>
  <c r="BC35" i="7"/>
  <c r="BG35" i="7" s="1"/>
  <c r="AV35" i="7"/>
  <c r="AS35" i="7"/>
  <c r="AO35" i="7"/>
  <c r="AL35" i="7"/>
  <c r="AH35" i="7"/>
  <c r="AE35" i="7"/>
  <c r="AA35" i="7"/>
  <c r="T35" i="7"/>
  <c r="X35" i="7" s="1"/>
  <c r="BJ34" i="7"/>
  <c r="BG34" i="7"/>
  <c r="BC34" i="7"/>
  <c r="AZ34" i="7"/>
  <c r="AV34" i="7"/>
  <c r="AS34" i="7"/>
  <c r="AO34" i="7"/>
  <c r="AH34" i="7"/>
  <c r="AL34" i="7" s="1"/>
  <c r="AA34" i="7"/>
  <c r="AE34" i="7" s="1"/>
  <c r="T34" i="7"/>
  <c r="BN33" i="7"/>
  <c r="BJ33" i="7"/>
  <c r="BG33" i="7"/>
  <c r="BC33" i="7"/>
  <c r="AV33" i="7"/>
  <c r="AZ33" i="7" s="1"/>
  <c r="AP33" i="7"/>
  <c r="AO33" i="7"/>
  <c r="AH33" i="7"/>
  <c r="AE33" i="7"/>
  <c r="AA33" i="7"/>
  <c r="X33" i="7"/>
  <c r="W33" i="7"/>
  <c r="T33" i="7"/>
  <c r="V33" i="7" s="1"/>
  <c r="BJ32" i="7"/>
  <c r="BN32" i="7" s="1"/>
  <c r="BC32" i="7"/>
  <c r="BG32" i="7" s="1"/>
  <c r="AV32" i="7"/>
  <c r="AS32" i="7"/>
  <c r="AO32" i="7"/>
  <c r="AL32" i="7"/>
  <c r="AH32" i="7"/>
  <c r="AA32" i="7"/>
  <c r="AE32" i="7" s="1"/>
  <c r="V32" i="7"/>
  <c r="W32" i="7" s="1"/>
  <c r="T32" i="7"/>
  <c r="X32" i="7" s="1"/>
  <c r="BJ31" i="7"/>
  <c r="BG31" i="7"/>
  <c r="BC31" i="7"/>
  <c r="AZ31" i="7"/>
  <c r="AV31" i="7"/>
  <c r="AO31" i="7"/>
  <c r="AS31" i="7" s="1"/>
  <c r="AH31" i="7"/>
  <c r="AA31" i="7"/>
  <c r="X31" i="7"/>
  <c r="V31" i="7"/>
  <c r="W31" i="7" s="1"/>
  <c r="T31" i="7"/>
  <c r="BN30" i="7"/>
  <c r="BJ30" i="7"/>
  <c r="BC30" i="7"/>
  <c r="BG30" i="7" s="1"/>
  <c r="AV30" i="7"/>
  <c r="AO30" i="7"/>
  <c r="AL30" i="7"/>
  <c r="AH30" i="7"/>
  <c r="AE30" i="7"/>
  <c r="AA30" i="7"/>
  <c r="X30" i="7"/>
  <c r="W30" i="7"/>
  <c r="V30" i="7"/>
  <c r="T30" i="7"/>
  <c r="BJ29" i="7"/>
  <c r="BN29" i="7" s="1"/>
  <c r="BC29" i="7"/>
  <c r="BG29" i="7" s="1"/>
  <c r="AV29" i="7"/>
  <c r="AZ29" i="7" s="1"/>
  <c r="AP29" i="7"/>
  <c r="AQ29" i="7" s="1"/>
  <c r="AR29" i="7" s="1"/>
  <c r="AO29" i="7"/>
  <c r="AS29" i="7" s="1"/>
  <c r="AH29" i="7"/>
  <c r="AL29" i="7" s="1"/>
  <c r="AA29" i="7"/>
  <c r="AE29" i="7" s="1"/>
  <c r="T29" i="7"/>
  <c r="BJ28" i="7"/>
  <c r="BC28" i="7"/>
  <c r="AV28" i="7"/>
  <c r="AO28" i="7"/>
  <c r="AH28" i="7"/>
  <c r="AA28" i="7"/>
  <c r="T28" i="7"/>
  <c r="BN27" i="7"/>
  <c r="BJ27" i="7"/>
  <c r="BG27" i="7"/>
  <c r="BC27" i="7"/>
  <c r="AV27" i="7"/>
  <c r="AZ27" i="7" s="1"/>
  <c r="AO27" i="7"/>
  <c r="AS27" i="7" s="1"/>
  <c r="AH27" i="7"/>
  <c r="AB27" i="7"/>
  <c r="AA27" i="7"/>
  <c r="X27" i="7"/>
  <c r="V27" i="7"/>
  <c r="W27" i="7" s="1"/>
  <c r="T27" i="7"/>
  <c r="BJ26" i="7"/>
  <c r="BN26" i="7" s="1"/>
  <c r="BC26" i="7"/>
  <c r="BG26" i="7" s="1"/>
  <c r="AW26" i="7"/>
  <c r="AV26" i="7"/>
  <c r="AP26" i="7"/>
  <c r="AO26" i="7"/>
  <c r="AH26" i="7"/>
  <c r="AL26" i="7" s="1"/>
  <c r="AE26" i="7"/>
  <c r="AA26" i="7"/>
  <c r="X26" i="7"/>
  <c r="W26" i="7"/>
  <c r="V26" i="7"/>
  <c r="T26" i="7"/>
  <c r="BJ25" i="7"/>
  <c r="BC25" i="7"/>
  <c r="AV25" i="7"/>
  <c r="AS25" i="7"/>
  <c r="AO25" i="7"/>
  <c r="AH25" i="7"/>
  <c r="AA25" i="7"/>
  <c r="AE25" i="7" s="1"/>
  <c r="V25" i="7"/>
  <c r="W25" i="7" s="1"/>
  <c r="T25" i="7"/>
  <c r="X25" i="7" s="1"/>
  <c r="BJ24" i="7"/>
  <c r="BG24" i="7"/>
  <c r="BC24" i="7"/>
  <c r="AV24" i="7"/>
  <c r="AP24" i="7"/>
  <c r="AQ24" i="7" s="1"/>
  <c r="AR24" i="7" s="1"/>
  <c r="AO24" i="7"/>
  <c r="AS24" i="7" s="1"/>
  <c r="AH24" i="7"/>
  <c r="AL24" i="7" s="1"/>
  <c r="AA24" i="7"/>
  <c r="X24" i="7"/>
  <c r="V24" i="7"/>
  <c r="W24" i="7" s="1"/>
  <c r="T24" i="7"/>
  <c r="BJ23" i="7"/>
  <c r="BC23" i="7"/>
  <c r="BG23" i="7" s="1"/>
  <c r="AV23" i="7"/>
  <c r="AZ23" i="7" s="1"/>
  <c r="AP23" i="7"/>
  <c r="AO23" i="7"/>
  <c r="AL23" i="7"/>
  <c r="AH23" i="7"/>
  <c r="AE23" i="7"/>
  <c r="AA23" i="7"/>
  <c r="X23" i="7"/>
  <c r="V23" i="7"/>
  <c r="W23" i="7" s="1"/>
  <c r="T23" i="7"/>
  <c r="BJ21" i="7"/>
  <c r="BN21" i="7" s="1"/>
  <c r="BC21" i="7"/>
  <c r="BG21" i="7" s="1"/>
  <c r="AW21" i="7"/>
  <c r="AX21" i="7" s="1"/>
  <c r="AY21" i="7" s="1"/>
  <c r="AV21" i="7"/>
  <c r="AZ21" i="7" s="1"/>
  <c r="AO21" i="7"/>
  <c r="AS21" i="7" s="1"/>
  <c r="AH21" i="7"/>
  <c r="AL21" i="7" s="1"/>
  <c r="AA21" i="7"/>
  <c r="AE21" i="7" s="1"/>
  <c r="W21" i="7"/>
  <c r="V21" i="7"/>
  <c r="T21" i="7"/>
  <c r="X21" i="7" s="1"/>
  <c r="BN20" i="7"/>
  <c r="BJ20" i="7"/>
  <c r="BC20" i="7"/>
  <c r="AV20" i="7"/>
  <c r="AO20" i="7"/>
  <c r="AS20" i="7" s="1"/>
  <c r="AH20" i="7"/>
  <c r="AA20" i="7"/>
  <c r="X20" i="7"/>
  <c r="V20" i="7"/>
  <c r="T20" i="7"/>
  <c r="BN19" i="7"/>
  <c r="BJ19" i="7"/>
  <c r="BC19" i="7"/>
  <c r="AV19" i="7"/>
  <c r="AZ19" i="7" s="1"/>
  <c r="AS19" i="7"/>
  <c r="AO19" i="7"/>
  <c r="AH19" i="7"/>
  <c r="AA19" i="7"/>
  <c r="T19" i="7"/>
  <c r="BJ18" i="7"/>
  <c r="BC18" i="7"/>
  <c r="AZ18" i="7"/>
  <c r="AV18" i="7"/>
  <c r="AS18" i="7"/>
  <c r="AO18" i="7"/>
  <c r="AH18" i="7"/>
  <c r="AL18" i="7" s="1"/>
  <c r="AA18" i="7"/>
  <c r="W18" i="7"/>
  <c r="T18" i="7"/>
  <c r="V18" i="7" s="1"/>
  <c r="BN17" i="7"/>
  <c r="BJ17" i="7"/>
  <c r="BG17" i="7"/>
  <c r="BC17" i="7"/>
  <c r="AV17" i="7"/>
  <c r="AS17" i="7"/>
  <c r="AP17" i="7"/>
  <c r="AO17" i="7"/>
  <c r="AQ17" i="7" s="1"/>
  <c r="AR17" i="7" s="1"/>
  <c r="AL17" i="7"/>
  <c r="AH17" i="7"/>
  <c r="AA17" i="7"/>
  <c r="X17" i="7"/>
  <c r="V17" i="7"/>
  <c r="W17" i="7" s="1"/>
  <c r="T17" i="7"/>
  <c r="BJ16" i="7"/>
  <c r="BN16" i="7" s="1"/>
  <c r="BG16" i="7"/>
  <c r="BC16" i="7"/>
  <c r="AZ16" i="7"/>
  <c r="AW16" i="7"/>
  <c r="AV16" i="7"/>
  <c r="AS16" i="7"/>
  <c r="AO16" i="7"/>
  <c r="AL16" i="7"/>
  <c r="AH16" i="7"/>
  <c r="AA16" i="7"/>
  <c r="T16" i="7"/>
  <c r="BJ15" i="7"/>
  <c r="BC15" i="7"/>
  <c r="BG15" i="7" s="1"/>
  <c r="AZ15" i="7"/>
  <c r="AW15" i="7"/>
  <c r="AX15" i="7" s="1"/>
  <c r="AY15" i="7" s="1"/>
  <c r="AV15" i="7"/>
  <c r="AO15" i="7"/>
  <c r="AP19" i="7" s="1"/>
  <c r="AH15" i="7"/>
  <c r="AA15" i="7"/>
  <c r="AE15" i="7" s="1"/>
  <c r="X15" i="7"/>
  <c r="W15" i="7"/>
  <c r="T15" i="7"/>
  <c r="V15" i="7" s="1"/>
  <c r="BN14" i="7"/>
  <c r="BJ14" i="7"/>
  <c r="BC14" i="7"/>
  <c r="AW14" i="7"/>
  <c r="AV14" i="7"/>
  <c r="AZ14" i="7" s="1"/>
  <c r="AS14" i="7"/>
  <c r="AP14" i="7"/>
  <c r="AQ14" i="7" s="1"/>
  <c r="AR14" i="7" s="1"/>
  <c r="AO14" i="7"/>
  <c r="AL14" i="7"/>
  <c r="AH14" i="7"/>
  <c r="AE14" i="7"/>
  <c r="AA14" i="7"/>
  <c r="X14" i="7"/>
  <c r="V14" i="7"/>
  <c r="W14" i="7" s="1"/>
  <c r="T14" i="7"/>
  <c r="BJ13" i="7"/>
  <c r="BC13" i="7"/>
  <c r="AZ13" i="7"/>
  <c r="AV13" i="7"/>
  <c r="AS13" i="7"/>
  <c r="AP13" i="7"/>
  <c r="AO13" i="7"/>
  <c r="AH13" i="7"/>
  <c r="AE13" i="7"/>
  <c r="AA13" i="7"/>
  <c r="T13" i="7"/>
  <c r="BJ12" i="7"/>
  <c r="BC12" i="7"/>
  <c r="AV12" i="7"/>
  <c r="AP12" i="7"/>
  <c r="AO12" i="7"/>
  <c r="AP25" i="7" s="1"/>
  <c r="AQ25" i="7" s="1"/>
  <c r="AR25" i="7" s="1"/>
  <c r="AH12" i="7"/>
  <c r="AA12" i="7"/>
  <c r="AB25" i="7" s="1"/>
  <c r="AC25" i="7" s="1"/>
  <c r="AD25" i="7" s="1"/>
  <c r="V12" i="7"/>
  <c r="T12" i="7"/>
  <c r="BN11" i="7"/>
  <c r="BK11" i="7"/>
  <c r="BJ11" i="7"/>
  <c r="BG11" i="7"/>
  <c r="BC11" i="7"/>
  <c r="AZ11" i="7"/>
  <c r="AV11" i="7"/>
  <c r="AS11" i="7"/>
  <c r="AP11" i="7"/>
  <c r="AO11" i="7"/>
  <c r="AH11" i="7"/>
  <c r="AL11" i="7" s="1"/>
  <c r="AE11" i="7"/>
  <c r="AA11" i="7"/>
  <c r="U11" i="7"/>
  <c r="T11" i="7"/>
  <c r="BN10" i="7"/>
  <c r="BJ10" i="7"/>
  <c r="BC10" i="7"/>
  <c r="AW10" i="7"/>
  <c r="AV10" i="7"/>
  <c r="AS10" i="7"/>
  <c r="AP10" i="7"/>
  <c r="AQ10" i="7" s="1"/>
  <c r="AR10" i="7" s="1"/>
  <c r="AO10" i="7"/>
  <c r="AH10" i="7"/>
  <c r="AA10" i="7"/>
  <c r="T10" i="7"/>
  <c r="BJ9" i="7"/>
  <c r="BN9" i="7" s="1"/>
  <c r="BC9" i="7"/>
  <c r="AZ9" i="7"/>
  <c r="AV9" i="7"/>
  <c r="AS9" i="7"/>
  <c r="AO9" i="7"/>
  <c r="AL9" i="7"/>
  <c r="AH9" i="7"/>
  <c r="AA9" i="7"/>
  <c r="AE9" i="7" s="1"/>
  <c r="T9" i="7"/>
  <c r="X9" i="7" s="1"/>
  <c r="BK8" i="7"/>
  <c r="BJ8" i="7"/>
  <c r="BC8" i="7"/>
  <c r="BG8" i="7" s="1"/>
  <c r="AZ8" i="7"/>
  <c r="AX8" i="7"/>
  <c r="AY8" i="7" s="1"/>
  <c r="AW8" i="7"/>
  <c r="AV8" i="7"/>
  <c r="AS8" i="7"/>
  <c r="AP8" i="7"/>
  <c r="AQ8" i="7" s="1"/>
  <c r="AR8" i="7" s="1"/>
  <c r="AO8" i="7"/>
  <c r="AH8" i="7"/>
  <c r="AE8" i="7"/>
  <c r="AA8" i="7"/>
  <c r="U8" i="7"/>
  <c r="T8" i="7"/>
  <c r="BJ7" i="7"/>
  <c r="BG7" i="7"/>
  <c r="BC7" i="7"/>
  <c r="AV7" i="7"/>
  <c r="AQ7" i="7"/>
  <c r="AR7" i="7" s="1"/>
  <c r="AP7" i="7"/>
  <c r="AO7" i="7"/>
  <c r="AS7" i="7" s="1"/>
  <c r="AH7" i="7"/>
  <c r="AE7" i="7"/>
  <c r="AA7" i="7"/>
  <c r="T7" i="7"/>
  <c r="BN6" i="7"/>
  <c r="BJ6" i="7"/>
  <c r="BG6" i="7"/>
  <c r="BC6" i="7"/>
  <c r="AV6" i="7"/>
  <c r="AP6" i="7"/>
  <c r="AO6" i="7"/>
  <c r="AH6" i="7"/>
  <c r="AA6" i="7"/>
  <c r="X6" i="7"/>
  <c r="T6" i="7"/>
  <c r="BN5" i="7"/>
  <c r="BJ5" i="7"/>
  <c r="BG5" i="7"/>
  <c r="BC5" i="7"/>
  <c r="AZ5" i="7"/>
  <c r="AW5" i="7"/>
  <c r="AX5" i="7" s="1"/>
  <c r="AY5" i="7" s="1"/>
  <c r="AV5" i="7"/>
  <c r="AS5" i="7"/>
  <c r="AR5" i="7"/>
  <c r="AP5" i="7"/>
  <c r="AQ5" i="7" s="1"/>
  <c r="AO5" i="7"/>
  <c r="AL5" i="7"/>
  <c r="AH5" i="7"/>
  <c r="AE5" i="7"/>
  <c r="AA5" i="7"/>
  <c r="X5" i="7"/>
  <c r="T5" i="7"/>
  <c r="BN4" i="7"/>
  <c r="BJ4" i="7"/>
  <c r="BG4" i="7"/>
  <c r="BC4" i="7"/>
  <c r="AZ4" i="7"/>
  <c r="AW4" i="7"/>
  <c r="AX4" i="7" s="1"/>
  <c r="AV4" i="7"/>
  <c r="AS4" i="7"/>
  <c r="AR4" i="7"/>
  <c r="AP4" i="7"/>
  <c r="AQ4" i="7" s="1"/>
  <c r="AO4" i="7"/>
  <c r="AL4" i="7"/>
  <c r="AH4" i="7"/>
  <c r="AE4" i="7"/>
  <c r="AA4" i="7"/>
  <c r="X4" i="7"/>
  <c r="T4" i="7"/>
  <c r="U45" i="6"/>
  <c r="R45" i="6"/>
  <c r="Q45" i="6"/>
  <c r="P45" i="6"/>
  <c r="O45" i="6"/>
  <c r="N45" i="6"/>
  <c r="M45" i="6"/>
  <c r="L45" i="6"/>
  <c r="K45" i="6"/>
  <c r="J45" i="6"/>
  <c r="I45" i="6"/>
  <c r="H45" i="6"/>
  <c r="G45" i="6"/>
  <c r="E45" i="6"/>
  <c r="U44" i="6"/>
  <c r="R44" i="6"/>
  <c r="Q44" i="6"/>
  <c r="P44" i="6"/>
  <c r="O44" i="6"/>
  <c r="N44" i="6"/>
  <c r="M44" i="6"/>
  <c r="L44" i="6"/>
  <c r="K44" i="6"/>
  <c r="J44" i="6"/>
  <c r="I44" i="6"/>
  <c r="H44" i="6"/>
  <c r="G44" i="6"/>
  <c r="E44" i="6"/>
  <c r="U43" i="6"/>
  <c r="R43" i="6"/>
  <c r="Q43" i="6"/>
  <c r="P43" i="6"/>
  <c r="O43" i="6"/>
  <c r="N43" i="6"/>
  <c r="M43" i="6"/>
  <c r="L43" i="6"/>
  <c r="K43" i="6"/>
  <c r="J43" i="6"/>
  <c r="I43" i="6"/>
  <c r="H43" i="6"/>
  <c r="G43" i="6"/>
  <c r="E43" i="6"/>
  <c r="R42" i="6"/>
  <c r="Q42" i="6"/>
  <c r="P42" i="6"/>
  <c r="O42" i="6"/>
  <c r="N42" i="6"/>
  <c r="M42" i="6"/>
  <c r="L42" i="6"/>
  <c r="K42" i="6"/>
  <c r="J42" i="6"/>
  <c r="I42" i="6"/>
  <c r="H42" i="6"/>
  <c r="G42" i="6"/>
  <c r="E42" i="6"/>
  <c r="U40" i="6"/>
  <c r="R40" i="6"/>
  <c r="Q40" i="6"/>
  <c r="P40" i="6"/>
  <c r="O40" i="6"/>
  <c r="N40" i="6"/>
  <c r="M40" i="6"/>
  <c r="L40" i="6"/>
  <c r="K40" i="6"/>
  <c r="J40" i="6"/>
  <c r="I40" i="6"/>
  <c r="H40" i="6"/>
  <c r="G40" i="6"/>
  <c r="E40" i="6"/>
  <c r="U39" i="6"/>
  <c r="R39" i="6"/>
  <c r="Q39" i="6"/>
  <c r="P39" i="6"/>
  <c r="O39" i="6"/>
  <c r="N39" i="6"/>
  <c r="M39" i="6"/>
  <c r="L39" i="6"/>
  <c r="K39" i="6"/>
  <c r="J39" i="6"/>
  <c r="I39" i="6"/>
  <c r="H39" i="6"/>
  <c r="G39" i="6"/>
  <c r="E39" i="6"/>
  <c r="U38" i="6"/>
  <c r="R38" i="6"/>
  <c r="Q38" i="6"/>
  <c r="P38" i="6"/>
  <c r="O38" i="6"/>
  <c r="N38" i="6"/>
  <c r="M38" i="6"/>
  <c r="L38" i="6"/>
  <c r="K38" i="6"/>
  <c r="J38" i="6"/>
  <c r="I38" i="6"/>
  <c r="H38" i="6"/>
  <c r="G38" i="6"/>
  <c r="E38" i="6"/>
  <c r="R37" i="6"/>
  <c r="Q37" i="6"/>
  <c r="P37" i="6"/>
  <c r="O37" i="6"/>
  <c r="N37" i="6"/>
  <c r="M37" i="6"/>
  <c r="L37" i="6"/>
  <c r="K37" i="6"/>
  <c r="J37" i="6"/>
  <c r="I37" i="6"/>
  <c r="H37" i="6"/>
  <c r="G37" i="6"/>
  <c r="E37" i="6"/>
  <c r="CW35" i="6"/>
  <c r="CS35" i="6"/>
  <c r="CL35" i="6"/>
  <c r="CI35" i="6"/>
  <c r="CE35" i="6"/>
  <c r="BX35" i="6"/>
  <c r="BQ35" i="6"/>
  <c r="BJ35" i="6"/>
  <c r="BN35" i="6" s="1"/>
  <c r="BG35" i="6"/>
  <c r="BC35" i="6"/>
  <c r="AV35" i="6"/>
  <c r="AS35" i="6"/>
  <c r="AO35" i="6"/>
  <c r="AH35" i="6"/>
  <c r="AL35" i="6" s="1"/>
  <c r="AA35" i="6"/>
  <c r="X35" i="6"/>
  <c r="V35" i="6"/>
  <c r="W35" i="6" s="1"/>
  <c r="T35" i="6"/>
  <c r="CW34" i="6"/>
  <c r="CS34" i="6"/>
  <c r="CP34" i="6"/>
  <c r="CL34" i="6"/>
  <c r="CE34" i="6"/>
  <c r="BX34" i="6"/>
  <c r="BQ34" i="6"/>
  <c r="BU34" i="6" s="1"/>
  <c r="BN34" i="6"/>
  <c r="BJ34" i="6"/>
  <c r="BG34" i="6"/>
  <c r="BC34" i="6"/>
  <c r="AZ34" i="6"/>
  <c r="AV34" i="6"/>
  <c r="AO34" i="6"/>
  <c r="AH34" i="6"/>
  <c r="AA34" i="6"/>
  <c r="X34" i="6"/>
  <c r="T34" i="6"/>
  <c r="V34" i="6" s="1"/>
  <c r="W34" i="6" s="1"/>
  <c r="CW33" i="6"/>
  <c r="CS33" i="6"/>
  <c r="CL33" i="6"/>
  <c r="CE33" i="6"/>
  <c r="BX33" i="6"/>
  <c r="BU33" i="6"/>
  <c r="BQ33" i="6"/>
  <c r="BJ33" i="6"/>
  <c r="BG33" i="6"/>
  <c r="BC33" i="6"/>
  <c r="AZ33" i="6"/>
  <c r="AV33" i="6"/>
  <c r="AO33" i="6"/>
  <c r="AH33" i="6"/>
  <c r="AA33" i="6"/>
  <c r="X33" i="6"/>
  <c r="V33" i="6"/>
  <c r="W33" i="6" s="1"/>
  <c r="T33" i="6"/>
  <c r="CS32" i="6"/>
  <c r="CW32" i="6" s="1"/>
  <c r="CL32" i="6"/>
  <c r="CI32" i="6"/>
  <c r="CE32" i="6"/>
  <c r="BX32" i="6"/>
  <c r="CB32" i="6" s="1"/>
  <c r="BU32" i="6"/>
  <c r="BQ32" i="6"/>
  <c r="BN32" i="6"/>
  <c r="BJ32" i="6"/>
  <c r="BG32" i="6"/>
  <c r="BC32" i="6"/>
  <c r="AV32" i="6"/>
  <c r="AS32" i="6"/>
  <c r="AO32" i="6"/>
  <c r="AH32" i="6"/>
  <c r="AE32" i="6"/>
  <c r="AA32" i="6"/>
  <c r="X32" i="6"/>
  <c r="T32" i="6"/>
  <c r="V32" i="6" s="1"/>
  <c r="W32" i="6" s="1"/>
  <c r="CW31" i="6"/>
  <c r="CS31" i="6"/>
  <c r="CP31" i="6"/>
  <c r="CL31" i="6"/>
  <c r="CI31" i="6"/>
  <c r="CE31" i="6"/>
  <c r="BX31" i="6"/>
  <c r="CB31" i="6" s="1"/>
  <c r="BU31" i="6"/>
  <c r="BQ31" i="6"/>
  <c r="BJ31" i="6"/>
  <c r="BC31" i="6"/>
  <c r="BG31" i="6" s="1"/>
  <c r="AZ31" i="6"/>
  <c r="AV31" i="6"/>
  <c r="AS31" i="6"/>
  <c r="AO31" i="6"/>
  <c r="AH31" i="6"/>
  <c r="AL31" i="6" s="1"/>
  <c r="AE31" i="6"/>
  <c r="AA31" i="6"/>
  <c r="T31" i="6"/>
  <c r="CW30" i="6"/>
  <c r="CS30" i="6"/>
  <c r="CL30" i="6"/>
  <c r="CE30" i="6"/>
  <c r="CI30" i="6" s="1"/>
  <c r="CB30" i="6"/>
  <c r="BX30" i="6"/>
  <c r="BQ30" i="6"/>
  <c r="BJ30" i="6"/>
  <c r="BG30" i="6"/>
  <c r="BC30" i="6"/>
  <c r="AV30" i="6"/>
  <c r="AZ30" i="6" s="1"/>
  <c r="AO30" i="6"/>
  <c r="AS30" i="6" s="1"/>
  <c r="AL30" i="6"/>
  <c r="AH30" i="6"/>
  <c r="AA30" i="6"/>
  <c r="X30" i="6"/>
  <c r="V30" i="6"/>
  <c r="W30" i="6" s="1"/>
  <c r="T30" i="6"/>
  <c r="CW29" i="6"/>
  <c r="CS29" i="6"/>
  <c r="CP29" i="6"/>
  <c r="CL29" i="6"/>
  <c r="CI29" i="6"/>
  <c r="CF29" i="6"/>
  <c r="CG29" i="6" s="1"/>
  <c r="CH29" i="6" s="1"/>
  <c r="CE29" i="6"/>
  <c r="CB29" i="6"/>
  <c r="BX29" i="6"/>
  <c r="BU29" i="6"/>
  <c r="BQ29" i="6"/>
  <c r="BN29" i="6"/>
  <c r="BJ29" i="6"/>
  <c r="BG29" i="6"/>
  <c r="BC29" i="6"/>
  <c r="AZ29" i="6"/>
  <c r="AV29" i="6"/>
  <c r="AS29" i="6"/>
  <c r="AO29" i="6"/>
  <c r="AL29" i="6"/>
  <c r="AH29" i="6"/>
  <c r="AE29" i="6"/>
  <c r="AA29" i="6"/>
  <c r="X29" i="6"/>
  <c r="V29" i="6"/>
  <c r="W29" i="6" s="1"/>
  <c r="T29" i="6"/>
  <c r="CS28" i="6"/>
  <c r="CL28" i="6"/>
  <c r="CE28" i="6"/>
  <c r="BX28" i="6"/>
  <c r="BQ28" i="6"/>
  <c r="BJ28" i="6"/>
  <c r="BC28" i="6"/>
  <c r="AV28" i="6"/>
  <c r="AO28" i="6"/>
  <c r="AH28" i="6"/>
  <c r="AA28" i="6"/>
  <c r="V28" i="6"/>
  <c r="T28" i="6"/>
  <c r="T40" i="6" s="1"/>
  <c r="CW27" i="6"/>
  <c r="CS27" i="6"/>
  <c r="CL27" i="6"/>
  <c r="CP27" i="6" s="1"/>
  <c r="CI27" i="6"/>
  <c r="CE27" i="6"/>
  <c r="BX27" i="6"/>
  <c r="BQ27" i="6"/>
  <c r="BN27" i="6"/>
  <c r="BJ27" i="6"/>
  <c r="BG27" i="6"/>
  <c r="BC27" i="6"/>
  <c r="AV27" i="6"/>
  <c r="AS27" i="6"/>
  <c r="AO27" i="6"/>
  <c r="AI27" i="6"/>
  <c r="AH27" i="6"/>
  <c r="AL27" i="6" s="1"/>
  <c r="AA27" i="6"/>
  <c r="AE27" i="6" s="1"/>
  <c r="X27" i="6"/>
  <c r="V27" i="6"/>
  <c r="W27" i="6" s="1"/>
  <c r="T27" i="6"/>
  <c r="CS26" i="6"/>
  <c r="CW26" i="6" s="1"/>
  <c r="CP26" i="6"/>
  <c r="CL26" i="6"/>
  <c r="CE26" i="6"/>
  <c r="CI26" i="6" s="1"/>
  <c r="BX26" i="6"/>
  <c r="BU26" i="6"/>
  <c r="BQ26" i="6"/>
  <c r="BN26" i="6"/>
  <c r="BJ26" i="6"/>
  <c r="BG26" i="6"/>
  <c r="BC26" i="6"/>
  <c r="AZ26" i="6"/>
  <c r="AV26" i="6"/>
  <c r="AS26" i="6"/>
  <c r="AO26" i="6"/>
  <c r="AH26" i="6"/>
  <c r="AL26" i="6" s="1"/>
  <c r="AE26" i="6"/>
  <c r="AA26" i="6"/>
  <c r="T26" i="6"/>
  <c r="CW25" i="6"/>
  <c r="CS25" i="6"/>
  <c r="CP25" i="6"/>
  <c r="CL25" i="6"/>
  <c r="CE25" i="6"/>
  <c r="CI25" i="6" s="1"/>
  <c r="BX25" i="6"/>
  <c r="BQ25" i="6"/>
  <c r="BU25" i="6" s="1"/>
  <c r="BJ25" i="6"/>
  <c r="BG25" i="6"/>
  <c r="BC25" i="6"/>
  <c r="AZ25" i="6"/>
  <c r="AV25" i="6"/>
  <c r="AO25" i="6"/>
  <c r="AS25" i="6" s="1"/>
  <c r="AH25" i="6"/>
  <c r="AL25" i="6" s="1"/>
  <c r="AA25" i="6"/>
  <c r="X25" i="6"/>
  <c r="V25" i="6"/>
  <c r="W25" i="6" s="1"/>
  <c r="T25" i="6"/>
  <c r="CS24" i="6"/>
  <c r="CL24" i="6"/>
  <c r="CP24" i="6" s="1"/>
  <c r="CI24" i="6"/>
  <c r="CE24" i="6"/>
  <c r="BX24" i="6"/>
  <c r="BU24" i="6"/>
  <c r="BQ24" i="6"/>
  <c r="BN24" i="6"/>
  <c r="BJ24" i="6"/>
  <c r="BC24" i="6"/>
  <c r="BG24" i="6" s="1"/>
  <c r="AV24" i="6"/>
  <c r="AS24" i="6"/>
  <c r="AO24" i="6"/>
  <c r="AL24" i="6"/>
  <c r="AH24" i="6"/>
  <c r="AA24" i="6"/>
  <c r="X24" i="6"/>
  <c r="V24" i="6"/>
  <c r="W24" i="6" s="1"/>
  <c r="T24" i="6"/>
  <c r="CS21" i="6"/>
  <c r="CW21" i="6" s="1"/>
  <c r="CL21" i="6"/>
  <c r="CP21" i="6" s="1"/>
  <c r="CI21" i="6"/>
  <c r="CE21" i="6"/>
  <c r="BX21" i="6"/>
  <c r="BQ21" i="6"/>
  <c r="BU21" i="6" s="1"/>
  <c r="BN21" i="6"/>
  <c r="BJ21" i="6"/>
  <c r="BC21" i="6"/>
  <c r="BG21" i="6" s="1"/>
  <c r="AV21" i="6"/>
  <c r="AZ21" i="6" s="1"/>
  <c r="AS21" i="6"/>
  <c r="AO21" i="6"/>
  <c r="AI21" i="6"/>
  <c r="AH21" i="6"/>
  <c r="AA21" i="6"/>
  <c r="AE21" i="6" s="1"/>
  <c r="T21" i="6"/>
  <c r="V21" i="6" s="1"/>
  <c r="W21" i="6" s="1"/>
  <c r="CS20" i="6"/>
  <c r="CL20" i="6"/>
  <c r="CE20" i="6"/>
  <c r="BX20" i="6"/>
  <c r="BQ20" i="6"/>
  <c r="BJ20" i="6"/>
  <c r="BC20" i="6"/>
  <c r="AV20" i="6"/>
  <c r="AO20" i="6"/>
  <c r="AH20" i="6"/>
  <c r="AA20" i="6"/>
  <c r="W20" i="6"/>
  <c r="V20" i="6"/>
  <c r="T20" i="6"/>
  <c r="CS18" i="6"/>
  <c r="CW18" i="6" s="1"/>
  <c r="CP18" i="6"/>
  <c r="CL18" i="6"/>
  <c r="CI18" i="6"/>
  <c r="CE18" i="6"/>
  <c r="BX18" i="6"/>
  <c r="CB18" i="6" s="1"/>
  <c r="BQ18" i="6"/>
  <c r="BN18" i="6"/>
  <c r="BJ18" i="6"/>
  <c r="BG18" i="6"/>
  <c r="BC18" i="6"/>
  <c r="AV18" i="6"/>
  <c r="AS18" i="6"/>
  <c r="AO18" i="6"/>
  <c r="AL18" i="6"/>
  <c r="AI18" i="6"/>
  <c r="AJ18" i="6" s="1"/>
  <c r="AK18" i="6" s="1"/>
  <c r="AH18" i="6"/>
  <c r="AA18" i="6"/>
  <c r="AE18" i="6" s="1"/>
  <c r="T18" i="6"/>
  <c r="V18" i="6" s="1"/>
  <c r="W18" i="6" s="1"/>
  <c r="CW17" i="6"/>
  <c r="CS17" i="6"/>
  <c r="CP17" i="6"/>
  <c r="CL17" i="6"/>
  <c r="CI17" i="6"/>
  <c r="CE17" i="6"/>
  <c r="BX17" i="6"/>
  <c r="CB17" i="6" s="1"/>
  <c r="BU17" i="6"/>
  <c r="BQ17" i="6"/>
  <c r="BJ17" i="6"/>
  <c r="BN17" i="6" s="1"/>
  <c r="BC17" i="6"/>
  <c r="AZ17" i="6"/>
  <c r="AV17" i="6"/>
  <c r="AO17" i="6"/>
  <c r="AH17" i="6"/>
  <c r="AL17" i="6" s="1"/>
  <c r="AA17" i="6"/>
  <c r="AE17" i="6" s="1"/>
  <c r="X17" i="6"/>
  <c r="W17" i="6"/>
  <c r="T17" i="6"/>
  <c r="V17" i="6" s="1"/>
  <c r="CW16" i="6"/>
  <c r="CT16" i="6"/>
  <c r="CU16" i="6" s="1"/>
  <c r="CV16" i="6" s="1"/>
  <c r="CS16" i="6"/>
  <c r="CL16" i="6"/>
  <c r="CF16" i="6"/>
  <c r="CG16" i="6" s="1"/>
  <c r="CH16" i="6" s="1"/>
  <c r="CE16" i="6"/>
  <c r="CI16" i="6" s="1"/>
  <c r="CB16" i="6"/>
  <c r="BX16" i="6"/>
  <c r="BQ16" i="6"/>
  <c r="BN16" i="6"/>
  <c r="BJ16" i="6"/>
  <c r="BG16" i="6"/>
  <c r="BC16" i="6"/>
  <c r="AV16" i="6"/>
  <c r="AZ16" i="6" s="1"/>
  <c r="AO16" i="6"/>
  <c r="AL16" i="6"/>
  <c r="AH16" i="6"/>
  <c r="AE16" i="6"/>
  <c r="AA16" i="6"/>
  <c r="X16" i="6"/>
  <c r="V16" i="6"/>
  <c r="W16" i="6" s="1"/>
  <c r="T16" i="6"/>
  <c r="CS15" i="6"/>
  <c r="CT24" i="6" s="1"/>
  <c r="CL15" i="6"/>
  <c r="CE15" i="6"/>
  <c r="CI15" i="6" s="1"/>
  <c r="BX15" i="6"/>
  <c r="BY35" i="6" s="1"/>
  <c r="BU15" i="6"/>
  <c r="BQ15" i="6"/>
  <c r="BN15" i="6"/>
  <c r="BJ15" i="6"/>
  <c r="BG15" i="6"/>
  <c r="BC15" i="6"/>
  <c r="AV15" i="6"/>
  <c r="AW4" i="6" s="1"/>
  <c r="AS15" i="6"/>
  <c r="AO15" i="6"/>
  <c r="AH15" i="6"/>
  <c r="AL15" i="6" s="1"/>
  <c r="AA15" i="6"/>
  <c r="X15" i="6"/>
  <c r="T15" i="6"/>
  <c r="V15" i="6" s="1"/>
  <c r="W15" i="6" s="1"/>
  <c r="CT14" i="6"/>
  <c r="CU14" i="6" s="1"/>
  <c r="CV14" i="6" s="1"/>
  <c r="CS14" i="6"/>
  <c r="CW14" i="6" s="1"/>
  <c r="CL14" i="6"/>
  <c r="CP14" i="6" s="1"/>
  <c r="CE14" i="6"/>
  <c r="BX14" i="6"/>
  <c r="CB14" i="6" s="1"/>
  <c r="BU14" i="6"/>
  <c r="BQ14" i="6"/>
  <c r="BJ14" i="6"/>
  <c r="BC14" i="6"/>
  <c r="AV14" i="6"/>
  <c r="AZ14" i="6" s="1"/>
  <c r="AO14" i="6"/>
  <c r="AH14" i="6"/>
  <c r="AI30" i="6" s="1"/>
  <c r="AJ30" i="6" s="1"/>
  <c r="AK30" i="6" s="1"/>
  <c r="AE14" i="6"/>
  <c r="AA14" i="6"/>
  <c r="X14" i="6"/>
  <c r="W14" i="6"/>
  <c r="V14" i="6"/>
  <c r="T14" i="6"/>
  <c r="CS13" i="6"/>
  <c r="CW13" i="6" s="1"/>
  <c r="CL13" i="6"/>
  <c r="CP13" i="6" s="1"/>
  <c r="CE13" i="6"/>
  <c r="CI13" i="6" s="1"/>
  <c r="BX13" i="6"/>
  <c r="CB13" i="6" s="1"/>
  <c r="BQ13" i="6"/>
  <c r="BU13" i="6" s="1"/>
  <c r="BJ13" i="6"/>
  <c r="BN13" i="6" s="1"/>
  <c r="BC13" i="6"/>
  <c r="BG13" i="6" s="1"/>
  <c r="AV13" i="6"/>
  <c r="AZ13" i="6" s="1"/>
  <c r="AO13" i="6"/>
  <c r="AS13" i="6" s="1"/>
  <c r="AH13" i="6"/>
  <c r="AL13" i="6" s="1"/>
  <c r="AA13" i="6"/>
  <c r="AE13" i="6" s="1"/>
  <c r="V13" i="6"/>
  <c r="W13" i="6" s="1"/>
  <c r="T13" i="6"/>
  <c r="X13" i="6" s="1"/>
  <c r="CW12" i="6"/>
  <c r="CS12" i="6"/>
  <c r="CP12" i="6"/>
  <c r="CM12" i="6"/>
  <c r="CL12" i="6"/>
  <c r="CI12" i="6"/>
  <c r="CF12" i="6"/>
  <c r="CE12" i="6"/>
  <c r="CF18" i="6" s="1"/>
  <c r="CG18" i="6" s="1"/>
  <c r="CH18" i="6" s="1"/>
  <c r="CB12" i="6"/>
  <c r="BX12" i="6"/>
  <c r="BU12" i="6"/>
  <c r="BQ12" i="6"/>
  <c r="BN12" i="6"/>
  <c r="BJ12" i="6"/>
  <c r="BK24" i="6" s="1"/>
  <c r="BL24" i="6" s="1"/>
  <c r="BM24" i="6" s="1"/>
  <c r="BG12" i="6"/>
  <c r="BC12" i="6"/>
  <c r="AZ12" i="6"/>
  <c r="AV12" i="6"/>
  <c r="AS12" i="6"/>
  <c r="AO12" i="6"/>
  <c r="AL12" i="6"/>
  <c r="AH12" i="6"/>
  <c r="AE12" i="6"/>
  <c r="AA12" i="6"/>
  <c r="T12" i="6"/>
  <c r="U6" i="6" s="1"/>
  <c r="CS11" i="6"/>
  <c r="CW11" i="6" s="1"/>
  <c r="CP11" i="6"/>
  <c r="CL11" i="6"/>
  <c r="CE11" i="6"/>
  <c r="BX11" i="6"/>
  <c r="CB11" i="6" s="1"/>
  <c r="BU11" i="6"/>
  <c r="BQ11" i="6"/>
  <c r="BJ11" i="6"/>
  <c r="BC11" i="6"/>
  <c r="BG11" i="6" s="1"/>
  <c r="AZ11" i="6"/>
  <c r="AV11" i="6"/>
  <c r="AO11" i="6"/>
  <c r="AH11" i="6"/>
  <c r="AL11" i="6" s="1"/>
  <c r="AE11" i="6"/>
  <c r="AA11" i="6"/>
  <c r="T11" i="6"/>
  <c r="CS10" i="6"/>
  <c r="CW10" i="6" s="1"/>
  <c r="CP10" i="6"/>
  <c r="CL10" i="6"/>
  <c r="CE10" i="6"/>
  <c r="BX10" i="6"/>
  <c r="CB10" i="6" s="1"/>
  <c r="BU10" i="6"/>
  <c r="BQ10" i="6"/>
  <c r="BJ10" i="6"/>
  <c r="BC10" i="6"/>
  <c r="AV10" i="6"/>
  <c r="AZ10" i="6" s="1"/>
  <c r="AO10" i="6"/>
  <c r="AS10" i="6" s="1"/>
  <c r="AH10" i="6"/>
  <c r="AA10" i="6"/>
  <c r="X10" i="6"/>
  <c r="T10" i="6"/>
  <c r="CS9" i="6"/>
  <c r="CW9" i="6" s="1"/>
  <c r="CP9" i="6"/>
  <c r="CL9" i="6"/>
  <c r="CF9" i="6"/>
  <c r="CE9" i="6"/>
  <c r="BX9" i="6"/>
  <c r="CB9" i="6" s="1"/>
  <c r="BU9" i="6"/>
  <c r="BQ9" i="6"/>
  <c r="BN9" i="6"/>
  <c r="BJ9" i="6"/>
  <c r="BC9" i="6"/>
  <c r="BG9" i="6" s="1"/>
  <c r="AZ9" i="6"/>
  <c r="AV9" i="6"/>
  <c r="AO9" i="6"/>
  <c r="AH9" i="6"/>
  <c r="AL9" i="6" s="1"/>
  <c r="AE9" i="6"/>
  <c r="AA9" i="6"/>
  <c r="X9" i="6"/>
  <c r="T9" i="6"/>
  <c r="CS8" i="6"/>
  <c r="CW8" i="6" s="1"/>
  <c r="CP8" i="6"/>
  <c r="CL8" i="6"/>
  <c r="CF8" i="6"/>
  <c r="CE8" i="6"/>
  <c r="BX8" i="6"/>
  <c r="CB8" i="6" s="1"/>
  <c r="BU8" i="6"/>
  <c r="BQ8" i="6"/>
  <c r="BN8" i="6"/>
  <c r="BJ8" i="6"/>
  <c r="BC8" i="6"/>
  <c r="BG8" i="6" s="1"/>
  <c r="AZ8" i="6"/>
  <c r="AV8" i="6"/>
  <c r="AO8" i="6"/>
  <c r="AH8" i="6"/>
  <c r="AL8" i="6" s="1"/>
  <c r="AE8" i="6"/>
  <c r="AA8" i="6"/>
  <c r="X8" i="6"/>
  <c r="T8" i="6"/>
  <c r="CS7" i="6"/>
  <c r="CW7" i="6" s="1"/>
  <c r="CP7" i="6"/>
  <c r="CL7" i="6"/>
  <c r="CF7" i="6"/>
  <c r="CE7" i="6"/>
  <c r="BX7" i="6"/>
  <c r="BU7" i="6"/>
  <c r="BQ7" i="6"/>
  <c r="BJ7" i="6"/>
  <c r="BC7" i="6"/>
  <c r="BG7" i="6" s="1"/>
  <c r="AZ7" i="6"/>
  <c r="AV7" i="6"/>
  <c r="AO7" i="6"/>
  <c r="AL7" i="6"/>
  <c r="AH7" i="6"/>
  <c r="AE7" i="6"/>
  <c r="AA7" i="6"/>
  <c r="X7" i="6"/>
  <c r="T7" i="6"/>
  <c r="CU6" i="6"/>
  <c r="CV6" i="6" s="1"/>
  <c r="CT6" i="6"/>
  <c r="CS6" i="6"/>
  <c r="CW6" i="6" s="1"/>
  <c r="CL6" i="6"/>
  <c r="CF6" i="6"/>
  <c r="CE6" i="6"/>
  <c r="BX6" i="6"/>
  <c r="BU6" i="6"/>
  <c r="BQ6" i="6"/>
  <c r="BN6" i="6"/>
  <c r="BJ6" i="6"/>
  <c r="BC6" i="6"/>
  <c r="BG6" i="6" s="1"/>
  <c r="AZ6" i="6"/>
  <c r="AV6" i="6"/>
  <c r="AP6" i="6"/>
  <c r="AO6" i="6"/>
  <c r="AH6" i="6"/>
  <c r="AE6" i="6"/>
  <c r="AA6" i="6"/>
  <c r="X6" i="6"/>
  <c r="W6" i="6"/>
  <c r="V6" i="6"/>
  <c r="T6" i="6"/>
  <c r="CW5" i="6"/>
  <c r="CT5" i="6"/>
  <c r="CU5" i="6" s="1"/>
  <c r="CV5" i="6" s="1"/>
  <c r="CS5" i="6"/>
  <c r="CM5" i="6"/>
  <c r="CL5" i="6"/>
  <c r="CF5" i="6"/>
  <c r="CE5" i="6"/>
  <c r="CB5" i="6"/>
  <c r="BX5" i="6"/>
  <c r="BU5" i="6"/>
  <c r="BQ5" i="6"/>
  <c r="BN5" i="6"/>
  <c r="BJ5" i="6"/>
  <c r="BG5" i="6"/>
  <c r="BC5" i="6"/>
  <c r="AW5" i="6"/>
  <c r="AV5" i="6"/>
  <c r="AO5" i="6"/>
  <c r="AL5" i="6"/>
  <c r="AH5" i="6"/>
  <c r="AE5" i="6"/>
  <c r="AA5" i="6"/>
  <c r="X5" i="6"/>
  <c r="T5" i="6"/>
  <c r="CW4" i="6"/>
  <c r="CU4" i="6"/>
  <c r="CT4" i="6"/>
  <c r="CS4" i="6"/>
  <c r="CM4" i="6"/>
  <c r="CL4" i="6"/>
  <c r="CF4" i="6"/>
  <c r="CE4" i="6"/>
  <c r="CB4" i="6"/>
  <c r="BX4" i="6"/>
  <c r="BU4" i="6"/>
  <c r="BQ4" i="6"/>
  <c r="BN4" i="6"/>
  <c r="BJ4" i="6"/>
  <c r="BG4" i="6"/>
  <c r="BC4" i="6"/>
  <c r="AV4" i="6"/>
  <c r="AO4" i="6"/>
  <c r="AL4" i="6"/>
  <c r="AH4" i="6"/>
  <c r="AE4" i="6"/>
  <c r="AA4" i="6"/>
  <c r="X4" i="6"/>
  <c r="T4" i="6"/>
  <c r="GA13" i="4"/>
  <c r="FZ13" i="4"/>
  <c r="FA13" i="4"/>
  <c r="EZ13" i="4"/>
  <c r="EA13" i="4"/>
  <c r="DZ13" i="4"/>
  <c r="DA13" i="4"/>
  <c r="CZ13" i="4"/>
  <c r="CA13" i="4"/>
  <c r="BZ13" i="4"/>
  <c r="BA13" i="4"/>
  <c r="AZ13" i="4"/>
  <c r="AA13" i="4"/>
  <c r="Z13" i="4"/>
  <c r="GA12" i="4"/>
  <c r="FZ12" i="4"/>
  <c r="FA12" i="4"/>
  <c r="EZ12" i="4"/>
  <c r="EA12" i="4"/>
  <c r="DZ12" i="4"/>
  <c r="DA12" i="4"/>
  <c r="CZ12" i="4"/>
  <c r="CA12" i="4"/>
  <c r="BZ12" i="4"/>
  <c r="BA12" i="4"/>
  <c r="AZ12" i="4"/>
  <c r="AA12" i="4"/>
  <c r="Z12" i="4"/>
  <c r="GA11" i="4"/>
  <c r="FZ11" i="4"/>
  <c r="FY11" i="4"/>
  <c r="FA11" i="4"/>
  <c r="EZ11" i="4"/>
  <c r="EY11" i="4"/>
  <c r="EA11" i="4"/>
  <c r="DZ11" i="4"/>
  <c r="DY11" i="4"/>
  <c r="DA11" i="4"/>
  <c r="CZ11" i="4"/>
  <c r="CY11" i="4"/>
  <c r="CA11" i="4"/>
  <c r="BZ11" i="4"/>
  <c r="BY11" i="4"/>
  <c r="BA11" i="4"/>
  <c r="AZ11" i="4"/>
  <c r="AY11" i="4"/>
  <c r="AA11" i="4"/>
  <c r="Z11" i="4"/>
  <c r="Y11" i="4"/>
  <c r="GA10" i="4"/>
  <c r="FZ10" i="4"/>
  <c r="FY10" i="4"/>
  <c r="FX10" i="4"/>
  <c r="FW10" i="4"/>
  <c r="FA10" i="4"/>
  <c r="EZ10" i="4"/>
  <c r="EY10" i="4"/>
  <c r="EX10" i="4"/>
  <c r="EW10" i="4"/>
  <c r="EA10" i="4"/>
  <c r="DZ10" i="4"/>
  <c r="DY10" i="4"/>
  <c r="DX10" i="4"/>
  <c r="DW10" i="4"/>
  <c r="DA10" i="4"/>
  <c r="CZ10" i="4"/>
  <c r="CY10" i="4"/>
  <c r="CX10" i="4"/>
  <c r="CW10" i="4"/>
  <c r="CA10" i="4"/>
  <c r="BZ10" i="4"/>
  <c r="BY10" i="4"/>
  <c r="BX10" i="4"/>
  <c r="BW10" i="4"/>
  <c r="BA10" i="4"/>
  <c r="AZ10" i="4"/>
  <c r="AY10" i="4"/>
  <c r="AX10" i="4"/>
  <c r="AW10" i="4"/>
  <c r="AA10" i="4"/>
  <c r="Z10" i="4"/>
  <c r="Y10" i="4"/>
  <c r="X10" i="4"/>
  <c r="W10" i="4"/>
  <c r="GA9" i="4"/>
  <c r="FZ9" i="4"/>
  <c r="FY9" i="4"/>
  <c r="FX9" i="4"/>
  <c r="FW9" i="4"/>
  <c r="FV9" i="4"/>
  <c r="FA9" i="4"/>
  <c r="EZ9" i="4"/>
  <c r="EY9" i="4"/>
  <c r="EX9" i="4"/>
  <c r="EW9" i="4"/>
  <c r="EV9" i="4"/>
  <c r="EA9" i="4"/>
  <c r="DZ9" i="4"/>
  <c r="DY9" i="4"/>
  <c r="DX9" i="4"/>
  <c r="DW9" i="4"/>
  <c r="DV9" i="4"/>
  <c r="DA9" i="4"/>
  <c r="CZ9" i="4"/>
  <c r="CY9" i="4"/>
  <c r="CX9" i="4"/>
  <c r="CW9" i="4"/>
  <c r="CV9" i="4"/>
  <c r="CA9" i="4"/>
  <c r="BZ9" i="4"/>
  <c r="BY9" i="4"/>
  <c r="BX9" i="4"/>
  <c r="BW9" i="4"/>
  <c r="BV9" i="4"/>
  <c r="BA9" i="4"/>
  <c r="AZ9" i="4"/>
  <c r="AY9" i="4"/>
  <c r="AX9" i="4"/>
  <c r="AW9" i="4"/>
  <c r="AV9" i="4"/>
  <c r="AA9" i="4"/>
  <c r="Z9" i="4"/>
  <c r="Y9" i="4"/>
  <c r="X9" i="4"/>
  <c r="W9" i="4"/>
  <c r="V9" i="4"/>
  <c r="GA8" i="4"/>
  <c r="FZ8" i="4"/>
  <c r="FY8" i="4"/>
  <c r="FX8" i="4"/>
  <c r="FW8" i="4"/>
  <c r="FV8" i="4"/>
  <c r="FU8" i="4"/>
  <c r="FA8" i="4"/>
  <c r="EZ8" i="4"/>
  <c r="EY8" i="4"/>
  <c r="EX8" i="4"/>
  <c r="EW8" i="4"/>
  <c r="EV8" i="4"/>
  <c r="EU8" i="4"/>
  <c r="EA8" i="4"/>
  <c r="DZ8" i="4"/>
  <c r="DY8" i="4"/>
  <c r="DX8" i="4"/>
  <c r="DW8" i="4"/>
  <c r="DV8" i="4"/>
  <c r="DU8" i="4"/>
  <c r="DA8" i="4"/>
  <c r="CZ8" i="4"/>
  <c r="CY8" i="4"/>
  <c r="CX8" i="4"/>
  <c r="CW8" i="4"/>
  <c r="CV8" i="4"/>
  <c r="CU8" i="4"/>
  <c r="CA8" i="4"/>
  <c r="BZ8" i="4"/>
  <c r="BY8" i="4"/>
  <c r="BX8" i="4"/>
  <c r="BW8" i="4"/>
  <c r="BV8" i="4"/>
  <c r="BU8" i="4"/>
  <c r="BA8" i="4"/>
  <c r="AZ8" i="4"/>
  <c r="AY8" i="4"/>
  <c r="AX8" i="4"/>
  <c r="AW8" i="4"/>
  <c r="AV8" i="4"/>
  <c r="AU8" i="4"/>
  <c r="AA8" i="4"/>
  <c r="Z8" i="4"/>
  <c r="Y8" i="4"/>
  <c r="X8" i="4"/>
  <c r="W8" i="4"/>
  <c r="V8" i="4"/>
  <c r="U8" i="4"/>
  <c r="GA7" i="4"/>
  <c r="FZ7" i="4"/>
  <c r="FY7" i="4"/>
  <c r="FX7" i="4"/>
  <c r="FW7" i="4"/>
  <c r="FV7" i="4"/>
  <c r="FU7" i="4"/>
  <c r="FA7" i="4"/>
  <c r="EZ7" i="4"/>
  <c r="EY7" i="4"/>
  <c r="EX7" i="4"/>
  <c r="EW7" i="4"/>
  <c r="EV7" i="4"/>
  <c r="EU7" i="4"/>
  <c r="EA7" i="4"/>
  <c r="DZ7" i="4"/>
  <c r="DY7" i="4"/>
  <c r="DX7" i="4"/>
  <c r="DW7" i="4"/>
  <c r="DV7" i="4"/>
  <c r="DU7" i="4"/>
  <c r="DA7" i="4"/>
  <c r="CZ7" i="4"/>
  <c r="CY7" i="4"/>
  <c r="CX7" i="4"/>
  <c r="CW7" i="4"/>
  <c r="CV7" i="4"/>
  <c r="CU7" i="4"/>
  <c r="CA7" i="4"/>
  <c r="BZ7" i="4"/>
  <c r="BY7" i="4"/>
  <c r="BX7" i="4"/>
  <c r="BW7" i="4"/>
  <c r="BV7" i="4"/>
  <c r="BU7" i="4"/>
  <c r="BA7" i="4"/>
  <c r="AZ7" i="4"/>
  <c r="AY7" i="4"/>
  <c r="AX7" i="4"/>
  <c r="AW7" i="4"/>
  <c r="AV7" i="4"/>
  <c r="AU7" i="4"/>
  <c r="AA7" i="4"/>
  <c r="Z7" i="4"/>
  <c r="Y7" i="4"/>
  <c r="X7" i="4"/>
  <c r="W7" i="4"/>
  <c r="V7" i="4"/>
  <c r="U7" i="4"/>
  <c r="GA6" i="4"/>
  <c r="FZ6" i="4"/>
  <c r="FY6" i="4"/>
  <c r="FX6" i="4"/>
  <c r="FW6" i="4"/>
  <c r="FV6" i="4"/>
  <c r="FU6" i="4"/>
  <c r="FT6" i="4"/>
  <c r="FA6" i="4"/>
  <c r="EZ6" i="4"/>
  <c r="EY6" i="4"/>
  <c r="EX6" i="4"/>
  <c r="EW6" i="4"/>
  <c r="EV6" i="4"/>
  <c r="EU6" i="4"/>
  <c r="ET6" i="4"/>
  <c r="EA6" i="4"/>
  <c r="DZ6" i="4"/>
  <c r="DY6" i="4"/>
  <c r="DX6" i="4"/>
  <c r="DW6" i="4"/>
  <c r="DV6" i="4"/>
  <c r="DU6" i="4"/>
  <c r="DT6" i="4"/>
  <c r="DA6" i="4"/>
  <c r="CZ6" i="4"/>
  <c r="CY6" i="4"/>
  <c r="CX6" i="4"/>
  <c r="CW6" i="4"/>
  <c r="CV6" i="4"/>
  <c r="CU6" i="4"/>
  <c r="CT6" i="4"/>
  <c r="CA6" i="4"/>
  <c r="BZ6" i="4"/>
  <c r="BY6" i="4"/>
  <c r="BX6" i="4"/>
  <c r="BW6" i="4"/>
  <c r="BV6" i="4"/>
  <c r="BU6" i="4"/>
  <c r="BT6" i="4"/>
  <c r="BA6" i="4"/>
  <c r="AZ6" i="4"/>
  <c r="AY6" i="4"/>
  <c r="AX6" i="4"/>
  <c r="AW6" i="4"/>
  <c r="AV6" i="4"/>
  <c r="AU6" i="4"/>
  <c r="AT6" i="4"/>
  <c r="AA6" i="4"/>
  <c r="Z6" i="4"/>
  <c r="Y6" i="4"/>
  <c r="X6" i="4"/>
  <c r="W6" i="4"/>
  <c r="V6" i="4"/>
  <c r="U6" i="4"/>
  <c r="T6" i="4"/>
  <c r="GA5" i="4"/>
  <c r="FZ5" i="4"/>
  <c r="FY5" i="4"/>
  <c r="FX5" i="4"/>
  <c r="FW5" i="4"/>
  <c r="FV5" i="4"/>
  <c r="FU5" i="4"/>
  <c r="FT5" i="4"/>
  <c r="FS5" i="4"/>
  <c r="FA5" i="4"/>
  <c r="EZ5" i="4"/>
  <c r="EY5" i="4"/>
  <c r="EX5" i="4"/>
  <c r="EW5" i="4"/>
  <c r="EV5" i="4"/>
  <c r="EU5" i="4"/>
  <c r="ET5" i="4"/>
  <c r="ES5" i="4"/>
  <c r="EA5" i="4"/>
  <c r="DZ5" i="4"/>
  <c r="DY5" i="4"/>
  <c r="DX5" i="4"/>
  <c r="DW5" i="4"/>
  <c r="DV5" i="4"/>
  <c r="DU5" i="4"/>
  <c r="DT5" i="4"/>
  <c r="DS5" i="4"/>
  <c r="DA5" i="4"/>
  <c r="CZ5" i="4"/>
  <c r="CY5" i="4"/>
  <c r="CX5" i="4"/>
  <c r="CW5" i="4"/>
  <c r="CV5" i="4"/>
  <c r="CU5" i="4"/>
  <c r="CT5" i="4"/>
  <c r="CS5" i="4"/>
  <c r="CA5" i="4"/>
  <c r="BZ5" i="4"/>
  <c r="BY5" i="4"/>
  <c r="BX5" i="4"/>
  <c r="BW5" i="4"/>
  <c r="BV5" i="4"/>
  <c r="BU5" i="4"/>
  <c r="BT5" i="4"/>
  <c r="BS5" i="4"/>
  <c r="BA5" i="4"/>
  <c r="AZ5" i="4"/>
  <c r="AY5" i="4"/>
  <c r="AX5" i="4"/>
  <c r="AW5" i="4"/>
  <c r="AV5" i="4"/>
  <c r="AU5" i="4"/>
  <c r="AT5" i="4"/>
  <c r="AS5" i="4"/>
  <c r="AA5" i="4"/>
  <c r="Z5" i="4"/>
  <c r="Y5" i="4"/>
  <c r="X5" i="4"/>
  <c r="W5" i="4"/>
  <c r="V5" i="4"/>
  <c r="U5" i="4"/>
  <c r="T5" i="4"/>
  <c r="S5" i="4"/>
  <c r="GA4" i="4"/>
  <c r="FZ4" i="4"/>
  <c r="FY4" i="4"/>
  <c r="FX4" i="4"/>
  <c r="FW4" i="4"/>
  <c r="FV4" i="4"/>
  <c r="FU4" i="4"/>
  <c r="FT4" i="4"/>
  <c r="FS4" i="4"/>
  <c r="FR4" i="4"/>
  <c r="FA4" i="4"/>
  <c r="EZ4" i="4"/>
  <c r="EY4" i="4"/>
  <c r="EX4" i="4"/>
  <c r="EW4" i="4"/>
  <c r="EV4" i="4"/>
  <c r="EU4" i="4"/>
  <c r="ET4" i="4"/>
  <c r="ES4" i="4"/>
  <c r="ER4" i="4"/>
  <c r="EA4" i="4"/>
  <c r="DZ4" i="4"/>
  <c r="DY4" i="4"/>
  <c r="DX4" i="4"/>
  <c r="DW4" i="4"/>
  <c r="DV4" i="4"/>
  <c r="DU4" i="4"/>
  <c r="DT4" i="4"/>
  <c r="DS4" i="4"/>
  <c r="DR4" i="4"/>
  <c r="DA4" i="4"/>
  <c r="CZ4" i="4"/>
  <c r="CY4" i="4"/>
  <c r="CX4" i="4"/>
  <c r="CW4" i="4"/>
  <c r="CV4" i="4"/>
  <c r="CU4" i="4"/>
  <c r="CT4" i="4"/>
  <c r="CS4" i="4"/>
  <c r="CR4" i="4"/>
  <c r="CA4" i="4"/>
  <c r="BZ4" i="4"/>
  <c r="BY4" i="4"/>
  <c r="BX4" i="4"/>
  <c r="BW4" i="4"/>
  <c r="BV4" i="4"/>
  <c r="BU4" i="4"/>
  <c r="BT4" i="4"/>
  <c r="BS4" i="4"/>
  <c r="BR4" i="4"/>
  <c r="BA4" i="4"/>
  <c r="AZ4" i="4"/>
  <c r="AY4" i="4"/>
  <c r="AX4" i="4"/>
  <c r="AW4" i="4"/>
  <c r="AV4" i="4"/>
  <c r="AU4" i="4"/>
  <c r="AT4" i="4"/>
  <c r="AS4" i="4"/>
  <c r="AR4" i="4"/>
  <c r="AA4" i="4"/>
  <c r="Z4" i="4"/>
  <c r="Y4" i="4"/>
  <c r="X4" i="4"/>
  <c r="W4" i="4"/>
  <c r="V4" i="4"/>
  <c r="U4" i="4"/>
  <c r="T4" i="4"/>
  <c r="S4" i="4"/>
  <c r="R4" i="4"/>
  <c r="N20" i="2"/>
  <c r="CM43" i="6" l="1"/>
  <c r="BN14" i="6"/>
  <c r="BK9" i="6"/>
  <c r="BK8" i="6"/>
  <c r="BK7" i="6"/>
  <c r="BK6" i="6"/>
  <c r="BL6" i="6" s="1"/>
  <c r="BM6" i="6" s="1"/>
  <c r="BK27" i="6"/>
  <c r="BL27" i="6" s="1"/>
  <c r="BM27" i="6" s="1"/>
  <c r="BK18" i="6"/>
  <c r="BL18" i="6" s="1"/>
  <c r="BM18" i="6" s="1"/>
  <c r="BK31" i="6"/>
  <c r="BK29" i="6"/>
  <c r="BL29" i="6" s="1"/>
  <c r="BM29" i="6" s="1"/>
  <c r="BK17" i="6"/>
  <c r="BK11" i="6"/>
  <c r="BK10" i="6"/>
  <c r="BL10" i="6" s="1"/>
  <c r="BM10" i="6" s="1"/>
  <c r="BK5" i="6"/>
  <c r="BL5" i="6" s="1"/>
  <c r="BM5" i="6" s="1"/>
  <c r="BK4" i="6"/>
  <c r="BK12" i="6"/>
  <c r="BK21" i="6"/>
  <c r="BL21" i="6" s="1"/>
  <c r="BM21" i="6" s="1"/>
  <c r="BU30" i="6"/>
  <c r="BS30" i="6"/>
  <c r="BT30" i="6" s="1"/>
  <c r="CL37" i="6"/>
  <c r="CL42" i="6"/>
  <c r="CP4" i="6"/>
  <c r="CN4" i="6"/>
  <c r="AF13" i="6"/>
  <c r="BN38" i="6"/>
  <c r="CN12" i="6"/>
  <c r="AE15" i="6"/>
  <c r="AB6" i="6"/>
  <c r="AC6" i="6" s="1"/>
  <c r="AD6" i="6" s="1"/>
  <c r="AB5" i="6"/>
  <c r="AC5" i="6" s="1"/>
  <c r="AD5" i="6" s="1"/>
  <c r="AB4" i="6"/>
  <c r="AB9" i="6"/>
  <c r="AC9" i="6" s="1"/>
  <c r="AD9" i="6" s="1"/>
  <c r="AB8" i="6"/>
  <c r="AC8" i="6" s="1"/>
  <c r="AD8" i="6" s="1"/>
  <c r="AB26" i="6"/>
  <c r="AB20" i="6"/>
  <c r="AB10" i="6"/>
  <c r="AC10" i="6" s="1"/>
  <c r="AD10" i="6" s="1"/>
  <c r="AB7" i="6"/>
  <c r="AC7" i="6" s="1"/>
  <c r="AD7" i="6" s="1"/>
  <c r="AS16" i="6"/>
  <c r="AP4" i="6"/>
  <c r="AP7" i="6"/>
  <c r="AP25" i="6"/>
  <c r="AQ25" i="6" s="1"/>
  <c r="AR25" i="6" s="1"/>
  <c r="AP5" i="6"/>
  <c r="AQ5" i="6" s="1"/>
  <c r="AR5" i="6" s="1"/>
  <c r="AP14" i="6"/>
  <c r="AP16" i="6"/>
  <c r="AQ16" i="6" s="1"/>
  <c r="AR16" i="6" s="1"/>
  <c r="AP12" i="6"/>
  <c r="BG17" i="6"/>
  <c r="BE17" i="6"/>
  <c r="BF17" i="6" s="1"/>
  <c r="BD12" i="6"/>
  <c r="BD7" i="6"/>
  <c r="BE7" i="6" s="1"/>
  <c r="BF7" i="6" s="1"/>
  <c r="BD25" i="6"/>
  <c r="BE25" i="6" s="1"/>
  <c r="BF25" i="6" s="1"/>
  <c r="BD6" i="6"/>
  <c r="BE6" i="6" s="1"/>
  <c r="BF6" i="6" s="1"/>
  <c r="CI33" i="6"/>
  <c r="BS50" i="6"/>
  <c r="BT50" i="6" s="1"/>
  <c r="BV50" i="6" s="1"/>
  <c r="BR50" i="6"/>
  <c r="BU42" i="6"/>
  <c r="BU37" i="6"/>
  <c r="BV5" i="6"/>
  <c r="BV4" i="6"/>
  <c r="BD5" i="6"/>
  <c r="BE5" i="6" s="1"/>
  <c r="BF5" i="6" s="1"/>
  <c r="BD10" i="6"/>
  <c r="BE10" i="6" s="1"/>
  <c r="BF10" i="6" s="1"/>
  <c r="CU11" i="6"/>
  <c r="CV11" i="6" s="1"/>
  <c r="BS16" i="6"/>
  <c r="BT16" i="6" s="1"/>
  <c r="BR6" i="6"/>
  <c r="BS6" i="6" s="1"/>
  <c r="BT6" i="6" s="1"/>
  <c r="BR5" i="6"/>
  <c r="BR4" i="6"/>
  <c r="BR16" i="6"/>
  <c r="BU16" i="6"/>
  <c r="BR51" i="6" s="1"/>
  <c r="BU51" i="6" s="1"/>
  <c r="BR14" i="6"/>
  <c r="BS14" i="6" s="1"/>
  <c r="BT14" i="6" s="1"/>
  <c r="BR8" i="6"/>
  <c r="BS8" i="6" s="1"/>
  <c r="BT8" i="6" s="1"/>
  <c r="BR25" i="6"/>
  <c r="BR9" i="6"/>
  <c r="BS9" i="6" s="1"/>
  <c r="BT9" i="6" s="1"/>
  <c r="AZ24" i="6"/>
  <c r="BD4" i="6"/>
  <c r="CE37" i="6"/>
  <c r="CE42" i="6"/>
  <c r="CG4" i="6"/>
  <c r="CI4" i="6"/>
  <c r="CV4" i="6"/>
  <c r="AZ5" i="6"/>
  <c r="AX5" i="6"/>
  <c r="AY5" i="6" s="1"/>
  <c r="CB6" i="6"/>
  <c r="CC4" i="6" s="1"/>
  <c r="BR7" i="6"/>
  <c r="BS7" i="6" s="1"/>
  <c r="BT7" i="6" s="1"/>
  <c r="CI8" i="6"/>
  <c r="CG8" i="6"/>
  <c r="CH8" i="6" s="1"/>
  <c r="BR10" i="6"/>
  <c r="BS10" i="6" s="1"/>
  <c r="BT10" i="6" s="1"/>
  <c r="AB11" i="6"/>
  <c r="AC11" i="6" s="1"/>
  <c r="AD11" i="6" s="1"/>
  <c r="BR11" i="6"/>
  <c r="BS11" i="6" s="1"/>
  <c r="BT11" i="6" s="1"/>
  <c r="AB12" i="6"/>
  <c r="BE51" i="6"/>
  <c r="BF51" i="6" s="1"/>
  <c r="BG38" i="6"/>
  <c r="BG43" i="6"/>
  <c r="AB14" i="6"/>
  <c r="AC14" i="6" s="1"/>
  <c r="AD14" i="6" s="1"/>
  <c r="BD32" i="6"/>
  <c r="BE32" i="6" s="1"/>
  <c r="BF32" i="6" s="1"/>
  <c r="CB34" i="6"/>
  <c r="BZ34" i="6"/>
  <c r="CA34" i="6" s="1"/>
  <c r="AL37" i="6"/>
  <c r="AM5" i="6"/>
  <c r="AM4" i="6"/>
  <c r="AL32" i="6"/>
  <c r="CI9" i="6"/>
  <c r="CG9" i="6"/>
  <c r="CH9" i="6" s="1"/>
  <c r="AW12" i="6"/>
  <c r="AZ18" i="6"/>
  <c r="AZ38" i="6" s="1"/>
  <c r="BY21" i="6"/>
  <c r="CG5" i="6"/>
  <c r="CH5" i="6" s="1"/>
  <c r="CI5" i="6"/>
  <c r="BZ7" i="6"/>
  <c r="CA7" i="6" s="1"/>
  <c r="AP29" i="6"/>
  <c r="AQ29" i="6" s="1"/>
  <c r="AR29" i="6" s="1"/>
  <c r="CB24" i="6"/>
  <c r="BD29" i="6"/>
  <c r="BE29" i="6" s="1"/>
  <c r="BF29" i="6" s="1"/>
  <c r="AC33" i="6"/>
  <c r="AD33" i="6" s="1"/>
  <c r="AE33" i="6"/>
  <c r="BS5" i="6"/>
  <c r="BT5" i="6" s="1"/>
  <c r="CP6" i="6"/>
  <c r="BN7" i="6"/>
  <c r="BL50" i="6" s="1"/>
  <c r="BM50" i="6" s="1"/>
  <c r="BL7" i="6"/>
  <c r="BM7" i="6" s="1"/>
  <c r="CI7" i="6"/>
  <c r="CG7" i="6"/>
  <c r="CH7" i="6" s="1"/>
  <c r="AS9" i="6"/>
  <c r="CI10" i="6"/>
  <c r="AS11" i="6"/>
  <c r="CI11" i="6"/>
  <c r="AJ51" i="6"/>
  <c r="AK51" i="6" s="1"/>
  <c r="BR12" i="6"/>
  <c r="CP15" i="6"/>
  <c r="CP38" i="6" s="1"/>
  <c r="CM10" i="6"/>
  <c r="CN10" i="6" s="1"/>
  <c r="CO10" i="6" s="1"/>
  <c r="CM9" i="6"/>
  <c r="CN9" i="6" s="1"/>
  <c r="CO9" i="6" s="1"/>
  <c r="CM8" i="6"/>
  <c r="CN8" i="6" s="1"/>
  <c r="CO8" i="6" s="1"/>
  <c r="CM7" i="6"/>
  <c r="CN7" i="6" s="1"/>
  <c r="CO7" i="6" s="1"/>
  <c r="CM24" i="6"/>
  <c r="CN24" i="6" s="1"/>
  <c r="CO24" i="6" s="1"/>
  <c r="CM20" i="6"/>
  <c r="CM25" i="6"/>
  <c r="CN25" i="6" s="1"/>
  <c r="CO25" i="6" s="1"/>
  <c r="CM6" i="6"/>
  <c r="CN6" i="6" s="1"/>
  <c r="CO6" i="6" s="1"/>
  <c r="V8" i="7"/>
  <c r="W8" i="7" s="1"/>
  <c r="X8" i="7"/>
  <c r="X37" i="7" s="1"/>
  <c r="BS4" i="6"/>
  <c r="AS6" i="6"/>
  <c r="AQ6" i="6"/>
  <c r="AR6" i="6" s="1"/>
  <c r="AZ15" i="6"/>
  <c r="AW32" i="6"/>
  <c r="AX32" i="6" s="1"/>
  <c r="AY32" i="6" s="1"/>
  <c r="AW17" i="6"/>
  <c r="AX17" i="6" s="1"/>
  <c r="AY17" i="6" s="1"/>
  <c r="AW11" i="6"/>
  <c r="AX11" i="6" s="1"/>
  <c r="AY11" i="6" s="1"/>
  <c r="AW9" i="6"/>
  <c r="AX9" i="6" s="1"/>
  <c r="AY9" i="6" s="1"/>
  <c r="AW8" i="6"/>
  <c r="AX8" i="6" s="1"/>
  <c r="AY8" i="6" s="1"/>
  <c r="AW6" i="6"/>
  <c r="AW37" i="6" s="1"/>
  <c r="AW14" i="6"/>
  <c r="AX14" i="6" s="1"/>
  <c r="AY14" i="6" s="1"/>
  <c r="AW24" i="6"/>
  <c r="AX24" i="6" s="1"/>
  <c r="AY24" i="6" s="1"/>
  <c r="AW20" i="6"/>
  <c r="AW34" i="6"/>
  <c r="AX34" i="6" s="1"/>
  <c r="AY34" i="6" s="1"/>
  <c r="AO37" i="6"/>
  <c r="AO42" i="6"/>
  <c r="AQ4" i="6"/>
  <c r="AS4" i="6"/>
  <c r="AS8" i="6"/>
  <c r="BZ51" i="6"/>
  <c r="CA51" i="6" s="1"/>
  <c r="CB43" i="6"/>
  <c r="CC12" i="6"/>
  <c r="BZ15" i="6"/>
  <c r="CA15" i="6" s="1"/>
  <c r="BY11" i="6"/>
  <c r="BZ11" i="6" s="1"/>
  <c r="CA11" i="6" s="1"/>
  <c r="BY10" i="6"/>
  <c r="BZ10" i="6" s="1"/>
  <c r="CA10" i="6" s="1"/>
  <c r="CB15" i="6"/>
  <c r="CC13" i="6" s="1"/>
  <c r="BY29" i="6"/>
  <c r="BZ29" i="6" s="1"/>
  <c r="CA29" i="6" s="1"/>
  <c r="BY12" i="6"/>
  <c r="BY32" i="6"/>
  <c r="BY24" i="6"/>
  <c r="BZ24" i="6" s="1"/>
  <c r="CA24" i="6" s="1"/>
  <c r="BY5" i="6"/>
  <c r="BZ5" i="6" s="1"/>
  <c r="CA5" i="6" s="1"/>
  <c r="BY4" i="6"/>
  <c r="BY30" i="6"/>
  <c r="BZ30" i="6" s="1"/>
  <c r="CA30" i="6" s="1"/>
  <c r="BY26" i="6"/>
  <c r="BU27" i="6"/>
  <c r="BS27" i="6"/>
  <c r="BT27" i="6" s="1"/>
  <c r="AV37" i="6"/>
  <c r="AV42" i="6"/>
  <c r="AZ4" i="6"/>
  <c r="AX4" i="6"/>
  <c r="AX6" i="6"/>
  <c r="AY6" i="6" s="1"/>
  <c r="AP8" i="6"/>
  <c r="AQ8" i="6" s="1"/>
  <c r="AR8" i="6" s="1"/>
  <c r="AC50" i="6"/>
  <c r="AD50" i="6" s="1"/>
  <c r="AB50" i="6"/>
  <c r="AE50" i="6" s="1"/>
  <c r="AE42" i="6"/>
  <c r="AF5" i="6"/>
  <c r="AF4" i="6"/>
  <c r="AE37" i="6"/>
  <c r="CB37" i="6"/>
  <c r="AS5" i="6"/>
  <c r="CP5" i="6"/>
  <c r="CN5" i="6"/>
  <c r="CO5" i="6" s="1"/>
  <c r="AW7" i="6"/>
  <c r="AX7" i="6" s="1"/>
  <c r="AY7" i="6" s="1"/>
  <c r="AP9" i="6"/>
  <c r="AQ9" i="6" s="1"/>
  <c r="AR9" i="6" s="1"/>
  <c r="AP27" i="6"/>
  <c r="AQ27" i="6" s="1"/>
  <c r="AR27" i="6" s="1"/>
  <c r="CW43" i="6"/>
  <c r="CX12" i="6"/>
  <c r="AQ17" i="6"/>
  <c r="AR17" i="6" s="1"/>
  <c r="AS17" i="6"/>
  <c r="CP30" i="6"/>
  <c r="AH39" i="6"/>
  <c r="AH44" i="6"/>
  <c r="AL20" i="6"/>
  <c r="BJ39" i="6"/>
  <c r="BJ44" i="6"/>
  <c r="BN20" i="6"/>
  <c r="BX39" i="6"/>
  <c r="BX44" i="6"/>
  <c r="CB20" i="6"/>
  <c r="CE45" i="6"/>
  <c r="CE40" i="6"/>
  <c r="CI28" i="6"/>
  <c r="AH37" i="6"/>
  <c r="AH42" i="6"/>
  <c r="BX37" i="6"/>
  <c r="BX42" i="6"/>
  <c r="AS7" i="6"/>
  <c r="AQ7" i="6"/>
  <c r="AR7" i="6" s="1"/>
  <c r="CF38" i="6"/>
  <c r="CF43" i="6"/>
  <c r="X21" i="6"/>
  <c r="CW24" i="6"/>
  <c r="CU24" i="6"/>
  <c r="CV24" i="6" s="1"/>
  <c r="V45" i="6"/>
  <c r="W28" i="6"/>
  <c r="BN33" i="6"/>
  <c r="BC39" i="7"/>
  <c r="BC44" i="7"/>
  <c r="BG20" i="7"/>
  <c r="U4" i="6"/>
  <c r="BC37" i="6"/>
  <c r="BC42" i="6"/>
  <c r="CS37" i="6"/>
  <c r="CS42" i="6"/>
  <c r="U5" i="6"/>
  <c r="V5" i="6" s="1"/>
  <c r="W5" i="6" s="1"/>
  <c r="AL6" i="6"/>
  <c r="AI50" i="6" s="1"/>
  <c r="CB7" i="6"/>
  <c r="AB31" i="6"/>
  <c r="AC31" i="6" s="1"/>
  <c r="AD31" i="6" s="1"/>
  <c r="AW25" i="6"/>
  <c r="AX25" i="6" s="1"/>
  <c r="AY25" i="6" s="1"/>
  <c r="BR31" i="6"/>
  <c r="BS31" i="6" s="1"/>
  <c r="BT31" i="6" s="1"/>
  <c r="CM28" i="6"/>
  <c r="AI16" i="6"/>
  <c r="AJ16" i="6" s="1"/>
  <c r="AK16" i="6" s="1"/>
  <c r="BS17" i="6"/>
  <c r="BT17" i="6" s="1"/>
  <c r="BR20" i="6"/>
  <c r="AL21" i="6"/>
  <c r="AJ21" i="6"/>
  <c r="AK21" i="6" s="1"/>
  <c r="CB21" i="6"/>
  <c r="BZ21" i="6"/>
  <c r="CA21" i="6" s="1"/>
  <c r="AE24" i="6"/>
  <c r="AP26" i="6"/>
  <c r="AQ26" i="6" s="1"/>
  <c r="AR26" i="6" s="1"/>
  <c r="BR26" i="6"/>
  <c r="BS26" i="6" s="1"/>
  <c r="BT26" i="6" s="1"/>
  <c r="CT27" i="6"/>
  <c r="CU27" i="6" s="1"/>
  <c r="CV27" i="6" s="1"/>
  <c r="BJ45" i="6"/>
  <c r="BJ40" i="6"/>
  <c r="BN28" i="6"/>
  <c r="CS45" i="6"/>
  <c r="CS40" i="6"/>
  <c r="CW28" i="6"/>
  <c r="BN30" i="6"/>
  <c r="CP33" i="6"/>
  <c r="BN42" i="7"/>
  <c r="BL50" i="7"/>
  <c r="BM50" i="7" s="1"/>
  <c r="U50" i="6"/>
  <c r="X42" i="6"/>
  <c r="Y4" i="6"/>
  <c r="T38" i="6"/>
  <c r="T43" i="6"/>
  <c r="U10" i="6"/>
  <c r="U9" i="6"/>
  <c r="U8" i="6"/>
  <c r="V8" i="6" s="1"/>
  <c r="W8" i="6" s="1"/>
  <c r="U7" i="6"/>
  <c r="V7" i="6" s="1"/>
  <c r="W7" i="6" s="1"/>
  <c r="AZ43" i="6"/>
  <c r="CN51" i="6"/>
  <c r="CO51" i="6" s="1"/>
  <c r="CP43" i="6"/>
  <c r="CM51" i="6"/>
  <c r="CP51" i="6" s="1"/>
  <c r="X18" i="6"/>
  <c r="BZ27" i="6"/>
  <c r="CA27" i="6" s="1"/>
  <c r="AI29" i="6"/>
  <c r="AJ29" i="6" s="1"/>
  <c r="AK29" i="6" s="1"/>
  <c r="CT29" i="6"/>
  <c r="CU29" i="6" s="1"/>
  <c r="CV29" i="6" s="1"/>
  <c r="BN23" i="7"/>
  <c r="BL52" i="7" s="1"/>
  <c r="BM52" i="7" s="1"/>
  <c r="AS33" i="7"/>
  <c r="AQ33" i="7"/>
  <c r="AR33" i="7" s="1"/>
  <c r="AA37" i="6"/>
  <c r="AA42" i="6"/>
  <c r="AI4" i="6"/>
  <c r="BE50" i="6"/>
  <c r="BF50" i="6" s="1"/>
  <c r="BD50" i="6"/>
  <c r="BG42" i="6"/>
  <c r="BG37" i="6"/>
  <c r="BH5" i="6"/>
  <c r="BH4" i="6"/>
  <c r="BQ37" i="6"/>
  <c r="BQ42" i="6"/>
  <c r="CT50" i="6"/>
  <c r="CU50" i="6"/>
  <c r="CV50" i="6" s="1"/>
  <c r="CW42" i="6"/>
  <c r="CW37" i="6"/>
  <c r="CX5" i="6"/>
  <c r="CX4" i="6"/>
  <c r="AI5" i="6"/>
  <c r="AJ5" i="6" s="1"/>
  <c r="AK5" i="6" s="1"/>
  <c r="U11" i="6"/>
  <c r="V12" i="6"/>
  <c r="AI25" i="6"/>
  <c r="AJ25" i="6" s="1"/>
  <c r="AK25" i="6" s="1"/>
  <c r="BD21" i="6"/>
  <c r="BE21" i="6" s="1"/>
  <c r="BF21" i="6" s="1"/>
  <c r="BY27" i="6"/>
  <c r="CG12" i="6"/>
  <c r="CT21" i="6"/>
  <c r="AJ14" i="6"/>
  <c r="AK14" i="6" s="1"/>
  <c r="CG14" i="6"/>
  <c r="CH14" i="6" s="1"/>
  <c r="AI15" i="6"/>
  <c r="AJ15" i="6" s="1"/>
  <c r="AK15" i="6" s="1"/>
  <c r="CP16" i="6"/>
  <c r="BU18" i="6"/>
  <c r="AO39" i="6"/>
  <c r="AO44" i="6"/>
  <c r="AS20" i="6"/>
  <c r="AQ20" i="6"/>
  <c r="CE39" i="6"/>
  <c r="CE44" i="6"/>
  <c r="CI20" i="6"/>
  <c r="AP21" i="6"/>
  <c r="AQ21" i="6" s="1"/>
  <c r="AR21" i="6" s="1"/>
  <c r="CF21" i="6"/>
  <c r="CG21" i="6" s="1"/>
  <c r="CH21" i="6" s="1"/>
  <c r="CU21" i="6"/>
  <c r="CV21" i="6" s="1"/>
  <c r="V26" i="6"/>
  <c r="W26" i="6" s="1"/>
  <c r="X26" i="6"/>
  <c r="CB27" i="6"/>
  <c r="AO45" i="6"/>
  <c r="AO40" i="6"/>
  <c r="AS28" i="6"/>
  <c r="CL45" i="6"/>
  <c r="CN28" i="6"/>
  <c r="CL40" i="6"/>
  <c r="BS33" i="6"/>
  <c r="BT33" i="6" s="1"/>
  <c r="AL15" i="7"/>
  <c r="AI11" i="7"/>
  <c r="AJ11" i="7" s="1"/>
  <c r="AK11" i="7" s="1"/>
  <c r="AI27" i="7"/>
  <c r="AI7" i="7"/>
  <c r="AI20" i="7"/>
  <c r="AI6" i="7"/>
  <c r="CB26" i="6"/>
  <c r="BZ26" i="6"/>
  <c r="CA26" i="6" s="1"/>
  <c r="AE30" i="6"/>
  <c r="AL33" i="6"/>
  <c r="AJ33" i="6"/>
  <c r="AK33" i="6" s="1"/>
  <c r="BN10" i="6"/>
  <c r="BO5" i="6" s="1"/>
  <c r="X11" i="6"/>
  <c r="X37" i="6" s="1"/>
  <c r="V11" i="6"/>
  <c r="W11" i="6" s="1"/>
  <c r="BN11" i="6"/>
  <c r="BL11" i="6"/>
  <c r="BM11" i="6" s="1"/>
  <c r="AC51" i="6"/>
  <c r="AD51" i="6" s="1"/>
  <c r="AF51" i="6" s="1"/>
  <c r="AB51" i="6"/>
  <c r="AE51" i="6" s="1"/>
  <c r="AE38" i="6"/>
  <c r="AE43" i="6"/>
  <c r="AF12" i="6"/>
  <c r="BS51" i="6"/>
  <c r="BT51" i="6" s="1"/>
  <c r="BU38" i="6"/>
  <c r="BV13" i="6"/>
  <c r="AL14" i="6"/>
  <c r="AM13" i="6" s="1"/>
  <c r="AI11" i="6"/>
  <c r="AJ11" i="6" s="1"/>
  <c r="AK11" i="6" s="1"/>
  <c r="CW15" i="6"/>
  <c r="CX13" i="6" s="1"/>
  <c r="CT9" i="6"/>
  <c r="CU9" i="6" s="1"/>
  <c r="CV9" i="6" s="1"/>
  <c r="CT8" i="6"/>
  <c r="CU8" i="6" s="1"/>
  <c r="CV8" i="6" s="1"/>
  <c r="CT7" i="6"/>
  <c r="CU7" i="6" s="1"/>
  <c r="CV7" i="6" s="1"/>
  <c r="AC17" i="6"/>
  <c r="AD17" i="6" s="1"/>
  <c r="W39" i="6"/>
  <c r="W44" i="6"/>
  <c r="BN31" i="6"/>
  <c r="BL31" i="6"/>
  <c r="BM31" i="6" s="1"/>
  <c r="AI34" i="6"/>
  <c r="AJ34" i="6" s="1"/>
  <c r="AK34" i="6" s="1"/>
  <c r="AY4" i="7"/>
  <c r="AZ25" i="7"/>
  <c r="T37" i="6"/>
  <c r="T42" i="6"/>
  <c r="AJ4" i="6"/>
  <c r="BJ37" i="6"/>
  <c r="BJ42" i="6"/>
  <c r="BZ4" i="6"/>
  <c r="CI6" i="6"/>
  <c r="CG6" i="6"/>
  <c r="CH6" i="6" s="1"/>
  <c r="BL8" i="6"/>
  <c r="BM8" i="6" s="1"/>
  <c r="V9" i="6"/>
  <c r="W9" i="6" s="1"/>
  <c r="BL9" i="6"/>
  <c r="BM9" i="6" s="1"/>
  <c r="V10" i="6"/>
  <c r="W10" i="6" s="1"/>
  <c r="AI10" i="6"/>
  <c r="AJ10" i="6" s="1"/>
  <c r="AK10" i="6" s="1"/>
  <c r="CM11" i="6"/>
  <c r="CN11" i="6" s="1"/>
  <c r="CO11" i="6" s="1"/>
  <c r="X12" i="6"/>
  <c r="AI12" i="6"/>
  <c r="AS38" i="6"/>
  <c r="BK51" i="6"/>
  <c r="BN51" i="6" s="1"/>
  <c r="BL51" i="6"/>
  <c r="BM51" i="6" s="1"/>
  <c r="BO51" i="6" s="1"/>
  <c r="BN43" i="6"/>
  <c r="BO12" i="6"/>
  <c r="CT12" i="6"/>
  <c r="BO13" i="6"/>
  <c r="AP10" i="6"/>
  <c r="AQ10" i="6" s="1"/>
  <c r="AR10" i="6" s="1"/>
  <c r="AS14" i="6"/>
  <c r="AT12" i="6" s="1"/>
  <c r="AQ14" i="6"/>
  <c r="AR14" i="6" s="1"/>
  <c r="BG14" i="6"/>
  <c r="BH13" i="6" s="1"/>
  <c r="BD9" i="6"/>
  <c r="BE9" i="6" s="1"/>
  <c r="BF9" i="6" s="1"/>
  <c r="BD8" i="6"/>
  <c r="BE8" i="6" s="1"/>
  <c r="BF8" i="6" s="1"/>
  <c r="CI14" i="6"/>
  <c r="CG51" i="6" s="1"/>
  <c r="CH51" i="6" s="1"/>
  <c r="BD15" i="6"/>
  <c r="BE15" i="6" s="1"/>
  <c r="BF15" i="6" s="1"/>
  <c r="CF15" i="6"/>
  <c r="CG15" i="6" s="1"/>
  <c r="CH15" i="6" s="1"/>
  <c r="CM16" i="6"/>
  <c r="CN16" i="6" s="1"/>
  <c r="CO16" i="6" s="1"/>
  <c r="AI17" i="6"/>
  <c r="AJ17" i="6" s="1"/>
  <c r="AK17" i="6" s="1"/>
  <c r="CF17" i="6"/>
  <c r="CG17" i="6" s="1"/>
  <c r="CH17" i="6" s="1"/>
  <c r="BR18" i="6"/>
  <c r="BS18" i="6" s="1"/>
  <c r="BT18" i="6" s="1"/>
  <c r="CT18" i="6"/>
  <c r="CU18" i="6" s="1"/>
  <c r="CV18" i="6" s="1"/>
  <c r="AP20" i="6"/>
  <c r="CF20" i="6"/>
  <c r="BS21" i="6"/>
  <c r="BT21" i="6" s="1"/>
  <c r="AP24" i="6"/>
  <c r="AQ24" i="6" s="1"/>
  <c r="AR24" i="6" s="1"/>
  <c r="AE25" i="6"/>
  <c r="BN25" i="6"/>
  <c r="CB25" i="6"/>
  <c r="AC26" i="6"/>
  <c r="AD26" i="6" s="1"/>
  <c r="AZ27" i="6"/>
  <c r="CP28" i="6"/>
  <c r="X31" i="6"/>
  <c r="V31" i="6"/>
  <c r="W31" i="6" s="1"/>
  <c r="AX33" i="6"/>
  <c r="AY33" i="6" s="1"/>
  <c r="AZ35" i="6"/>
  <c r="CP35" i="6"/>
  <c r="AI6" i="6"/>
  <c r="AJ6" i="6" s="1"/>
  <c r="AK6" i="6" s="1"/>
  <c r="BY6" i="6"/>
  <c r="BZ6" i="6" s="1"/>
  <c r="CA6" i="6" s="1"/>
  <c r="AI7" i="6"/>
  <c r="AJ7" i="6" s="1"/>
  <c r="AK7" i="6" s="1"/>
  <c r="BY7" i="6"/>
  <c r="AI8" i="6"/>
  <c r="AJ8" i="6" s="1"/>
  <c r="AK8" i="6" s="1"/>
  <c r="BY8" i="6"/>
  <c r="BZ8" i="6" s="1"/>
  <c r="CA8" i="6" s="1"/>
  <c r="AI9" i="6"/>
  <c r="AJ9" i="6" s="1"/>
  <c r="AK9" i="6" s="1"/>
  <c r="BY9" i="6"/>
  <c r="BZ9" i="6" s="1"/>
  <c r="CA9" i="6" s="1"/>
  <c r="CT10" i="6"/>
  <c r="CU10" i="6" s="1"/>
  <c r="BD11" i="6"/>
  <c r="BE11" i="6" s="1"/>
  <c r="BF11" i="6" s="1"/>
  <c r="CT11" i="6"/>
  <c r="AI14" i="6"/>
  <c r="BK14" i="6"/>
  <c r="BL14" i="6" s="1"/>
  <c r="BM14" i="6" s="1"/>
  <c r="CM14" i="6"/>
  <c r="CN14" i="6" s="1"/>
  <c r="CO14" i="6" s="1"/>
  <c r="AW15" i="6"/>
  <c r="AX15" i="6" s="1"/>
  <c r="AY15" i="6" s="1"/>
  <c r="BY15" i="6"/>
  <c r="CT15" i="6"/>
  <c r="CU15" i="6" s="1"/>
  <c r="CV15" i="6" s="1"/>
  <c r="AB17" i="6"/>
  <c r="BY17" i="6"/>
  <c r="BZ17" i="6" s="1"/>
  <c r="CA17" i="6" s="1"/>
  <c r="AP18" i="6"/>
  <c r="AQ18" i="6" s="1"/>
  <c r="AR18" i="6" s="1"/>
  <c r="AA39" i="6"/>
  <c r="AA44" i="6"/>
  <c r="AE20" i="6"/>
  <c r="AI20" i="6"/>
  <c r="AJ20" i="6" s="1"/>
  <c r="BQ39" i="6"/>
  <c r="BQ44" i="6"/>
  <c r="BU20" i="6"/>
  <c r="BY20" i="6"/>
  <c r="AB21" i="6"/>
  <c r="AC21" i="6" s="1"/>
  <c r="AD21" i="6" s="1"/>
  <c r="BR21" i="6"/>
  <c r="CF25" i="6"/>
  <c r="CG25" i="6" s="1"/>
  <c r="CH25" i="6" s="1"/>
  <c r="AW26" i="6"/>
  <c r="AX26" i="6" s="1"/>
  <c r="AY26" i="6" s="1"/>
  <c r="CF27" i="6"/>
  <c r="CG27" i="6" s="1"/>
  <c r="CH27" i="6" s="1"/>
  <c r="AH45" i="6"/>
  <c r="AH40" i="6"/>
  <c r="AL28" i="6"/>
  <c r="BC45" i="6"/>
  <c r="BC40" i="6"/>
  <c r="BG28" i="6"/>
  <c r="BX45" i="6"/>
  <c r="BX40" i="6"/>
  <c r="CB28" i="6"/>
  <c r="CT28" i="6"/>
  <c r="AW31" i="6"/>
  <c r="AX31" i="6" s="1"/>
  <c r="AY31" i="6" s="1"/>
  <c r="CM31" i="6"/>
  <c r="AL34" i="6"/>
  <c r="BZ35" i="6"/>
  <c r="CA35" i="6" s="1"/>
  <c r="CB35" i="6"/>
  <c r="BC43" i="6"/>
  <c r="X7" i="7"/>
  <c r="AW10" i="6"/>
  <c r="AX10" i="6" s="1"/>
  <c r="AY10" i="6" s="1"/>
  <c r="CF10" i="6"/>
  <c r="CF42" i="6" s="1"/>
  <c r="AP11" i="6"/>
  <c r="AQ11" i="6" s="1"/>
  <c r="AR11" i="6" s="1"/>
  <c r="CF11" i="6"/>
  <c r="CG11" i="6" s="1"/>
  <c r="CH11" i="6" s="1"/>
  <c r="BD14" i="6"/>
  <c r="BE14" i="6" s="1"/>
  <c r="BF14" i="6" s="1"/>
  <c r="CF14" i="6"/>
  <c r="AP15" i="6"/>
  <c r="AQ15" i="6" s="1"/>
  <c r="AR15" i="6" s="1"/>
  <c r="CM15" i="6"/>
  <c r="CN15" i="6" s="1"/>
  <c r="CO15" i="6" s="1"/>
  <c r="AC16" i="6"/>
  <c r="AD16" i="6" s="1"/>
  <c r="BD16" i="6"/>
  <c r="BE16" i="6" s="1"/>
  <c r="BF16" i="6" s="1"/>
  <c r="AP17" i="6"/>
  <c r="BR17" i="6"/>
  <c r="BE18" i="6"/>
  <c r="BF18" i="6" s="1"/>
  <c r="T39" i="6"/>
  <c r="T44" i="6"/>
  <c r="X20" i="6"/>
  <c r="BC39" i="6"/>
  <c r="BC44" i="6"/>
  <c r="BG20" i="6"/>
  <c r="BK20" i="6"/>
  <c r="BL20" i="6" s="1"/>
  <c r="CS39" i="6"/>
  <c r="CS44" i="6"/>
  <c r="CW20" i="6"/>
  <c r="AB25" i="6"/>
  <c r="AC25" i="6" s="1"/>
  <c r="AD25" i="6" s="1"/>
  <c r="BY25" i="6"/>
  <c r="BZ25" i="6" s="1"/>
  <c r="CA25" i="6" s="1"/>
  <c r="BL26" i="6"/>
  <c r="BM26" i="6" s="1"/>
  <c r="CM26" i="6"/>
  <c r="CN26" i="6" s="1"/>
  <c r="CO26" i="6" s="1"/>
  <c r="AA45" i="6"/>
  <c r="AA40" i="6"/>
  <c r="AE28" i="6"/>
  <c r="AV45" i="6"/>
  <c r="AV40" i="6"/>
  <c r="AZ28" i="6"/>
  <c r="BQ45" i="6"/>
  <c r="BQ40" i="6"/>
  <c r="BU28" i="6"/>
  <c r="AB29" i="6"/>
  <c r="AC29" i="6" s="1"/>
  <c r="AD29" i="6" s="1"/>
  <c r="AB30" i="6"/>
  <c r="AC30" i="6" s="1"/>
  <c r="AD30" i="6" s="1"/>
  <c r="BR30" i="6"/>
  <c r="CG31" i="6"/>
  <c r="CH31" i="6" s="1"/>
  <c r="CU31" i="6"/>
  <c r="CV31" i="6" s="1"/>
  <c r="AS33" i="6"/>
  <c r="AS34" i="6"/>
  <c r="CI34" i="6"/>
  <c r="AL31" i="7"/>
  <c r="AA38" i="6"/>
  <c r="AB34" i="6"/>
  <c r="AB33" i="6"/>
  <c r="AB35" i="6"/>
  <c r="AB28" i="6"/>
  <c r="AB27" i="6"/>
  <c r="AC27" i="6" s="1"/>
  <c r="AD27" i="6" s="1"/>
  <c r="AB24" i="6"/>
  <c r="AC24" i="6" s="1"/>
  <c r="AD24" i="6" s="1"/>
  <c r="AB15" i="6"/>
  <c r="AC15" i="6" s="1"/>
  <c r="AD15" i="6" s="1"/>
  <c r="AI32" i="6"/>
  <c r="AJ32" i="6" s="1"/>
  <c r="AK32" i="6" s="1"/>
  <c r="AH38" i="6"/>
  <c r="AI35" i="6"/>
  <c r="AJ35" i="6" s="1"/>
  <c r="AK35" i="6" s="1"/>
  <c r="AH43" i="6"/>
  <c r="AI31" i="6"/>
  <c r="AJ31" i="6" s="1"/>
  <c r="AK31" i="6" s="1"/>
  <c r="AI28" i="6"/>
  <c r="AI33" i="6"/>
  <c r="AO38" i="6"/>
  <c r="AP34" i="6"/>
  <c r="AQ34" i="6" s="1"/>
  <c r="AR34" i="6" s="1"/>
  <c r="AP32" i="6"/>
  <c r="AP30" i="6"/>
  <c r="AQ30" i="6" s="1"/>
  <c r="AR30" i="6" s="1"/>
  <c r="AP28" i="6"/>
  <c r="AO43" i="6"/>
  <c r="AP35" i="6"/>
  <c r="AQ35" i="6" s="1"/>
  <c r="AR35" i="6" s="1"/>
  <c r="AP31" i="6"/>
  <c r="AQ31" i="6" s="1"/>
  <c r="AR31" i="6" s="1"/>
  <c r="AW35" i="6"/>
  <c r="AX35" i="6" s="1"/>
  <c r="AY35" i="6" s="1"/>
  <c r="AV38" i="6"/>
  <c r="AW33" i="6"/>
  <c r="AV43" i="6"/>
  <c r="AW28" i="6"/>
  <c r="AW30" i="6"/>
  <c r="AX30" i="6" s="1"/>
  <c r="AY30" i="6" s="1"/>
  <c r="AW27" i="6"/>
  <c r="AX27" i="6" s="1"/>
  <c r="AY27" i="6" s="1"/>
  <c r="AW18" i="6"/>
  <c r="AX18" i="6" s="1"/>
  <c r="AY18" i="6" s="1"/>
  <c r="BD34" i="6"/>
  <c r="BC38" i="6"/>
  <c r="BD35" i="6"/>
  <c r="BE35" i="6" s="1"/>
  <c r="BF35" i="6" s="1"/>
  <c r="BD28" i="6"/>
  <c r="BD31" i="6"/>
  <c r="BE31" i="6" s="1"/>
  <c r="BF31" i="6" s="1"/>
  <c r="BD26" i="6"/>
  <c r="BE26" i="6" s="1"/>
  <c r="BF26" i="6" s="1"/>
  <c r="BD17" i="6"/>
  <c r="BK33" i="6"/>
  <c r="BL33" i="6" s="1"/>
  <c r="BM33" i="6" s="1"/>
  <c r="BJ38" i="6"/>
  <c r="BK35" i="6"/>
  <c r="BL35" i="6" s="1"/>
  <c r="BM35" i="6" s="1"/>
  <c r="BK32" i="6"/>
  <c r="BL32" i="6" s="1"/>
  <c r="BM32" i="6" s="1"/>
  <c r="BJ43" i="6"/>
  <c r="BK28" i="6"/>
  <c r="BK34" i="6"/>
  <c r="BL34" i="6" s="1"/>
  <c r="BM34" i="6" s="1"/>
  <c r="BK30" i="6"/>
  <c r="BL30" i="6" s="1"/>
  <c r="BM30" i="6" s="1"/>
  <c r="BK25" i="6"/>
  <c r="BL25" i="6" s="1"/>
  <c r="BM25" i="6" s="1"/>
  <c r="BK16" i="6"/>
  <c r="BL16" i="6" s="1"/>
  <c r="BM16" i="6" s="1"/>
  <c r="BR32" i="6"/>
  <c r="BS32" i="6" s="1"/>
  <c r="BT32" i="6" s="1"/>
  <c r="BQ38" i="6"/>
  <c r="BR34" i="6"/>
  <c r="BS34" i="6" s="1"/>
  <c r="BT34" i="6" s="1"/>
  <c r="BR35" i="6"/>
  <c r="BS35" i="6" s="1"/>
  <c r="BT35" i="6" s="1"/>
  <c r="BR28" i="6"/>
  <c r="BR27" i="6"/>
  <c r="BQ43" i="6"/>
  <c r="BR33" i="6"/>
  <c r="BR24" i="6"/>
  <c r="BS24" i="6" s="1"/>
  <c r="BT24" i="6" s="1"/>
  <c r="BR15" i="6"/>
  <c r="BS15" i="6" s="1"/>
  <c r="BT15" i="6" s="1"/>
  <c r="BX38" i="6"/>
  <c r="BY33" i="6"/>
  <c r="BX43" i="6"/>
  <c r="BY31" i="6"/>
  <c r="BZ31" i="6" s="1"/>
  <c r="CA31" i="6" s="1"/>
  <c r="BY28" i="6"/>
  <c r="BY34" i="6"/>
  <c r="BY14" i="6"/>
  <c r="BZ14" i="6" s="1"/>
  <c r="CA14" i="6" s="1"/>
  <c r="CE38" i="6"/>
  <c r="CF35" i="6"/>
  <c r="CG35" i="6" s="1"/>
  <c r="CH35" i="6" s="1"/>
  <c r="CF30" i="6"/>
  <c r="CG30" i="6" s="1"/>
  <c r="CH30" i="6" s="1"/>
  <c r="CF28" i="6"/>
  <c r="CF34" i="6"/>
  <c r="CG34" i="6" s="1"/>
  <c r="CH34" i="6" s="1"/>
  <c r="CF33" i="6"/>
  <c r="CG33" i="6" s="1"/>
  <c r="CH33" i="6" s="1"/>
  <c r="CH45" i="6" s="1"/>
  <c r="CF32" i="6"/>
  <c r="CG32" i="6" s="1"/>
  <c r="CH32" i="6" s="1"/>
  <c r="CF31" i="6"/>
  <c r="CM35" i="6"/>
  <c r="CN35" i="6" s="1"/>
  <c r="CO35" i="6" s="1"/>
  <c r="CL38" i="6"/>
  <c r="CM33" i="6"/>
  <c r="CN33" i="6" s="1"/>
  <c r="CO33" i="6" s="1"/>
  <c r="CL43" i="6"/>
  <c r="CM34" i="6"/>
  <c r="CN34" i="6" s="1"/>
  <c r="CO34" i="6" s="1"/>
  <c r="CM30" i="6"/>
  <c r="CN30" i="6" s="1"/>
  <c r="CO30" i="6" s="1"/>
  <c r="CM32" i="6"/>
  <c r="CM27" i="6"/>
  <c r="CN27" i="6" s="1"/>
  <c r="CO27" i="6" s="1"/>
  <c r="CM18" i="6"/>
  <c r="CN18" i="6" s="1"/>
  <c r="CO18" i="6" s="1"/>
  <c r="CT34" i="6"/>
  <c r="CU34" i="6" s="1"/>
  <c r="CV34" i="6" s="1"/>
  <c r="CS38" i="6"/>
  <c r="CT35" i="6"/>
  <c r="CT32" i="6"/>
  <c r="CU32" i="6" s="1"/>
  <c r="CV32" i="6" s="1"/>
  <c r="CS43" i="6"/>
  <c r="CT33" i="6"/>
  <c r="CU33" i="6" s="1"/>
  <c r="CV33" i="6" s="1"/>
  <c r="CT26" i="6"/>
  <c r="CU26" i="6" s="1"/>
  <c r="CV26" i="6" s="1"/>
  <c r="CT17" i="6"/>
  <c r="CU17" i="6" s="1"/>
  <c r="CV17" i="6" s="1"/>
  <c r="AB13" i="6"/>
  <c r="AC13" i="6" s="1"/>
  <c r="AD13" i="6" s="1"/>
  <c r="AI13" i="6"/>
  <c r="AJ13" i="6" s="1"/>
  <c r="AK13" i="6" s="1"/>
  <c r="AP13" i="6"/>
  <c r="AQ13" i="6" s="1"/>
  <c r="AR13" i="6" s="1"/>
  <c r="AW13" i="6"/>
  <c r="AX13" i="6" s="1"/>
  <c r="AY13" i="6" s="1"/>
  <c r="BD13" i="6"/>
  <c r="BE13" i="6" s="1"/>
  <c r="BF13" i="6" s="1"/>
  <c r="BK13" i="6"/>
  <c r="BL13" i="6" s="1"/>
  <c r="BM13" i="6" s="1"/>
  <c r="BR13" i="6"/>
  <c r="BS13" i="6" s="1"/>
  <c r="BT13" i="6" s="1"/>
  <c r="BY13" i="6"/>
  <c r="BZ13" i="6" s="1"/>
  <c r="CA13" i="6" s="1"/>
  <c r="CF13" i="6"/>
  <c r="CG13" i="6" s="1"/>
  <c r="CH13" i="6" s="1"/>
  <c r="CM13" i="6"/>
  <c r="CN13" i="6" s="1"/>
  <c r="CO13" i="6" s="1"/>
  <c r="CT13" i="6"/>
  <c r="CU13" i="6" s="1"/>
  <c r="CV13" i="6" s="1"/>
  <c r="BK15" i="6"/>
  <c r="BL15" i="6" s="1"/>
  <c r="BM15" i="6" s="1"/>
  <c r="AB16" i="6"/>
  <c r="AW16" i="6"/>
  <c r="AX16" i="6" s="1"/>
  <c r="AY16" i="6" s="1"/>
  <c r="BY16" i="6"/>
  <c r="BZ16" i="6" s="1"/>
  <c r="CA16" i="6" s="1"/>
  <c r="BL17" i="6"/>
  <c r="BM17" i="6" s="1"/>
  <c r="CM17" i="6"/>
  <c r="CN17" i="6" s="1"/>
  <c r="CO17" i="6" s="1"/>
  <c r="AB18" i="6"/>
  <c r="AC18" i="6" s="1"/>
  <c r="AD18" i="6" s="1"/>
  <c r="BD18" i="6"/>
  <c r="BY18" i="6"/>
  <c r="BZ18" i="6" s="1"/>
  <c r="CA18" i="6" s="1"/>
  <c r="V44" i="6"/>
  <c r="V39" i="6"/>
  <c r="AV39" i="6"/>
  <c r="AV44" i="6"/>
  <c r="AZ20" i="6"/>
  <c r="BD20" i="6"/>
  <c r="CL39" i="6"/>
  <c r="CL44" i="6"/>
  <c r="CP20" i="6"/>
  <c r="CT20" i="6"/>
  <c r="AW21" i="6"/>
  <c r="AX21" i="6" s="1"/>
  <c r="AY21" i="6" s="1"/>
  <c r="CM21" i="6"/>
  <c r="CN21" i="6" s="1"/>
  <c r="CO21" i="6" s="1"/>
  <c r="AI24" i="6"/>
  <c r="AJ24" i="6" s="1"/>
  <c r="AK24" i="6" s="1"/>
  <c r="BD24" i="6"/>
  <c r="BE24" i="6" s="1"/>
  <c r="BF24" i="6" s="1"/>
  <c r="CF24" i="6"/>
  <c r="CG24" i="6" s="1"/>
  <c r="CH24" i="6" s="1"/>
  <c r="BS25" i="6"/>
  <c r="BT25" i="6" s="1"/>
  <c r="CT25" i="6"/>
  <c r="CU25" i="6" s="1"/>
  <c r="CV25" i="6" s="1"/>
  <c r="AI26" i="6"/>
  <c r="AJ26" i="6" s="1"/>
  <c r="AK26" i="6" s="1"/>
  <c r="BK26" i="6"/>
  <c r="CF26" i="6"/>
  <c r="CG26" i="6" s="1"/>
  <c r="CH26" i="6" s="1"/>
  <c r="AJ27" i="6"/>
  <c r="AK27" i="6" s="1"/>
  <c r="BD27" i="6"/>
  <c r="BE27" i="6" s="1"/>
  <c r="BF27" i="6" s="1"/>
  <c r="AW29" i="6"/>
  <c r="AX29" i="6" s="1"/>
  <c r="AY29" i="6" s="1"/>
  <c r="BR29" i="6"/>
  <c r="BS29" i="6" s="1"/>
  <c r="BT29" i="6" s="1"/>
  <c r="CM29" i="6"/>
  <c r="CN29" i="6" s="1"/>
  <c r="CO29" i="6" s="1"/>
  <c r="BD30" i="6"/>
  <c r="BE30" i="6" s="1"/>
  <c r="BF30" i="6" s="1"/>
  <c r="CT30" i="6"/>
  <c r="CU30" i="6" s="1"/>
  <c r="CV30" i="6" s="1"/>
  <c r="CT31" i="6"/>
  <c r="AB32" i="6"/>
  <c r="AC32" i="6" s="1"/>
  <c r="AD32" i="6" s="1"/>
  <c r="CP32" i="6"/>
  <c r="CN32" i="6"/>
  <c r="CO32" i="6" s="1"/>
  <c r="AP33" i="6"/>
  <c r="AQ33" i="6" s="1"/>
  <c r="AR33" i="6" s="1"/>
  <c r="BD33" i="6"/>
  <c r="BE33" i="6" s="1"/>
  <c r="BF33" i="6" s="1"/>
  <c r="BZ33" i="6"/>
  <c r="CA33" i="6" s="1"/>
  <c r="CB33" i="6"/>
  <c r="AA43" i="6"/>
  <c r="CE43" i="6"/>
  <c r="AL8" i="7"/>
  <c r="AL37" i="7" s="1"/>
  <c r="AZ24" i="7"/>
  <c r="X28" i="6"/>
  <c r="CN31" i="6"/>
  <c r="CO31" i="6" s="1"/>
  <c r="BG13" i="7"/>
  <c r="BD6" i="7"/>
  <c r="BD5" i="7"/>
  <c r="BE5" i="7" s="1"/>
  <c r="BF5" i="7" s="1"/>
  <c r="BD4" i="7"/>
  <c r="BD35" i="7"/>
  <c r="BE35" i="7" s="1"/>
  <c r="BF35" i="7" s="1"/>
  <c r="BD27" i="7"/>
  <c r="BE27" i="7" s="1"/>
  <c r="BF27" i="7" s="1"/>
  <c r="BD20" i="7"/>
  <c r="BD25" i="7"/>
  <c r="BD29" i="7"/>
  <c r="BE29" i="7" s="1"/>
  <c r="BF29" i="7" s="1"/>
  <c r="BD17" i="7"/>
  <c r="BE17" i="7" s="1"/>
  <c r="BF17" i="7" s="1"/>
  <c r="BD12" i="7"/>
  <c r="BD30" i="7"/>
  <c r="BE30" i="7" s="1"/>
  <c r="BF30" i="7" s="1"/>
  <c r="BD7" i="7"/>
  <c r="BE7" i="7" s="1"/>
  <c r="BF7" i="7" s="1"/>
  <c r="BD23" i="7"/>
  <c r="BE23" i="7" s="1"/>
  <c r="BF23" i="7" s="1"/>
  <c r="AC34" i="6"/>
  <c r="AD34" i="6" s="1"/>
  <c r="BE34" i="6"/>
  <c r="BF34" i="6" s="1"/>
  <c r="AE35" i="6"/>
  <c r="AC35" i="6"/>
  <c r="AD35" i="6" s="1"/>
  <c r="BU35" i="6"/>
  <c r="CU35" i="6"/>
  <c r="CV35" i="6" s="1"/>
  <c r="BE50" i="7"/>
  <c r="BF50" i="7" s="1"/>
  <c r="BD50" i="7"/>
  <c r="AI34" i="7"/>
  <c r="AJ34" i="7" s="1"/>
  <c r="AK34" i="7" s="1"/>
  <c r="AH39" i="7"/>
  <c r="AH44" i="7"/>
  <c r="AL20" i="7"/>
  <c r="AJ20" i="7"/>
  <c r="T45" i="6"/>
  <c r="AQ32" i="6"/>
  <c r="AR32" i="6" s="1"/>
  <c r="BZ32" i="6"/>
  <c r="CA32" i="6" s="1"/>
  <c r="AE34" i="6"/>
  <c r="AX7" i="7"/>
  <c r="AY7" i="7" s="1"/>
  <c r="AZ7" i="7"/>
  <c r="AE17" i="7"/>
  <c r="BE6" i="7"/>
  <c r="BF6" i="7" s="1"/>
  <c r="X10" i="7"/>
  <c r="X42" i="7" s="1"/>
  <c r="V10" i="7"/>
  <c r="W10" i="7" s="1"/>
  <c r="V13" i="7"/>
  <c r="W13" i="7" s="1"/>
  <c r="U9" i="7"/>
  <c r="U6" i="7"/>
  <c r="V6" i="7" s="1"/>
  <c r="W6" i="7" s="1"/>
  <c r="U5" i="7"/>
  <c r="V5" i="7" s="1"/>
  <c r="W5" i="7" s="1"/>
  <c r="U4" i="7"/>
  <c r="X13" i="7"/>
  <c r="U10" i="7"/>
  <c r="BK12" i="7"/>
  <c r="BN13" i="7"/>
  <c r="BK5" i="7"/>
  <c r="BL5" i="7" s="1"/>
  <c r="BM5" i="7" s="1"/>
  <c r="BK4" i="7"/>
  <c r="BK29" i="7"/>
  <c r="BL29" i="7" s="1"/>
  <c r="BM29" i="7" s="1"/>
  <c r="BK13" i="7"/>
  <c r="BL13" i="7" s="1"/>
  <c r="BM13" i="7" s="1"/>
  <c r="BK15" i="7"/>
  <c r="BK9" i="7"/>
  <c r="BL9" i="7" s="1"/>
  <c r="BM9" i="7" s="1"/>
  <c r="BK6" i="7"/>
  <c r="BL6" i="7" s="1"/>
  <c r="BM6" i="7" s="1"/>
  <c r="BK25" i="7"/>
  <c r="BL25" i="7" s="1"/>
  <c r="BM25" i="7" s="1"/>
  <c r="X16" i="7"/>
  <c r="V16" i="7"/>
  <c r="W16" i="7" s="1"/>
  <c r="BK16" i="7"/>
  <c r="BL16" i="7" s="1"/>
  <c r="BM16" i="7" s="1"/>
  <c r="AB24" i="7"/>
  <c r="AL33" i="7"/>
  <c r="AJ33" i="7"/>
  <c r="AK33" i="7" s="1"/>
  <c r="AL7" i="7"/>
  <c r="AJ7" i="7"/>
  <c r="AK7" i="7" s="1"/>
  <c r="BL8" i="7"/>
  <c r="BM8" i="7" s="1"/>
  <c r="BN8" i="7"/>
  <c r="BO5" i="7" s="1"/>
  <c r="AL27" i="7"/>
  <c r="AJ27" i="7"/>
  <c r="AK27" i="7" s="1"/>
  <c r="AE42" i="7"/>
  <c r="AC50" i="7"/>
  <c r="AD50" i="7" s="1"/>
  <c r="AE37" i="7"/>
  <c r="AA43" i="7"/>
  <c r="AB35" i="7"/>
  <c r="AC35" i="7" s="1"/>
  <c r="AD35" i="7" s="1"/>
  <c r="AB19" i="7"/>
  <c r="AC19" i="7" s="1"/>
  <c r="AD19" i="7" s="1"/>
  <c r="AB30" i="7"/>
  <c r="AC30" i="7" s="1"/>
  <c r="AD30" i="7" s="1"/>
  <c r="AB33" i="7"/>
  <c r="AB17" i="7"/>
  <c r="AC17" i="7" s="1"/>
  <c r="AD17" i="7" s="1"/>
  <c r="AB14" i="7"/>
  <c r="AC14" i="7" s="1"/>
  <c r="AD14" i="7" s="1"/>
  <c r="AE12" i="7"/>
  <c r="AB6" i="7"/>
  <c r="AB32" i="7"/>
  <c r="AC32" i="7" s="1"/>
  <c r="AD32" i="7" s="1"/>
  <c r="AB28" i="7"/>
  <c r="AB23" i="7"/>
  <c r="AC23" i="7" s="1"/>
  <c r="AD23" i="7" s="1"/>
  <c r="AB10" i="7"/>
  <c r="AC10" i="7" s="1"/>
  <c r="AD10" i="7" s="1"/>
  <c r="AB9" i="7"/>
  <c r="AB8" i="7"/>
  <c r="AC8" i="7" s="1"/>
  <c r="AD8" i="7" s="1"/>
  <c r="AB7" i="7"/>
  <c r="AB31" i="7"/>
  <c r="AB26" i="7"/>
  <c r="AC26" i="7" s="1"/>
  <c r="AD26" i="7" s="1"/>
  <c r="AB20" i="7"/>
  <c r="AB15" i="7"/>
  <c r="AC15" i="7" s="1"/>
  <c r="AD15" i="7" s="1"/>
  <c r="AC12" i="7"/>
  <c r="AA38" i="7"/>
  <c r="AB29" i="7"/>
  <c r="AC29" i="7" s="1"/>
  <c r="AD29" i="7" s="1"/>
  <c r="AB16" i="7"/>
  <c r="AB12" i="7"/>
  <c r="AB11" i="7"/>
  <c r="AC11" i="7" s="1"/>
  <c r="AD11" i="7" s="1"/>
  <c r="AB18" i="7"/>
  <c r="AB5" i="7"/>
  <c r="AC5" i="7" s="1"/>
  <c r="AD5" i="7" s="1"/>
  <c r="AB4" i="7"/>
  <c r="AB21" i="7"/>
  <c r="AC21" i="7" s="1"/>
  <c r="AD21" i="7" s="1"/>
  <c r="AB13" i="7"/>
  <c r="AC13" i="7" s="1"/>
  <c r="AD13" i="7" s="1"/>
  <c r="AB34" i="7"/>
  <c r="BD16" i="7"/>
  <c r="BE16" i="7" s="1"/>
  <c r="BF16" i="7" s="1"/>
  <c r="AI21" i="7"/>
  <c r="AJ21" i="7" s="1"/>
  <c r="AK21" i="7" s="1"/>
  <c r="BK14" i="7"/>
  <c r="BL14" i="7" s="1"/>
  <c r="BM14" i="7" s="1"/>
  <c r="BG18" i="7"/>
  <c r="AO37" i="7"/>
  <c r="AQ6" i="7"/>
  <c r="AR6" i="7" s="1"/>
  <c r="AR42" i="7" s="1"/>
  <c r="AS6" i="7"/>
  <c r="BG9" i="7"/>
  <c r="BH5" i="7" s="1"/>
  <c r="AJ14" i="7"/>
  <c r="AK14" i="7" s="1"/>
  <c r="AI15" i="7"/>
  <c r="AJ15" i="7" s="1"/>
  <c r="AK15" i="7" s="1"/>
  <c r="AI16" i="7"/>
  <c r="AJ16" i="7" s="1"/>
  <c r="AK16" i="7" s="1"/>
  <c r="X19" i="7"/>
  <c r="V19" i="7"/>
  <c r="W19" i="7" s="1"/>
  <c r="AQ52" i="7"/>
  <c r="AR52" i="7" s="1"/>
  <c r="AP52" i="7"/>
  <c r="AS44" i="7"/>
  <c r="AL25" i="7"/>
  <c r="BN25" i="7"/>
  <c r="BN39" i="7" s="1"/>
  <c r="AZ26" i="7"/>
  <c r="AX26" i="7"/>
  <c r="AY26" i="7" s="1"/>
  <c r="AV45" i="7"/>
  <c r="AZ28" i="7"/>
  <c r="AV40" i="7"/>
  <c r="AS30" i="7"/>
  <c r="AZ42" i="7"/>
  <c r="AX50" i="7"/>
  <c r="AY50" i="7" s="1"/>
  <c r="AW50" i="7"/>
  <c r="BL15" i="7"/>
  <c r="BM15" i="7" s="1"/>
  <c r="BN15" i="7"/>
  <c r="BN24" i="7"/>
  <c r="BO20" i="7" s="1"/>
  <c r="BL24" i="7"/>
  <c r="BM24" i="7" s="1"/>
  <c r="T45" i="7"/>
  <c r="T40" i="7"/>
  <c r="X28" i="7"/>
  <c r="V28" i="7"/>
  <c r="BC45" i="7"/>
  <c r="BC40" i="7"/>
  <c r="BG28" i="7"/>
  <c r="AQ50" i="7"/>
  <c r="AR50" i="7" s="1"/>
  <c r="AT50" i="7" s="1"/>
  <c r="AS42" i="7"/>
  <c r="AP50" i="7"/>
  <c r="AS37" i="7"/>
  <c r="BA5" i="7"/>
  <c r="AC6" i="7"/>
  <c r="AD6" i="7" s="1"/>
  <c r="AE6" i="7"/>
  <c r="AF4" i="7" s="1"/>
  <c r="AZ6" i="7"/>
  <c r="BA4" i="7" s="1"/>
  <c r="AV37" i="7"/>
  <c r="AC9" i="7"/>
  <c r="AD9" i="7" s="1"/>
  <c r="V11" i="7"/>
  <c r="W11" i="7" s="1"/>
  <c r="X11" i="7"/>
  <c r="V50" i="7" s="1"/>
  <c r="W50" i="7" s="1"/>
  <c r="V43" i="7"/>
  <c r="V38" i="7"/>
  <c r="W12" i="7"/>
  <c r="AP43" i="7"/>
  <c r="AP38" i="7"/>
  <c r="AQ12" i="7"/>
  <c r="AL13" i="7"/>
  <c r="AI9" i="7"/>
  <c r="AJ9" i="7" s="1"/>
  <c r="AK9" i="7" s="1"/>
  <c r="AI5" i="7"/>
  <c r="AJ5" i="7" s="1"/>
  <c r="AK5" i="7" s="1"/>
  <c r="AI4" i="7"/>
  <c r="AI8" i="7"/>
  <c r="AJ8" i="7" s="1"/>
  <c r="AK8" i="7" s="1"/>
  <c r="AI12" i="7"/>
  <c r="AA45" i="7"/>
  <c r="AE28" i="7"/>
  <c r="AA40" i="7"/>
  <c r="AC28" i="7"/>
  <c r="BN31" i="7"/>
  <c r="AJ6" i="7"/>
  <c r="AK6" i="7" s="1"/>
  <c r="AL6" i="7"/>
  <c r="AL42" i="7" s="1"/>
  <c r="AQ13" i="7"/>
  <c r="AR13" i="7" s="1"/>
  <c r="AO45" i="7"/>
  <c r="AS28" i="7"/>
  <c r="AO40" i="7"/>
  <c r="X29" i="7"/>
  <c r="V29" i="7"/>
  <c r="W29" i="7" s="1"/>
  <c r="V9" i="7"/>
  <c r="W9" i="7" s="1"/>
  <c r="AZ10" i="7"/>
  <c r="AX10" i="7"/>
  <c r="AY10" i="7" s="1"/>
  <c r="BG14" i="7"/>
  <c r="BE14" i="7"/>
  <c r="BF14" i="7" s="1"/>
  <c r="AS15" i="7"/>
  <c r="AP9" i="7"/>
  <c r="AQ9" i="7" s="1"/>
  <c r="AR9" i="7" s="1"/>
  <c r="AR37" i="7" s="1"/>
  <c r="AI17" i="7"/>
  <c r="AZ17" i="7"/>
  <c r="AE18" i="7"/>
  <c r="AC18" i="7"/>
  <c r="AD18" i="7" s="1"/>
  <c r="AJ19" i="7"/>
  <c r="AK19" i="7" s="1"/>
  <c r="V44" i="7"/>
  <c r="W20" i="7"/>
  <c r="V39" i="7"/>
  <c r="AO39" i="7"/>
  <c r="AO44" i="7"/>
  <c r="AZ30" i="7"/>
  <c r="AW37" i="7"/>
  <c r="AC7" i="7"/>
  <c r="AD7" i="7" s="1"/>
  <c r="BJ37" i="7"/>
  <c r="BN7" i="7"/>
  <c r="BN37" i="7" s="1"/>
  <c r="AQ11" i="7"/>
  <c r="AR11" i="7" s="1"/>
  <c r="AH43" i="7"/>
  <c r="AI32" i="7"/>
  <c r="AJ32" i="7" s="1"/>
  <c r="AK32" i="7" s="1"/>
  <c r="AI25" i="7"/>
  <c r="AJ25" i="7" s="1"/>
  <c r="AK25" i="7" s="1"/>
  <c r="AI35" i="7"/>
  <c r="AJ35" i="7" s="1"/>
  <c r="AK35" i="7" s="1"/>
  <c r="AI30" i="7"/>
  <c r="AI26" i="7"/>
  <c r="AI23" i="7"/>
  <c r="AJ23" i="7" s="1"/>
  <c r="AK23" i="7" s="1"/>
  <c r="AI19" i="7"/>
  <c r="AL12" i="7"/>
  <c r="AI10" i="7"/>
  <c r="AJ10" i="7" s="1"/>
  <c r="AK10" i="7" s="1"/>
  <c r="AI33" i="7"/>
  <c r="AI31" i="7"/>
  <c r="AJ31" i="7" s="1"/>
  <c r="AK31" i="7" s="1"/>
  <c r="AI18" i="7"/>
  <c r="AJ18" i="7" s="1"/>
  <c r="AK18" i="7" s="1"/>
  <c r="AI13" i="7"/>
  <c r="AJ13" i="7" s="1"/>
  <c r="AK13" i="7" s="1"/>
  <c r="AH38" i="7"/>
  <c r="AI24" i="7"/>
  <c r="AJ24" i="7" s="1"/>
  <c r="AK24" i="7" s="1"/>
  <c r="AI28" i="7"/>
  <c r="AI14" i="7"/>
  <c r="AJ12" i="7"/>
  <c r="AV43" i="7"/>
  <c r="AW31" i="7"/>
  <c r="AX31" i="7" s="1"/>
  <c r="AY31" i="7" s="1"/>
  <c r="AW27" i="7"/>
  <c r="AX27" i="7" s="1"/>
  <c r="AY27" i="7" s="1"/>
  <c r="AW24" i="7"/>
  <c r="AX24" i="7" s="1"/>
  <c r="AY24" i="7" s="1"/>
  <c r="AW34" i="7"/>
  <c r="AX34" i="7" s="1"/>
  <c r="AY34" i="7" s="1"/>
  <c r="AW32" i="7"/>
  <c r="AW25" i="7"/>
  <c r="AX25" i="7" s="1"/>
  <c r="AY25" i="7" s="1"/>
  <c r="AZ12" i="7"/>
  <c r="AW9" i="7"/>
  <c r="AX9" i="7" s="1"/>
  <c r="AY9" i="7" s="1"/>
  <c r="AW12" i="7"/>
  <c r="AW7" i="7"/>
  <c r="AW6" i="7"/>
  <c r="AX6" i="7" s="1"/>
  <c r="AY6" i="7" s="1"/>
  <c r="AW35" i="7"/>
  <c r="AX35" i="7" s="1"/>
  <c r="AY35" i="7" s="1"/>
  <c r="AW23" i="7"/>
  <c r="AX23" i="7" s="1"/>
  <c r="AY23" i="7" s="1"/>
  <c r="AW20" i="7"/>
  <c r="AW13" i="7"/>
  <c r="AX13" i="7" s="1"/>
  <c r="AY13" i="7" s="1"/>
  <c r="AW11" i="7"/>
  <c r="AX11" i="7" s="1"/>
  <c r="AY11" i="7" s="1"/>
  <c r="AV38" i="7"/>
  <c r="AW29" i="7"/>
  <c r="AX29" i="7" s="1"/>
  <c r="AY29" i="7" s="1"/>
  <c r="AW28" i="7"/>
  <c r="AX28" i="7" s="1"/>
  <c r="AW19" i="7"/>
  <c r="AX19" i="7" s="1"/>
  <c r="AY19" i="7" s="1"/>
  <c r="AW18" i="7"/>
  <c r="AX18" i="7" s="1"/>
  <c r="AY18" i="7" s="1"/>
  <c r="AW17" i="7"/>
  <c r="AX17" i="7" s="1"/>
  <c r="AY17" i="7" s="1"/>
  <c r="AQ15" i="7"/>
  <c r="AR15" i="7" s="1"/>
  <c r="AE16" i="7"/>
  <c r="AC16" i="7"/>
  <c r="AD16" i="7" s="1"/>
  <c r="BN18" i="7"/>
  <c r="AQ19" i="7"/>
  <c r="AR19" i="7" s="1"/>
  <c r="V52" i="7"/>
  <c r="W52" i="7" s="1"/>
  <c r="U52" i="7"/>
  <c r="X44" i="7"/>
  <c r="Y20" i="7"/>
  <c r="X39" i="7"/>
  <c r="Y21" i="7"/>
  <c r="AQ20" i="7"/>
  <c r="BJ39" i="7"/>
  <c r="BJ44" i="7"/>
  <c r="AJ26" i="7"/>
  <c r="AK26" i="7" s="1"/>
  <c r="AH45" i="7"/>
  <c r="AH40" i="7"/>
  <c r="AL28" i="7"/>
  <c r="AJ28" i="7"/>
  <c r="BJ45" i="7"/>
  <c r="BN28" i="7"/>
  <c r="BJ40" i="7"/>
  <c r="BL28" i="7"/>
  <c r="AI29" i="7"/>
  <c r="AJ29" i="7" s="1"/>
  <c r="AK29" i="7" s="1"/>
  <c r="AW30" i="7"/>
  <c r="AX30" i="7" s="1"/>
  <c r="AY30" i="7" s="1"/>
  <c r="AW33" i="7"/>
  <c r="AX33" i="7" s="1"/>
  <c r="AY33" i="7" s="1"/>
  <c r="BD10" i="7"/>
  <c r="BE10" i="7" s="1"/>
  <c r="BF10" i="7" s="1"/>
  <c r="BJ43" i="7"/>
  <c r="BK35" i="7"/>
  <c r="BL35" i="7" s="1"/>
  <c r="BM35" i="7" s="1"/>
  <c r="BK30" i="7"/>
  <c r="BL30" i="7" s="1"/>
  <c r="BM30" i="7" s="1"/>
  <c r="BK26" i="7"/>
  <c r="BL26" i="7" s="1"/>
  <c r="BM26" i="7" s="1"/>
  <c r="BK23" i="7"/>
  <c r="BL23" i="7" s="1"/>
  <c r="BM23" i="7" s="1"/>
  <c r="BJ38" i="7"/>
  <c r="BK33" i="7"/>
  <c r="BL33" i="7" s="1"/>
  <c r="BM33" i="7" s="1"/>
  <c r="BK31" i="7"/>
  <c r="BL31" i="7" s="1"/>
  <c r="BM31" i="7" s="1"/>
  <c r="BK27" i="7"/>
  <c r="BL27" i="7" s="1"/>
  <c r="BM27" i="7" s="1"/>
  <c r="BK24" i="7"/>
  <c r="BK19" i="7"/>
  <c r="BL19" i="7" s="1"/>
  <c r="BM19" i="7" s="1"/>
  <c r="BN12" i="7"/>
  <c r="BK10" i="7"/>
  <c r="BL10" i="7" s="1"/>
  <c r="BM10" i="7" s="1"/>
  <c r="BK7" i="7"/>
  <c r="BL7" i="7" s="1"/>
  <c r="BM7" i="7" s="1"/>
  <c r="BD13" i="7"/>
  <c r="BE13" i="7" s="1"/>
  <c r="BF13" i="7" s="1"/>
  <c r="BD14" i="7"/>
  <c r="AA39" i="7"/>
  <c r="AA44" i="7"/>
  <c r="AV39" i="7"/>
  <c r="AV44" i="7"/>
  <c r="BK21" i="7"/>
  <c r="BL21" i="7" s="1"/>
  <c r="BM21" i="7" s="1"/>
  <c r="BK28" i="7"/>
  <c r="AJ30" i="7"/>
  <c r="AK30" i="7" s="1"/>
  <c r="AE31" i="7"/>
  <c r="AC31" i="7"/>
  <c r="AD31" i="7" s="1"/>
  <c r="AP31" i="7"/>
  <c r="AQ31" i="7" s="1"/>
  <c r="AR31" i="7" s="1"/>
  <c r="BK32" i="7"/>
  <c r="BL32" i="7" s="1"/>
  <c r="BM32" i="7" s="1"/>
  <c r="AC33" i="7"/>
  <c r="AD33" i="7" s="1"/>
  <c r="X34" i="7"/>
  <c r="V34" i="7"/>
  <c r="W34" i="7" s="1"/>
  <c r="BK34" i="7"/>
  <c r="BL34" i="7" s="1"/>
  <c r="BM34" i="7" s="1"/>
  <c r="T43" i="7"/>
  <c r="T38" i="7"/>
  <c r="X12" i="7"/>
  <c r="U7" i="7"/>
  <c r="V7" i="7" s="1"/>
  <c r="W7" i="7" s="1"/>
  <c r="BC43" i="7"/>
  <c r="BD33" i="7"/>
  <c r="BE33" i="7" s="1"/>
  <c r="BF33" i="7" s="1"/>
  <c r="BD19" i="7"/>
  <c r="BE19" i="7" s="1"/>
  <c r="BF19" i="7" s="1"/>
  <c r="BD31" i="7"/>
  <c r="BE31" i="7" s="1"/>
  <c r="BF31" i="7" s="1"/>
  <c r="BD34" i="7"/>
  <c r="BD18" i="7"/>
  <c r="BE18" i="7" s="1"/>
  <c r="BF18" i="7" s="1"/>
  <c r="BD15" i="7"/>
  <c r="BE15" i="7" s="1"/>
  <c r="BF15" i="7" s="1"/>
  <c r="BG12" i="7"/>
  <c r="BD11" i="7"/>
  <c r="BE11" i="7" s="1"/>
  <c r="BF11" i="7" s="1"/>
  <c r="BD8" i="7"/>
  <c r="BE8" i="7" s="1"/>
  <c r="BF8" i="7" s="1"/>
  <c r="AX16" i="7"/>
  <c r="AY16" i="7" s="1"/>
  <c r="AP18" i="7"/>
  <c r="AQ18" i="7" s="1"/>
  <c r="AR18" i="7" s="1"/>
  <c r="BD21" i="7"/>
  <c r="BE21" i="7" s="1"/>
  <c r="BF21" i="7" s="1"/>
  <c r="BD24" i="7"/>
  <c r="BE24" i="7" s="1"/>
  <c r="BF24" i="7" s="1"/>
  <c r="BG25" i="7"/>
  <c r="BE25" i="7"/>
  <c r="BF25" i="7" s="1"/>
  <c r="AS26" i="7"/>
  <c r="AQ26" i="7"/>
  <c r="AR26" i="7" s="1"/>
  <c r="AE27" i="7"/>
  <c r="AC27" i="7"/>
  <c r="AD27" i="7" s="1"/>
  <c r="AX32" i="7"/>
  <c r="AY32" i="7" s="1"/>
  <c r="AZ35" i="7"/>
  <c r="BC38" i="7"/>
  <c r="V35" i="7"/>
  <c r="W35" i="7" s="1"/>
  <c r="T42" i="7"/>
  <c r="AA42" i="7"/>
  <c r="AH42" i="7"/>
  <c r="AH37" i="7"/>
  <c r="BD9" i="7"/>
  <c r="BE9" i="7" s="1"/>
  <c r="BF9" i="7" s="1"/>
  <c r="BL11" i="7"/>
  <c r="BM11" i="7" s="1"/>
  <c r="AO43" i="7"/>
  <c r="AP34" i="7"/>
  <c r="AQ34" i="7" s="1"/>
  <c r="AR34" i="7" s="1"/>
  <c r="AO38" i="7"/>
  <c r="AP32" i="7"/>
  <c r="AQ32" i="7" s="1"/>
  <c r="AR32" i="7" s="1"/>
  <c r="AP35" i="7"/>
  <c r="AP16" i="7"/>
  <c r="AQ16" i="7" s="1"/>
  <c r="AR16" i="7" s="1"/>
  <c r="AS12" i="7"/>
  <c r="BE12" i="7"/>
  <c r="AX14" i="7"/>
  <c r="AY14" i="7" s="1"/>
  <c r="AP15" i="7"/>
  <c r="AJ17" i="7"/>
  <c r="AK17" i="7" s="1"/>
  <c r="BK17" i="7"/>
  <c r="BL17" i="7" s="1"/>
  <c r="BM17" i="7" s="1"/>
  <c r="X18" i="7"/>
  <c r="BK18" i="7"/>
  <c r="BL18" i="7" s="1"/>
  <c r="BM18" i="7" s="1"/>
  <c r="T39" i="7"/>
  <c r="T44" i="7"/>
  <c r="AE20" i="7"/>
  <c r="AP20" i="7"/>
  <c r="AZ20" i="7"/>
  <c r="BK20" i="7"/>
  <c r="AP21" i="7"/>
  <c r="AQ21" i="7" s="1"/>
  <c r="AR21" i="7" s="1"/>
  <c r="AS23" i="7"/>
  <c r="AS39" i="7" s="1"/>
  <c r="AQ23" i="7"/>
  <c r="AR23" i="7" s="1"/>
  <c r="AE24" i="7"/>
  <c r="AC24" i="7"/>
  <c r="AD24" i="7" s="1"/>
  <c r="BD26" i="7"/>
  <c r="BE26" i="7" s="1"/>
  <c r="BF26" i="7" s="1"/>
  <c r="AP27" i="7"/>
  <c r="AQ27" i="7" s="1"/>
  <c r="AR27" i="7" s="1"/>
  <c r="AP28" i="7"/>
  <c r="BD28" i="7"/>
  <c r="AP30" i="7"/>
  <c r="AQ30" i="7" s="1"/>
  <c r="AR30" i="7" s="1"/>
  <c r="BD32" i="7"/>
  <c r="BE32" i="7" s="1"/>
  <c r="BF32" i="7" s="1"/>
  <c r="AC34" i="7"/>
  <c r="AD34" i="7" s="1"/>
  <c r="BE34" i="7"/>
  <c r="BF34" i="7" s="1"/>
  <c r="T37" i="7"/>
  <c r="BN34" i="7"/>
  <c r="AQ35" i="7"/>
  <c r="AR35" i="7" s="1"/>
  <c r="AA37" i="7"/>
  <c r="AO42" i="7"/>
  <c r="AV42" i="7"/>
  <c r="BC42" i="7"/>
  <c r="BJ42" i="7"/>
  <c r="BC37" i="7"/>
  <c r="G14" i="12"/>
  <c r="G17" i="15"/>
  <c r="CB52" i="7"/>
  <c r="G15" i="12"/>
  <c r="G14" i="8"/>
  <c r="G16" i="12"/>
  <c r="G17" i="12"/>
  <c r="CV10" i="6" l="1"/>
  <c r="CU42" i="6"/>
  <c r="BA42" i="7"/>
  <c r="BA37" i="7"/>
  <c r="AJ44" i="6"/>
  <c r="AK20" i="6"/>
  <c r="AJ39" i="6"/>
  <c r="AX40" i="7"/>
  <c r="AX45" i="7"/>
  <c r="AY28" i="7"/>
  <c r="BL44" i="6"/>
  <c r="BL39" i="6"/>
  <c r="BM20" i="6"/>
  <c r="CH40" i="6"/>
  <c r="AJ40" i="7"/>
  <c r="AJ45" i="7"/>
  <c r="AK28" i="7"/>
  <c r="BK42" i="7"/>
  <c r="BK37" i="7"/>
  <c r="BL4" i="7"/>
  <c r="BR45" i="6"/>
  <c r="BR40" i="6"/>
  <c r="BS28" i="6"/>
  <c r="BD45" i="6"/>
  <c r="BD40" i="6"/>
  <c r="BE28" i="6"/>
  <c r="BS52" i="6"/>
  <c r="BT52" i="6" s="1"/>
  <c r="BV52" i="6" s="1"/>
  <c r="BR52" i="6"/>
  <c r="BU52" i="6" s="1"/>
  <c r="BU39" i="6"/>
  <c r="BU44" i="6"/>
  <c r="BV21" i="6"/>
  <c r="BV20" i="6"/>
  <c r="BO38" i="6"/>
  <c r="BO43" i="6"/>
  <c r="CC38" i="6"/>
  <c r="CC43" i="6"/>
  <c r="AQ44" i="7"/>
  <c r="AR20" i="7"/>
  <c r="AQ39" i="7"/>
  <c r="AC40" i="7"/>
  <c r="AC45" i="7"/>
  <c r="AD28" i="7"/>
  <c r="AW53" i="7"/>
  <c r="AZ45" i="7"/>
  <c r="AX53" i="7"/>
  <c r="AY53" i="7" s="1"/>
  <c r="BA28" i="7"/>
  <c r="BA29" i="7"/>
  <c r="AZ40" i="7"/>
  <c r="AC53" i="6"/>
  <c r="AD53" i="6" s="1"/>
  <c r="AF53" i="6" s="1"/>
  <c r="AB53" i="6"/>
  <c r="AE53" i="6" s="1"/>
  <c r="AE40" i="6"/>
  <c r="AE45" i="6"/>
  <c r="AE41" i="6"/>
  <c r="AF29" i="6"/>
  <c r="AF28" i="6"/>
  <c r="CT45" i="6"/>
  <c r="CT40" i="6"/>
  <c r="BO4" i="6"/>
  <c r="BG50" i="6"/>
  <c r="CT53" i="6"/>
  <c r="CU53" i="6"/>
  <c r="CV53" i="6" s="1"/>
  <c r="CW41" i="6"/>
  <c r="CW40" i="6"/>
  <c r="CW45" i="6"/>
  <c r="CX28" i="6"/>
  <c r="CX29" i="6"/>
  <c r="CX38" i="6"/>
  <c r="CX43" i="6"/>
  <c r="CB42" i="6"/>
  <c r="AQ37" i="6"/>
  <c r="AQ42" i="6"/>
  <c r="AR4" i="6"/>
  <c r="CM44" i="6"/>
  <c r="CN20" i="6"/>
  <c r="CM39" i="6"/>
  <c r="BV37" i="6"/>
  <c r="BV42" i="6"/>
  <c r="CM38" i="6"/>
  <c r="AJ43" i="7"/>
  <c r="AJ38" i="7"/>
  <c r="AK12" i="7"/>
  <c r="Y4" i="7"/>
  <c r="AT52" i="7"/>
  <c r="AC51" i="7"/>
  <c r="AD51" i="7" s="1"/>
  <c r="AE38" i="7"/>
  <c r="AB51" i="7"/>
  <c r="AE51" i="7" s="1"/>
  <c r="AE43" i="7"/>
  <c r="AF13" i="7"/>
  <c r="AF12" i="7"/>
  <c r="BE52" i="6"/>
  <c r="BF52" i="6" s="1"/>
  <c r="BH52" i="6" s="1"/>
  <c r="BD52" i="6"/>
  <c r="BG39" i="6"/>
  <c r="BG44" i="6"/>
  <c r="BH21" i="6"/>
  <c r="BH20" i="6"/>
  <c r="BY53" i="6"/>
  <c r="BZ53" i="6"/>
  <c r="CA53" i="6" s="1"/>
  <c r="CB40" i="6"/>
  <c r="CC29" i="6"/>
  <c r="CC28" i="6"/>
  <c r="CB45" i="6"/>
  <c r="CI43" i="6"/>
  <c r="AQ51" i="6"/>
  <c r="AR51" i="6" s="1"/>
  <c r="BZ37" i="6"/>
  <c r="BZ42" i="6"/>
  <c r="CA4" i="6"/>
  <c r="AQ44" i="6"/>
  <c r="AQ39" i="6"/>
  <c r="AR20" i="6"/>
  <c r="V43" i="6"/>
  <c r="V38" i="6"/>
  <c r="W12" i="6"/>
  <c r="CF37" i="6"/>
  <c r="CG10" i="6"/>
  <c r="CH10" i="6" s="1"/>
  <c r="AB44" i="6"/>
  <c r="AB39" i="6"/>
  <c r="AC20" i="6"/>
  <c r="AP45" i="7"/>
  <c r="AP40" i="7"/>
  <c r="AQ28" i="7"/>
  <c r="V51" i="7"/>
  <c r="W51" i="7" s="1"/>
  <c r="Y51" i="7" s="1"/>
  <c r="U51" i="7"/>
  <c r="X51" i="7" s="1"/>
  <c r="X38" i="7"/>
  <c r="X43" i="7"/>
  <c r="Y13" i="7"/>
  <c r="Y12" i="7"/>
  <c r="BK45" i="7"/>
  <c r="BK40" i="7"/>
  <c r="AW39" i="7"/>
  <c r="AW44" i="7"/>
  <c r="AX20" i="7"/>
  <c r="AS45" i="7"/>
  <c r="AS41" i="7"/>
  <c r="AQ53" i="7"/>
  <c r="AR53" i="7" s="1"/>
  <c r="AP53" i="7"/>
  <c r="AS53" i="7" s="1"/>
  <c r="AS40" i="7"/>
  <c r="AT28" i="7"/>
  <c r="AT29" i="7"/>
  <c r="AI43" i="7"/>
  <c r="AI38" i="7"/>
  <c r="AS50" i="7"/>
  <c r="BE53" i="7"/>
  <c r="BF53" i="7" s="1"/>
  <c r="BD53" i="7"/>
  <c r="BG45" i="7"/>
  <c r="BG41" i="7"/>
  <c r="BH28" i="7"/>
  <c r="BH29" i="7"/>
  <c r="BG40" i="7"/>
  <c r="AZ37" i="7"/>
  <c r="AT20" i="7"/>
  <c r="AB42" i="7"/>
  <c r="AB37" i="7"/>
  <c r="AC4" i="7"/>
  <c r="AB45" i="7"/>
  <c r="AB40" i="7"/>
  <c r="AF5" i="7"/>
  <c r="AF37" i="7" s="1"/>
  <c r="AJ50" i="7"/>
  <c r="AK50" i="7" s="1"/>
  <c r="AM50" i="7" s="1"/>
  <c r="AJ52" i="7"/>
  <c r="AK52" i="7" s="1"/>
  <c r="AI52" i="7"/>
  <c r="AL44" i="7"/>
  <c r="AL39" i="7"/>
  <c r="AM20" i="7"/>
  <c r="AM21" i="7"/>
  <c r="BG37" i="7"/>
  <c r="BD39" i="7"/>
  <c r="BD44" i="7"/>
  <c r="BO21" i="7"/>
  <c r="BO44" i="7" s="1"/>
  <c r="CM52" i="6"/>
  <c r="CP52" i="6" s="1"/>
  <c r="CN52" i="6"/>
  <c r="CO52" i="6" s="1"/>
  <c r="CQ52" i="6" s="1"/>
  <c r="CP39" i="6"/>
  <c r="CQ21" i="6"/>
  <c r="CP44" i="6"/>
  <c r="CQ20" i="6"/>
  <c r="U52" i="6"/>
  <c r="V52" i="6"/>
  <c r="W52" i="6" s="1"/>
  <c r="Y52" i="6" s="1"/>
  <c r="X39" i="6"/>
  <c r="Y21" i="6"/>
  <c r="Y20" i="6"/>
  <c r="X44" i="6"/>
  <c r="BE53" i="6"/>
  <c r="BF53" i="6" s="1"/>
  <c r="BD53" i="6"/>
  <c r="BG53" i="6" s="1"/>
  <c r="BG41" i="6"/>
  <c r="BG40" i="6"/>
  <c r="BG45" i="6"/>
  <c r="BH29" i="6"/>
  <c r="BH28" i="6"/>
  <c r="BY44" i="6"/>
  <c r="BY39" i="6"/>
  <c r="AP44" i="6"/>
  <c r="AP39" i="6"/>
  <c r="AT13" i="6"/>
  <c r="AT38" i="6" s="1"/>
  <c r="CF51" i="6"/>
  <c r="CI51" i="6" s="1"/>
  <c r="AS43" i="6"/>
  <c r="AJ37" i="6"/>
  <c r="AJ42" i="6"/>
  <c r="AK4" i="6"/>
  <c r="AX42" i="7"/>
  <c r="BU43" i="6"/>
  <c r="BN42" i="6"/>
  <c r="CF52" i="6"/>
  <c r="CI52" i="6" s="1"/>
  <c r="CI39" i="6"/>
  <c r="CI44" i="6"/>
  <c r="CG52" i="6"/>
  <c r="CH52" i="6" s="1"/>
  <c r="CJ21" i="6"/>
  <c r="CJ20" i="6"/>
  <c r="CX50" i="6"/>
  <c r="CQ12" i="6"/>
  <c r="AW51" i="6"/>
  <c r="AZ51" i="6" s="1"/>
  <c r="V50" i="6"/>
  <c r="W50" i="6" s="1"/>
  <c r="Y50" i="6" s="1"/>
  <c r="BK50" i="7"/>
  <c r="BK53" i="6"/>
  <c r="BN53" i="6" s="1"/>
  <c r="BN45" i="6"/>
  <c r="BN40" i="6"/>
  <c r="BN41" i="6"/>
  <c r="BL53" i="6"/>
  <c r="BM53" i="6" s="1"/>
  <c r="BO28" i="6"/>
  <c r="BO29" i="6"/>
  <c r="BE52" i="7"/>
  <c r="BF52" i="7" s="1"/>
  <c r="BD52" i="7"/>
  <c r="BG52" i="7" s="1"/>
  <c r="BG44" i="7"/>
  <c r="BG39" i="7"/>
  <c r="BH20" i="7"/>
  <c r="BH21" i="7"/>
  <c r="V40" i="6"/>
  <c r="BZ52" i="6"/>
  <c r="CA52" i="6" s="1"/>
  <c r="CC52" i="6" s="1"/>
  <c r="BY52" i="6"/>
  <c r="CB52" i="6" s="1"/>
  <c r="CB39" i="6"/>
  <c r="CC21" i="6"/>
  <c r="CC20" i="6"/>
  <c r="CB44" i="6"/>
  <c r="CB41" i="6"/>
  <c r="CU51" i="6"/>
  <c r="CV51" i="6" s="1"/>
  <c r="CC5" i="6"/>
  <c r="CC42" i="6" s="1"/>
  <c r="AF42" i="6"/>
  <c r="AF37" i="6"/>
  <c r="BY37" i="6"/>
  <c r="BY42" i="6"/>
  <c r="CB38" i="6"/>
  <c r="AW44" i="6"/>
  <c r="AX20" i="6"/>
  <c r="AW39" i="6"/>
  <c r="AM12" i="6"/>
  <c r="AJ50" i="6"/>
  <c r="AK50" i="6" s="1"/>
  <c r="AM50" i="6" s="1"/>
  <c r="BH12" i="6"/>
  <c r="BU50" i="6"/>
  <c r="CN43" i="6"/>
  <c r="CN38" i="6"/>
  <c r="CO12" i="6"/>
  <c r="X52" i="7"/>
  <c r="AW45" i="7"/>
  <c r="AW40" i="7"/>
  <c r="AW51" i="7"/>
  <c r="AZ51" i="7" s="1"/>
  <c r="AZ38" i="7"/>
  <c r="AZ43" i="7"/>
  <c r="AX51" i="7"/>
  <c r="AY51" i="7" s="1"/>
  <c r="BA51" i="7" s="1"/>
  <c r="BA13" i="7"/>
  <c r="BA12" i="7"/>
  <c r="AL38" i="7"/>
  <c r="AJ51" i="7"/>
  <c r="AK51" i="7" s="1"/>
  <c r="AL43" i="7"/>
  <c r="AI51" i="7"/>
  <c r="AL51" i="7" s="1"/>
  <c r="AM13" i="7"/>
  <c r="AM12" i="7"/>
  <c r="AQ43" i="7"/>
  <c r="AQ38" i="7"/>
  <c r="AR12" i="7"/>
  <c r="U50" i="7"/>
  <c r="X50" i="7" s="1"/>
  <c r="BO50" i="7"/>
  <c r="AB37" i="6"/>
  <c r="AB42" i="6"/>
  <c r="Y52" i="7"/>
  <c r="AS52" i="7"/>
  <c r="AM4" i="7"/>
  <c r="AW45" i="6"/>
  <c r="AW40" i="6"/>
  <c r="AX28" i="6"/>
  <c r="BV51" i="6"/>
  <c r="BD37" i="6"/>
  <c r="BD42" i="6"/>
  <c r="BE4" i="6"/>
  <c r="AZ41" i="7"/>
  <c r="AX52" i="7"/>
  <c r="AY52" i="7" s="1"/>
  <c r="BA52" i="7" s="1"/>
  <c r="AW52" i="7"/>
  <c r="AZ52" i="7" s="1"/>
  <c r="AZ44" i="7"/>
  <c r="BA20" i="7"/>
  <c r="AZ39" i="7"/>
  <c r="BA21" i="7"/>
  <c r="AS38" i="7"/>
  <c r="AS43" i="7"/>
  <c r="AQ51" i="7"/>
  <c r="AR51" i="7" s="1"/>
  <c r="AT51" i="7" s="1"/>
  <c r="AP51" i="7"/>
  <c r="AS51" i="7" s="1"/>
  <c r="AT13" i="7"/>
  <c r="AT12" i="7"/>
  <c r="BE51" i="7"/>
  <c r="BF51" i="7" s="1"/>
  <c r="BH51" i="7" s="1"/>
  <c r="BD51" i="7"/>
  <c r="BG51" i="7" s="1"/>
  <c r="BG38" i="7"/>
  <c r="BG43" i="7"/>
  <c r="BH13" i="7"/>
  <c r="BH12" i="7"/>
  <c r="AI42" i="7"/>
  <c r="AI37" i="7"/>
  <c r="AJ4" i="7"/>
  <c r="Y5" i="7"/>
  <c r="AQ37" i="7"/>
  <c r="BN44" i="7"/>
  <c r="AJ53" i="6"/>
  <c r="AK53" i="6" s="1"/>
  <c r="AM53" i="6" s="1"/>
  <c r="AI53" i="6"/>
  <c r="AL45" i="6"/>
  <c r="AL40" i="6"/>
  <c r="AM29" i="6"/>
  <c r="AM28" i="6"/>
  <c r="AL41" i="6"/>
  <c r="AF38" i="6"/>
  <c r="AF43" i="6"/>
  <c r="CN45" i="6"/>
  <c r="CO28" i="6"/>
  <c r="CN40" i="6"/>
  <c r="BH50" i="6"/>
  <c r="CG53" i="6"/>
  <c r="CH53" i="6" s="1"/>
  <c r="CI45" i="6"/>
  <c r="CI40" i="6"/>
  <c r="CI41" i="6"/>
  <c r="CF53" i="6"/>
  <c r="CI53" i="6" s="1"/>
  <c r="CJ28" i="6"/>
  <c r="CJ29" i="6"/>
  <c r="CT42" i="6"/>
  <c r="CM37" i="6"/>
  <c r="BH51" i="6"/>
  <c r="CU37" i="6"/>
  <c r="CN37" i="6"/>
  <c r="CN42" i="6"/>
  <c r="CO4" i="6"/>
  <c r="AW42" i="6"/>
  <c r="AP39" i="7"/>
  <c r="AP44" i="7"/>
  <c r="BL51" i="7"/>
  <c r="BM51" i="7" s="1"/>
  <c r="BO51" i="7" s="1"/>
  <c r="BK51" i="7"/>
  <c r="BN51" i="7" s="1"/>
  <c r="BN38" i="7"/>
  <c r="BN43" i="7"/>
  <c r="BO13" i="7"/>
  <c r="BO12" i="7"/>
  <c r="AP37" i="7"/>
  <c r="AE45" i="7"/>
  <c r="AC53" i="7"/>
  <c r="AD53" i="7" s="1"/>
  <c r="AF53" i="7" s="1"/>
  <c r="AB53" i="7"/>
  <c r="AE53" i="7" s="1"/>
  <c r="AE41" i="7"/>
  <c r="AF28" i="7"/>
  <c r="AF29" i="7"/>
  <c r="AE40" i="7"/>
  <c r="W43" i="7"/>
  <c r="W38" i="7"/>
  <c r="V53" i="7"/>
  <c r="W53" i="7" s="1"/>
  <c r="Y53" i="7" s="1"/>
  <c r="X45" i="7"/>
  <c r="U53" i="7"/>
  <c r="X53" i="7" s="1"/>
  <c r="X40" i="7"/>
  <c r="Y28" i="7"/>
  <c r="Y29" i="7"/>
  <c r="X41" i="7"/>
  <c r="AT21" i="7"/>
  <c r="AB43" i="7"/>
  <c r="AB38" i="7"/>
  <c r="AB39" i="7"/>
  <c r="AB44" i="7"/>
  <c r="AC20" i="7"/>
  <c r="AB50" i="7"/>
  <c r="AE50" i="7" s="1"/>
  <c r="BH4" i="7"/>
  <c r="BK52" i="7"/>
  <c r="BN52" i="7" s="1"/>
  <c r="AX52" i="6"/>
  <c r="AY52" i="6" s="1"/>
  <c r="BA52" i="6" s="1"/>
  <c r="AW52" i="6"/>
  <c r="AZ52" i="6" s="1"/>
  <c r="AZ41" i="6"/>
  <c r="AZ39" i="6"/>
  <c r="BA21" i="6"/>
  <c r="BA20" i="6"/>
  <c r="AZ44" i="6"/>
  <c r="BK45" i="6"/>
  <c r="BK40" i="6"/>
  <c r="BL28" i="6"/>
  <c r="AP40" i="6"/>
  <c r="AP45" i="6"/>
  <c r="AI40" i="6"/>
  <c r="AI45" i="6"/>
  <c r="AJ28" i="6"/>
  <c r="AI44" i="6"/>
  <c r="AI39" i="6"/>
  <c r="AX51" i="6"/>
  <c r="AY51" i="6" s="1"/>
  <c r="BA51" i="6" s="1"/>
  <c r="CP41" i="6"/>
  <c r="CP40" i="6"/>
  <c r="CN53" i="6"/>
  <c r="CO53" i="6" s="1"/>
  <c r="CQ53" i="6" s="1"/>
  <c r="CP45" i="6"/>
  <c r="CM53" i="6"/>
  <c r="CP53" i="6" s="1"/>
  <c r="CQ28" i="6"/>
  <c r="CQ29" i="6"/>
  <c r="CJ13" i="6"/>
  <c r="CI38" i="6"/>
  <c r="AI38" i="6"/>
  <c r="AI43" i="6"/>
  <c r="AJ12" i="6"/>
  <c r="BV12" i="6"/>
  <c r="BN37" i="6"/>
  <c r="AP52" i="6"/>
  <c r="AS52" i="6" s="1"/>
  <c r="AQ52" i="6"/>
  <c r="AR52" i="6" s="1"/>
  <c r="AS39" i="6"/>
  <c r="AS44" i="6"/>
  <c r="AT21" i="6"/>
  <c r="AT20" i="6"/>
  <c r="BH37" i="6"/>
  <c r="BH42" i="6"/>
  <c r="AI37" i="6"/>
  <c r="AI42" i="6"/>
  <c r="CQ13" i="6"/>
  <c r="BA12" i="6"/>
  <c r="Y5" i="6"/>
  <c r="Y42" i="6" s="1"/>
  <c r="BO4" i="7"/>
  <c r="U37" i="6"/>
  <c r="U42" i="6"/>
  <c r="V4" i="6"/>
  <c r="BK52" i="6"/>
  <c r="BN52" i="6" s="1"/>
  <c r="BL52" i="6"/>
  <c r="BM52" i="6" s="1"/>
  <c r="BO52" i="6" s="1"/>
  <c r="BN39" i="6"/>
  <c r="BO21" i="6"/>
  <c r="BN44" i="6"/>
  <c r="BO20" i="6"/>
  <c r="CW38" i="6"/>
  <c r="CT37" i="6"/>
  <c r="BY50" i="6"/>
  <c r="CB50" i="6" s="1"/>
  <c r="AF50" i="6"/>
  <c r="AX37" i="6"/>
  <c r="AX42" i="6"/>
  <c r="AY4" i="6"/>
  <c r="BY38" i="6"/>
  <c r="BY43" i="6"/>
  <c r="BZ12" i="6"/>
  <c r="BR38" i="6"/>
  <c r="BR43" i="6"/>
  <c r="BS12" i="6"/>
  <c r="AC4" i="6"/>
  <c r="AL42" i="6"/>
  <c r="BD51" i="6"/>
  <c r="BG51" i="6" s="1"/>
  <c r="CG50" i="6"/>
  <c r="CH50" i="6" s="1"/>
  <c r="CI42" i="6"/>
  <c r="CF50" i="6"/>
  <c r="CI50" i="6" s="1"/>
  <c r="CI37" i="6"/>
  <c r="CJ5" i="6"/>
  <c r="CJ4" i="6"/>
  <c r="AP38" i="6"/>
  <c r="AP43" i="6"/>
  <c r="AQ12" i="6"/>
  <c r="AP37" i="6"/>
  <c r="AP42" i="6"/>
  <c r="CM50" i="6"/>
  <c r="CP50" i="6" s="1"/>
  <c r="CP42" i="6"/>
  <c r="CN50" i="6"/>
  <c r="CO50" i="6" s="1"/>
  <c r="CQ50" i="6" s="1"/>
  <c r="CP37" i="6"/>
  <c r="CQ5" i="6"/>
  <c r="CQ4" i="6"/>
  <c r="BK38" i="6"/>
  <c r="BK43" i="6"/>
  <c r="BL12" i="6"/>
  <c r="AB45" i="6"/>
  <c r="AB40" i="6"/>
  <c r="AC28" i="6"/>
  <c r="CT38" i="6"/>
  <c r="CT43" i="6"/>
  <c r="CU12" i="6"/>
  <c r="AX37" i="7"/>
  <c r="BK50" i="6"/>
  <c r="BN50" i="6" s="1"/>
  <c r="AJ52" i="6"/>
  <c r="AK52" i="6" s="1"/>
  <c r="AM52" i="6" s="1"/>
  <c r="AI52" i="6"/>
  <c r="AL39" i="6"/>
  <c r="AM21" i="6"/>
  <c r="AM20" i="6"/>
  <c r="AL44" i="6"/>
  <c r="AS42" i="6"/>
  <c r="AQ50" i="6"/>
  <c r="AR50" i="6" s="1"/>
  <c r="AT50" i="6" s="1"/>
  <c r="AP50" i="6"/>
  <c r="AS37" i="6"/>
  <c r="AT5" i="6"/>
  <c r="AT4" i="6"/>
  <c r="AM42" i="6"/>
  <c r="AM37" i="6"/>
  <c r="CV42" i="6"/>
  <c r="CV37" i="6"/>
  <c r="BD38" i="6"/>
  <c r="BD43" i="6"/>
  <c r="BE12" i="6"/>
  <c r="BK39" i="7"/>
  <c r="BK44" i="7"/>
  <c r="BL20" i="7"/>
  <c r="BE43" i="7"/>
  <c r="BE38" i="7"/>
  <c r="BF12" i="7"/>
  <c r="AL45" i="7"/>
  <c r="AL41" i="7"/>
  <c r="AJ53" i="7"/>
  <c r="AK53" i="7" s="1"/>
  <c r="AI53" i="7"/>
  <c r="AL53" i="7" s="1"/>
  <c r="AM28" i="7"/>
  <c r="AM29" i="7"/>
  <c r="AL40" i="7"/>
  <c r="BA50" i="7"/>
  <c r="AQ42" i="7"/>
  <c r="AC43" i="7"/>
  <c r="AC38" i="7"/>
  <c r="AD12" i="7"/>
  <c r="U42" i="7"/>
  <c r="U37" i="7"/>
  <c r="V4" i="7"/>
  <c r="BH50" i="7"/>
  <c r="BD43" i="7"/>
  <c r="BD38" i="7"/>
  <c r="BS53" i="6"/>
  <c r="BT53" i="6" s="1"/>
  <c r="BU45" i="6"/>
  <c r="BU40" i="6"/>
  <c r="BU41" i="6"/>
  <c r="BV28" i="6"/>
  <c r="BV29" i="6"/>
  <c r="BR53" i="6"/>
  <c r="BU53" i="6" s="1"/>
  <c r="BK44" i="6"/>
  <c r="BK39" i="6"/>
  <c r="CJ12" i="6"/>
  <c r="AP51" i="6"/>
  <c r="AS51" i="6" s="1"/>
  <c r="CX37" i="6"/>
  <c r="CX42" i="6"/>
  <c r="CM42" i="6"/>
  <c r="BS37" i="6"/>
  <c r="BS42" i="6"/>
  <c r="BT4" i="6"/>
  <c r="AL43" i="6"/>
  <c r="AW38" i="6"/>
  <c r="AW43" i="6"/>
  <c r="AX12" i="6"/>
  <c r="BL40" i="7"/>
  <c r="BL45" i="7"/>
  <c r="BM28" i="7"/>
  <c r="AW42" i="7"/>
  <c r="V40" i="7"/>
  <c r="V45" i="7"/>
  <c r="W28" i="7"/>
  <c r="BG42" i="7"/>
  <c r="BD42" i="7"/>
  <c r="BD37" i="7"/>
  <c r="BE4" i="7"/>
  <c r="U53" i="6"/>
  <c r="X40" i="6"/>
  <c r="V53" i="6"/>
  <c r="W53" i="6" s="1"/>
  <c r="X41" i="6"/>
  <c r="X45" i="6"/>
  <c r="Y29" i="6"/>
  <c r="Y28" i="6"/>
  <c r="BD44" i="6"/>
  <c r="BD39" i="6"/>
  <c r="BE20" i="6"/>
  <c r="CF40" i="6"/>
  <c r="CF45" i="6"/>
  <c r="BY45" i="6"/>
  <c r="BY40" i="6"/>
  <c r="BZ28" i="6"/>
  <c r="CQ51" i="6"/>
  <c r="CU28" i="6"/>
  <c r="BZ50" i="6"/>
  <c r="CA50" i="6" s="1"/>
  <c r="CC50" i="6" s="1"/>
  <c r="AI51" i="6"/>
  <c r="AL51" i="6" s="1"/>
  <c r="BD45" i="7"/>
  <c r="BD40" i="7"/>
  <c r="AB52" i="7"/>
  <c r="AE52" i="7" s="1"/>
  <c r="AC52" i="7"/>
  <c r="AD52" i="7" s="1"/>
  <c r="AE44" i="7"/>
  <c r="AF20" i="7"/>
  <c r="AE39" i="7"/>
  <c r="AF21" i="7"/>
  <c r="BL53" i="7"/>
  <c r="BM53" i="7" s="1"/>
  <c r="BN45" i="7"/>
  <c r="BK53" i="7"/>
  <c r="BN53" i="7" s="1"/>
  <c r="BN41" i="7"/>
  <c r="BN40" i="7"/>
  <c r="BO28" i="7"/>
  <c r="BO29" i="7"/>
  <c r="Y44" i="7"/>
  <c r="Y39" i="7"/>
  <c r="AW43" i="7"/>
  <c r="AW38" i="7"/>
  <c r="AX12" i="7"/>
  <c r="AI45" i="7"/>
  <c r="AI40" i="7"/>
  <c r="AP42" i="7"/>
  <c r="W44" i="7"/>
  <c r="W39" i="7"/>
  <c r="AM5" i="7"/>
  <c r="BE28" i="7"/>
  <c r="AT5" i="7"/>
  <c r="AT4" i="7"/>
  <c r="BK43" i="7"/>
  <c r="BK38" i="7"/>
  <c r="BL12" i="7"/>
  <c r="AI50" i="7"/>
  <c r="AJ44" i="7"/>
  <c r="AJ39" i="7"/>
  <c r="AK20" i="7"/>
  <c r="CT44" i="6"/>
  <c r="CT39" i="6"/>
  <c r="CU20" i="6"/>
  <c r="AW53" i="6"/>
  <c r="AZ53" i="6" s="1"/>
  <c r="AZ40" i="6"/>
  <c r="AX53" i="6"/>
  <c r="AY53" i="6" s="1"/>
  <c r="BA53" i="6" s="1"/>
  <c r="AZ45" i="6"/>
  <c r="BA29" i="6"/>
  <c r="BA28" i="6"/>
  <c r="CU52" i="6"/>
  <c r="CV52" i="6" s="1"/>
  <c r="CT52" i="6"/>
  <c r="CW52" i="6" s="1"/>
  <c r="CW39" i="6"/>
  <c r="CW44" i="6"/>
  <c r="CX21" i="6"/>
  <c r="CX20" i="6"/>
  <c r="AC52" i="6"/>
  <c r="AD52" i="6" s="1"/>
  <c r="AB52" i="6"/>
  <c r="AE52" i="6" s="1"/>
  <c r="AE39" i="6"/>
  <c r="AE44" i="6"/>
  <c r="AF21" i="6"/>
  <c r="AF20" i="6"/>
  <c r="AQ28" i="6"/>
  <c r="CF44" i="6"/>
  <c r="CF39" i="6"/>
  <c r="U51" i="6"/>
  <c r="X51" i="6" s="1"/>
  <c r="V51" i="6"/>
  <c r="W51" i="6" s="1"/>
  <c r="X43" i="6"/>
  <c r="Y12" i="6"/>
  <c r="X38" i="6"/>
  <c r="Y13" i="6"/>
  <c r="AY37" i="7"/>
  <c r="AY42" i="7"/>
  <c r="CG28" i="6"/>
  <c r="AI39" i="7"/>
  <c r="AI44" i="7"/>
  <c r="AS45" i="6"/>
  <c r="AS40" i="6"/>
  <c r="AS41" i="6"/>
  <c r="AP53" i="6"/>
  <c r="AQ53" i="6"/>
  <c r="AR53" i="6" s="1"/>
  <c r="AT29" i="6"/>
  <c r="AT28" i="6"/>
  <c r="CG20" i="6"/>
  <c r="CG43" i="6"/>
  <c r="CG38" i="6"/>
  <c r="CH12" i="6"/>
  <c r="BA13" i="6"/>
  <c r="BR44" i="6"/>
  <c r="BR39" i="6"/>
  <c r="BS20" i="6"/>
  <c r="CM45" i="6"/>
  <c r="CM40" i="6"/>
  <c r="BE20" i="7"/>
  <c r="W40" i="6"/>
  <c r="W45" i="6"/>
  <c r="BZ20" i="6"/>
  <c r="CT51" i="6"/>
  <c r="CW51" i="6" s="1"/>
  <c r="AW50" i="6"/>
  <c r="AZ50" i="6" s="1"/>
  <c r="AX50" i="6"/>
  <c r="AY50" i="6" s="1"/>
  <c r="BA50" i="6" s="1"/>
  <c r="AZ42" i="6"/>
  <c r="AZ37" i="6"/>
  <c r="BA5" i="6"/>
  <c r="BA4" i="6"/>
  <c r="BY51" i="6"/>
  <c r="CB51" i="6" s="1"/>
  <c r="AL38" i="6"/>
  <c r="AB38" i="6"/>
  <c r="AB43" i="6"/>
  <c r="AC12" i="6"/>
  <c r="CG37" i="6"/>
  <c r="CG42" i="6"/>
  <c r="CH4" i="6"/>
  <c r="BR37" i="6"/>
  <c r="BR42" i="6"/>
  <c r="BK42" i="6"/>
  <c r="BK37" i="6"/>
  <c r="BL4" i="6"/>
  <c r="BA53" i="7" l="1"/>
  <c r="AK40" i="7"/>
  <c r="AK45" i="7"/>
  <c r="Y50" i="7"/>
  <c r="AF42" i="7"/>
  <c r="CH42" i="6"/>
  <c r="CH37" i="6"/>
  <c r="CN44" i="6"/>
  <c r="CN39" i="6"/>
  <c r="CO20" i="6"/>
  <c r="BL37" i="6"/>
  <c r="BL42" i="6"/>
  <c r="BM4" i="6"/>
  <c r="CH43" i="6"/>
  <c r="CH38" i="6"/>
  <c r="CH1" i="6"/>
  <c r="AT53" i="6"/>
  <c r="Y38" i="6"/>
  <c r="Y43" i="6"/>
  <c r="AQ45" i="6"/>
  <c r="AQ40" i="6"/>
  <c r="AR28" i="6"/>
  <c r="AF52" i="6"/>
  <c r="CX52" i="6"/>
  <c r="AF52" i="7"/>
  <c r="CU45" i="6"/>
  <c r="CU40" i="6"/>
  <c r="CV28" i="6"/>
  <c r="BV53" i="6"/>
  <c r="AS50" i="6"/>
  <c r="CJ50" i="6"/>
  <c r="AJ43" i="6"/>
  <c r="AJ38" i="6"/>
  <c r="AK12" i="6"/>
  <c r="CQ45" i="6"/>
  <c r="CQ40" i="6"/>
  <c r="BA39" i="6"/>
  <c r="BA44" i="6"/>
  <c r="CJ53" i="6"/>
  <c r="BA44" i="7"/>
  <c r="BA39" i="7"/>
  <c r="AM42" i="7"/>
  <c r="AM37" i="7"/>
  <c r="AM51" i="6"/>
  <c r="AX44" i="6"/>
  <c r="AX39" i="6"/>
  <c r="AY20" i="6"/>
  <c r="BH44" i="7"/>
  <c r="BH39" i="7"/>
  <c r="BO45" i="6"/>
  <c r="BO40" i="6"/>
  <c r="BN50" i="7"/>
  <c r="BH45" i="6"/>
  <c r="BH40" i="6"/>
  <c r="BH53" i="6"/>
  <c r="X52" i="6"/>
  <c r="AM44" i="7"/>
  <c r="AM39" i="7"/>
  <c r="AT44" i="7"/>
  <c r="AT39" i="7"/>
  <c r="Y38" i="7"/>
  <c r="Y43" i="7"/>
  <c r="AQ40" i="7"/>
  <c r="AQ45" i="7"/>
  <c r="AR28" i="7"/>
  <c r="AR39" i="6"/>
  <c r="AR44" i="6"/>
  <c r="AT51" i="6"/>
  <c r="CC53" i="6"/>
  <c r="BG52" i="6"/>
  <c r="CX53" i="6"/>
  <c r="AR44" i="7"/>
  <c r="AR39" i="7"/>
  <c r="BV39" i="6"/>
  <c r="BV44" i="6"/>
  <c r="BE45" i="6"/>
  <c r="BF28" i="6"/>
  <c r="BE40" i="6"/>
  <c r="BG50" i="7"/>
  <c r="BM39" i="6"/>
  <c r="BM44" i="6"/>
  <c r="CC37" i="6"/>
  <c r="AT43" i="6"/>
  <c r="CG44" i="6"/>
  <c r="CG39" i="6"/>
  <c r="CH20" i="6"/>
  <c r="W40" i="7"/>
  <c r="W45" i="7"/>
  <c r="CJ38" i="6"/>
  <c r="CJ43" i="6"/>
  <c r="AT42" i="6"/>
  <c r="AT37" i="6"/>
  <c r="AC37" i="6"/>
  <c r="AC42" i="6"/>
  <c r="AD4" i="6"/>
  <c r="AJ45" i="6"/>
  <c r="AK28" i="6"/>
  <c r="AJ40" i="6"/>
  <c r="AC44" i="7"/>
  <c r="AC39" i="7"/>
  <c r="AD20" i="7"/>
  <c r="BE44" i="7"/>
  <c r="BE39" i="7"/>
  <c r="BF20" i="7"/>
  <c r="AT42" i="7"/>
  <c r="AT37" i="7"/>
  <c r="BE37" i="7"/>
  <c r="BE42" i="7"/>
  <c r="BF4" i="7"/>
  <c r="CC39" i="6"/>
  <c r="CC44" i="6"/>
  <c r="CJ39" i="6"/>
  <c r="CJ44" i="6"/>
  <c r="BA42" i="6"/>
  <c r="BA37" i="6"/>
  <c r="AS53" i="6"/>
  <c r="CG45" i="6"/>
  <c r="CG40" i="6"/>
  <c r="AF39" i="6"/>
  <c r="AF44" i="6"/>
  <c r="CX39" i="6"/>
  <c r="CX44" i="6"/>
  <c r="BA45" i="6"/>
  <c r="BA40" i="6"/>
  <c r="CU44" i="6"/>
  <c r="CU39" i="6"/>
  <c r="CV20" i="6"/>
  <c r="AL50" i="7"/>
  <c r="BE40" i="7"/>
  <c r="BE45" i="7"/>
  <c r="BF28" i="7"/>
  <c r="BO53" i="7"/>
  <c r="BE44" i="6"/>
  <c r="BE39" i="6"/>
  <c r="BF20" i="6"/>
  <c r="BM40" i="7"/>
  <c r="BM45" i="7"/>
  <c r="AD43" i="7"/>
  <c r="AD38" i="7"/>
  <c r="BF43" i="7"/>
  <c r="BF38" i="7"/>
  <c r="BE43" i="6"/>
  <c r="BE38" i="6"/>
  <c r="BF12" i="6"/>
  <c r="AL52" i="6"/>
  <c r="CJ42" i="6"/>
  <c r="CJ37" i="6"/>
  <c r="BZ43" i="6"/>
  <c r="BZ38" i="6"/>
  <c r="CA12" i="6"/>
  <c r="BH42" i="7"/>
  <c r="BH37" i="7"/>
  <c r="CJ45" i="6"/>
  <c r="CJ40" i="6"/>
  <c r="Y37" i="6"/>
  <c r="AJ37" i="7"/>
  <c r="AJ42" i="7"/>
  <c r="AK4" i="7"/>
  <c r="AF50" i="7"/>
  <c r="AM38" i="7"/>
  <c r="AM43" i="7"/>
  <c r="BA38" i="7"/>
  <c r="BA43" i="7"/>
  <c r="BO53" i="6"/>
  <c r="CJ52" i="6"/>
  <c r="CQ39" i="6"/>
  <c r="CQ44" i="6"/>
  <c r="BG53" i="7"/>
  <c r="AT45" i="7"/>
  <c r="AT40" i="7"/>
  <c r="AX44" i="7"/>
  <c r="AX39" i="7"/>
  <c r="AY20" i="7"/>
  <c r="CC51" i="6"/>
  <c r="CB53" i="6"/>
  <c r="AF51" i="7"/>
  <c r="AR42" i="6"/>
  <c r="AR37" i="6"/>
  <c r="AR1" i="6"/>
  <c r="CW53" i="6"/>
  <c r="AF40" i="6"/>
  <c r="AF45" i="6"/>
  <c r="AZ53" i="7"/>
  <c r="BL37" i="7"/>
  <c r="BL42" i="7"/>
  <c r="BM4" i="7"/>
  <c r="CU43" i="6"/>
  <c r="CU38" i="6"/>
  <c r="CV12" i="6"/>
  <c r="BL43" i="6"/>
  <c r="BL38" i="6"/>
  <c r="BM12" i="6"/>
  <c r="BO39" i="6"/>
  <c r="BO44" i="6"/>
  <c r="V37" i="6"/>
  <c r="V42" i="6"/>
  <c r="W4" i="6"/>
  <c r="BV38" i="6"/>
  <c r="BV43" i="6"/>
  <c r="Y45" i="7"/>
  <c r="Y40" i="7"/>
  <c r="CO42" i="6"/>
  <c r="CO37" i="6"/>
  <c r="CO1" i="6"/>
  <c r="CO40" i="6"/>
  <c r="CO45" i="6"/>
  <c r="BE37" i="6"/>
  <c r="BE42" i="6"/>
  <c r="BF4" i="6"/>
  <c r="AM51" i="7"/>
  <c r="AC43" i="6"/>
  <c r="AC38" i="6"/>
  <c r="AD12" i="6"/>
  <c r="BZ44" i="6"/>
  <c r="BZ39" i="6"/>
  <c r="CA20" i="6"/>
  <c r="BS44" i="6"/>
  <c r="BS39" i="6"/>
  <c r="BT20" i="6"/>
  <c r="Y51" i="6"/>
  <c r="BL43" i="7"/>
  <c r="BL38" i="7"/>
  <c r="BM12" i="7"/>
  <c r="AX43" i="7"/>
  <c r="AX38" i="7"/>
  <c r="AY12" i="7"/>
  <c r="BO45" i="7"/>
  <c r="BO40" i="7"/>
  <c r="BZ45" i="6"/>
  <c r="BZ40" i="6"/>
  <c r="CA28" i="6"/>
  <c r="Y53" i="6"/>
  <c r="BT42" i="6"/>
  <c r="BT37" i="6"/>
  <c r="BV45" i="6"/>
  <c r="BV40" i="6"/>
  <c r="AM45" i="7"/>
  <c r="AM40" i="7"/>
  <c r="AC45" i="6"/>
  <c r="AC40" i="6"/>
  <c r="AD28" i="6"/>
  <c r="CQ42" i="6"/>
  <c r="CQ37" i="6"/>
  <c r="BO42" i="7"/>
  <c r="BO37" i="7"/>
  <c r="AT52" i="6"/>
  <c r="BL45" i="6"/>
  <c r="BL40" i="6"/>
  <c r="BM28" i="6"/>
  <c r="AF45" i="7"/>
  <c r="AF40" i="7"/>
  <c r="BO38" i="7"/>
  <c r="BO43" i="7"/>
  <c r="AL53" i="6"/>
  <c r="CW50" i="6"/>
  <c r="BH38" i="6"/>
  <c r="BH43" i="6"/>
  <c r="CX51" i="6"/>
  <c r="AK42" i="6"/>
  <c r="AK37" i="6"/>
  <c r="Y39" i="6"/>
  <c r="Y44" i="6"/>
  <c r="BH53" i="7"/>
  <c r="BH39" i="6"/>
  <c r="BH44" i="6"/>
  <c r="AF38" i="7"/>
  <c r="AF43" i="7"/>
  <c r="CX45" i="6"/>
  <c r="CX40" i="6"/>
  <c r="X50" i="6"/>
  <c r="AD40" i="7"/>
  <c r="AD45" i="7"/>
  <c r="BO39" i="7"/>
  <c r="AL50" i="6"/>
  <c r="BO52" i="7"/>
  <c r="BS45" i="6"/>
  <c r="BS40" i="6"/>
  <c r="BT28" i="6"/>
  <c r="AY40" i="7"/>
  <c r="AY45" i="7"/>
  <c r="CJ51" i="6"/>
  <c r="AX45" i="6"/>
  <c r="AX40" i="6"/>
  <c r="AY28" i="6"/>
  <c r="CQ38" i="6"/>
  <c r="CQ43" i="6"/>
  <c r="AL52" i="7"/>
  <c r="AC37" i="7"/>
  <c r="AC42" i="7"/>
  <c r="AD4" i="7"/>
  <c r="AC44" i="6"/>
  <c r="AC39" i="6"/>
  <c r="AD20" i="6"/>
  <c r="W43" i="6"/>
  <c r="W38" i="6"/>
  <c r="CA42" i="6"/>
  <c r="CA37" i="6"/>
  <c r="CA1" i="6"/>
  <c r="CC45" i="6"/>
  <c r="CC40" i="6"/>
  <c r="Y42" i="7"/>
  <c r="Y37" i="7"/>
  <c r="AT45" i="6"/>
  <c r="AT40" i="6"/>
  <c r="AK44" i="7"/>
  <c r="AK39" i="7"/>
  <c r="AF44" i="7"/>
  <c r="AF39" i="7"/>
  <c r="Y40" i="6"/>
  <c r="Y45" i="6"/>
  <c r="X53" i="6"/>
  <c r="AX43" i="6"/>
  <c r="AX38" i="6"/>
  <c r="AY12" i="6"/>
  <c r="V42" i="7"/>
  <c r="V37" i="7"/>
  <c r="W4" i="7"/>
  <c r="AM53" i="7"/>
  <c r="BL44" i="7"/>
  <c r="BM20" i="7"/>
  <c r="BL39" i="7"/>
  <c r="AM39" i="6"/>
  <c r="AM44" i="6"/>
  <c r="AQ43" i="6"/>
  <c r="AQ38" i="6"/>
  <c r="AR12" i="6"/>
  <c r="BS43" i="6"/>
  <c r="BS38" i="6"/>
  <c r="BT12" i="6"/>
  <c r="BT1" i="6" s="1"/>
  <c r="AY42" i="6"/>
  <c r="AY37" i="6"/>
  <c r="BA38" i="6"/>
  <c r="BA43" i="6"/>
  <c r="AT39" i="6"/>
  <c r="AT44" i="6"/>
  <c r="AM40" i="6"/>
  <c r="AM45" i="6"/>
  <c r="BH38" i="7"/>
  <c r="BH43" i="7"/>
  <c r="AT38" i="7"/>
  <c r="AT43" i="7"/>
  <c r="AR43" i="7"/>
  <c r="AR38" i="7"/>
  <c r="CO43" i="6"/>
  <c r="CO38" i="6"/>
  <c r="AM38" i="6"/>
  <c r="AM43" i="6"/>
  <c r="BH52" i="7"/>
  <c r="AM52" i="7"/>
  <c r="BH45" i="7"/>
  <c r="BH40" i="7"/>
  <c r="AT53" i="7"/>
  <c r="AK43" i="7"/>
  <c r="AK38" i="7"/>
  <c r="BO42" i="6"/>
  <c r="BO37" i="6"/>
  <c r="BA45" i="7"/>
  <c r="BA40" i="7"/>
  <c r="AZ50" i="7"/>
  <c r="AK39" i="6"/>
  <c r="AK44" i="6"/>
  <c r="BO50" i="6"/>
  <c r="BF42" i="6" l="1"/>
  <c r="BF37" i="6"/>
  <c r="BF43" i="6"/>
  <c r="BF38" i="6"/>
  <c r="AD44" i="7"/>
  <c r="AD39" i="7"/>
  <c r="BM44" i="7"/>
  <c r="BM39" i="7"/>
  <c r="AD37" i="7"/>
  <c r="AD42" i="7"/>
  <c r="AD43" i="6"/>
  <c r="AD38" i="6"/>
  <c r="AD45" i="6"/>
  <c r="AD40" i="6"/>
  <c r="CV43" i="6"/>
  <c r="CV38" i="6"/>
  <c r="CV1" i="6"/>
  <c r="BF39" i="6"/>
  <c r="BF44" i="6"/>
  <c r="BM43" i="6"/>
  <c r="BM38" i="6"/>
  <c r="CA43" i="6"/>
  <c r="CA38" i="6"/>
  <c r="BM45" i="6"/>
  <c r="BM40" i="6"/>
  <c r="AY44" i="7"/>
  <c r="AY39" i="7"/>
  <c r="AR40" i="7"/>
  <c r="AR45" i="7"/>
  <c r="AR43" i="6"/>
  <c r="AR38" i="6"/>
  <c r="AY43" i="6"/>
  <c r="AY38" i="6"/>
  <c r="AY40" i="6"/>
  <c r="AY45" i="6"/>
  <c r="BT40" i="6"/>
  <c r="BT47" i="6"/>
  <c r="BT45" i="6"/>
  <c r="CA47" i="6"/>
  <c r="CA40" i="6"/>
  <c r="CA45" i="6"/>
  <c r="BT39" i="6"/>
  <c r="BT44" i="6"/>
  <c r="AK43" i="6"/>
  <c r="AK38" i="6"/>
  <c r="CV45" i="6"/>
  <c r="CV40" i="6"/>
  <c r="CV47" i="6"/>
  <c r="AR45" i="6"/>
  <c r="AR40" i="6"/>
  <c r="CO39" i="6"/>
  <c r="CO44" i="6"/>
  <c r="BM43" i="7"/>
  <c r="BM38" i="7"/>
  <c r="AK37" i="7"/>
  <c r="AK42" i="7"/>
  <c r="BF44" i="7"/>
  <c r="BF39" i="7"/>
  <c r="CH47" i="6"/>
  <c r="CH39" i="6"/>
  <c r="CH44" i="6"/>
  <c r="BM37" i="7"/>
  <c r="BM42" i="7"/>
  <c r="AY43" i="7"/>
  <c r="AY38" i="7"/>
  <c r="W42" i="6"/>
  <c r="W37" i="6"/>
  <c r="BF40" i="7"/>
  <c r="BF45" i="7"/>
  <c r="AD42" i="6"/>
  <c r="AD37" i="6"/>
  <c r="BF45" i="6"/>
  <c r="BF40" i="6"/>
  <c r="AY39" i="6"/>
  <c r="AY44" i="6"/>
  <c r="BT43" i="6"/>
  <c r="BT38" i="6"/>
  <c r="W37" i="7"/>
  <c r="W42" i="7"/>
  <c r="AD39" i="6"/>
  <c r="AD44" i="6"/>
  <c r="CA39" i="6"/>
  <c r="CA44" i="6"/>
  <c r="CO47" i="6"/>
  <c r="CV39" i="6"/>
  <c r="CV44" i="6"/>
  <c r="BF37" i="7"/>
  <c r="BF42" i="7"/>
  <c r="AK45" i="6"/>
  <c r="AK40" i="6"/>
  <c r="BM42" i="6"/>
  <c r="BM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>excluded based on contamination of the sample</t>
        </r>
      </text>
    </comment>
    <comment ref="A22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>Sample A7 was not run for all genes (not enough tissue?), and therefore, has been excluded for ALL genes from this table.</t>
        </r>
      </text>
    </comment>
    <comment ref="A23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>excluded based on inaccurate punching of tissue</t>
        </r>
      </text>
    </comment>
    <comment ref="CH28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>.658184</t>
        </r>
      </text>
    </comment>
  </commentList>
</comments>
</file>

<file path=xl/sharedStrings.xml><?xml version="1.0" encoding="utf-8"?>
<sst xmlns="http://schemas.openxmlformats.org/spreadsheetml/2006/main" count="2927" uniqueCount="197">
  <si>
    <t>Ctrl</t>
  </si>
  <si>
    <t>Primary</t>
  </si>
  <si>
    <t>Secondary</t>
  </si>
  <si>
    <t>CaMKIIa</t>
  </si>
  <si>
    <t>CaMKIIb</t>
  </si>
  <si>
    <t>CaMKIV</t>
  </si>
  <si>
    <t>PKIa</t>
  </si>
  <si>
    <t>PKC</t>
  </si>
  <si>
    <t>Creb</t>
  </si>
  <si>
    <t>Arc</t>
  </si>
  <si>
    <t>BDNF-IX</t>
  </si>
  <si>
    <t>EGR1</t>
  </si>
  <si>
    <t>DNMT3A</t>
  </si>
  <si>
    <t>DNMT1</t>
  </si>
  <si>
    <t>BDNF</t>
  </si>
  <si>
    <t>CaMKIV-PKA --&gt; CREB --&gt; DNMT3A &amp; DNMT1</t>
  </si>
  <si>
    <t>CaMKIIb,CaMKIV,PKA --&gt; CREB --&gt; DNMT3A</t>
  </si>
  <si>
    <t>CaMKIIa,CaMKIIb,CaMKIV,PKA --&gt; EGR1 --&gt; DNMT3A</t>
  </si>
  <si>
    <t>CaMKIIa,CaMKIIb,PKC --&gt; DNMT3A</t>
  </si>
  <si>
    <t>CREB --&gt; DNMT3A</t>
  </si>
  <si>
    <t>Arc,EGR1 --&gt; DNMT1</t>
  </si>
  <si>
    <t>PKC --&gt; CREB --&gt; DNMT3A &amp; DNMT1</t>
  </si>
  <si>
    <t>CaMKIV --&gt; Arc --&gt; DNMT1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</si>
  <si>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</si>
  <si>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</si>
  <si>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</si>
  <si>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</si>
  <si>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</si>
  <si>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</si>
  <si>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</si>
  <si>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</si>
  <si>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</si>
  <si>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</si>
  <si>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</si>
  <si>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</si>
  <si>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</si>
  <si>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</si>
  <si>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</si>
  <si>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</si>
  <si>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</si>
  <si>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</si>
  <si>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</si>
  <si>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</si>
  <si>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</si>
  <si>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</si>
  <si>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</si>
  <si>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</si>
  <si>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</si>
  <si>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</si>
  <si>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</si>
  <si>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</si>
  <si>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</si>
  <si>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</si>
  <si>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</si>
  <si>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</si>
  <si>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>HOUSE KEEPERS</t>
  </si>
  <si>
    <t>GENES OF INTEREST</t>
  </si>
  <si>
    <t>PKC-b1</t>
  </si>
  <si>
    <t>Camk4</t>
  </si>
  <si>
    <t>Crebbp</t>
  </si>
  <si>
    <t>Dnmt3a</t>
  </si>
  <si>
    <t>Dnmt1</t>
  </si>
  <si>
    <t>BDNF IX</t>
  </si>
  <si>
    <t>BDNF IV</t>
  </si>
  <si>
    <t>CamK IIa</t>
  </si>
  <si>
    <t>CamK IIb</t>
  </si>
  <si>
    <t>EGR-1</t>
  </si>
  <si>
    <t>RAT</t>
  </si>
  <si>
    <t>SAMPLE #</t>
  </si>
  <si>
    <t>GROUP</t>
  </si>
  <si>
    <t>GAPDH</t>
  </si>
  <si>
    <t>DELTA</t>
  </si>
  <si>
    <t>av control</t>
  </si>
  <si>
    <t>DD-AvC</t>
  </si>
  <si>
    <t>delta delta ct</t>
  </si>
  <si>
    <t>Arc Xprs</t>
  </si>
  <si>
    <t>± 2 STDEV</t>
  </si>
  <si>
    <t>PKC-b1 Xprs</t>
  </si>
  <si>
    <t>Camk4 Xprs</t>
  </si>
  <si>
    <t>Crebbp Xprs</t>
  </si>
  <si>
    <t>PKIa Xprs</t>
  </si>
  <si>
    <t>Dnmt3a Xprs</t>
  </si>
  <si>
    <t>Dnmt1 Xprs</t>
  </si>
  <si>
    <t>BDNF IX Xprs</t>
  </si>
  <si>
    <t>BDNF IV Xprs</t>
  </si>
  <si>
    <t>B8</t>
  </si>
  <si>
    <t xml:space="preserve">      ; S2</t>
  </si>
  <si>
    <t>B5</t>
  </si>
  <si>
    <t>B6</t>
  </si>
  <si>
    <t>B7</t>
  </si>
  <si>
    <t>C5</t>
  </si>
  <si>
    <t>C7</t>
  </si>
  <si>
    <t>C6</t>
  </si>
  <si>
    <t>C8</t>
  </si>
  <si>
    <t>B1</t>
  </si>
  <si>
    <t>CONTEXT</t>
  </si>
  <si>
    <t>B2</t>
  </si>
  <si>
    <t>B3</t>
  </si>
  <si>
    <t>B4</t>
  </si>
  <si>
    <t>D1</t>
  </si>
  <si>
    <t>D2</t>
  </si>
  <si>
    <t>D3</t>
  </si>
  <si>
    <t>A5</t>
  </si>
  <si>
    <t xml:space="preserve">S1 ;  </t>
  </si>
  <si>
    <t>A6</t>
  </si>
  <si>
    <t>D5</t>
  </si>
  <si>
    <t>D6</t>
  </si>
  <si>
    <t>D7</t>
  </si>
  <si>
    <t>D8</t>
  </si>
  <si>
    <t>A1</t>
  </si>
  <si>
    <t>S1 ; S2</t>
  </si>
  <si>
    <t>A2</t>
  </si>
  <si>
    <t>A3</t>
  </si>
  <si>
    <t>A4</t>
  </si>
  <si>
    <t>C1</t>
  </si>
  <si>
    <t>C2</t>
  </si>
  <si>
    <t>C3</t>
  </si>
  <si>
    <t>C4</t>
  </si>
  <si>
    <t>Mean</t>
  </si>
  <si>
    <t>SEM</t>
  </si>
  <si>
    <t>Arc - GAPDH</t>
  </si>
  <si>
    <t>PKC-b1 - GAPDH</t>
  </si>
  <si>
    <t>Camk4 - GAPDH</t>
  </si>
  <si>
    <t>Crebbp - GAPDH</t>
  </si>
  <si>
    <t>PKIa - GAPDH</t>
  </si>
  <si>
    <t>Dnmt3a - GAPDH</t>
  </si>
  <si>
    <t>Dnmt1 - GAPDH</t>
  </si>
  <si>
    <t>BDNF IX - GAPDH</t>
  </si>
  <si>
    <t>BDNF IV - GAPDH</t>
  </si>
  <si>
    <t>CamK IIa - GAPDH</t>
  </si>
  <si>
    <t>CamK IIb - GAPDH</t>
  </si>
  <si>
    <t>EGR-1 - GAPDH</t>
  </si>
  <si>
    <t>AVERAGE EXPRESSION</t>
  </si>
  <si>
    <t>STDEV</t>
  </si>
  <si>
    <t>STD ERROR</t>
  </si>
  <si>
    <t>FRACTION CONTROL</t>
  </si>
  <si>
    <t>ERROR</t>
  </si>
  <si>
    <t>D4</t>
  </si>
  <si>
    <t>A7</t>
  </si>
  <si>
    <t>A8</t>
  </si>
  <si>
    <t>Sample Name</t>
  </si>
  <si>
    <t>Target Name</t>
  </si>
  <si>
    <t>Ct new mean</t>
  </si>
  <si>
    <t>1</t>
  </si>
  <si>
    <t>28</t>
  </si>
  <si>
    <t>2</t>
  </si>
  <si>
    <t>29</t>
  </si>
  <si>
    <t>3</t>
  </si>
  <si>
    <t>30</t>
  </si>
  <si>
    <t>4</t>
  </si>
  <si>
    <t>31</t>
  </si>
  <si>
    <t>5</t>
  </si>
  <si>
    <t>32</t>
  </si>
  <si>
    <t>6</t>
  </si>
  <si>
    <t>CAL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</si>
  <si>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</si>
  <si>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</si>
  <si>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</si>
  <si>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</si>
  <si>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</si>
  <si>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</si>
  <si>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</si>
  <si>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</si>
  <si>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</si>
  <si>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</si>
  <si>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</si>
  <si>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</si>
  <si>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</si>
  <si>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</si>
  <si>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</si>
  <si>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</si>
  <si>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</si>
  <si>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</si>
  <si>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</si>
  <si>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</si>
  <si>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</si>
  <si>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cal=</t>
  </si>
  <si>
    <t>use this</t>
  </si>
  <si>
    <t>plate cal =</t>
  </si>
  <si>
    <t>ARC</t>
  </si>
  <si>
    <t>cal =</t>
  </si>
  <si>
    <t>ct new mean</t>
  </si>
  <si>
    <t>CREBBP</t>
  </si>
  <si>
    <t>group</t>
  </si>
  <si>
    <t>subgroup</t>
  </si>
  <si>
    <t>map2k7</t>
  </si>
  <si>
    <t>mapk1</t>
  </si>
  <si>
    <t>bdnf9</t>
  </si>
  <si>
    <t>Prkaca</t>
  </si>
  <si>
    <t>CamkIIa</t>
  </si>
  <si>
    <t>CamkIIb</t>
  </si>
  <si>
    <t>learning</t>
  </si>
  <si>
    <t>second-order</t>
  </si>
  <si>
    <t>first-order</t>
  </si>
  <si>
    <t>not_learning</t>
  </si>
  <si>
    <t>spc</t>
  </si>
  <si>
    <t>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</si>
</sst>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C000"/>
      <name val="Calibri"/>
      <family val="2"/>
      <charset val="1"/>
    </font>
    <font>
      <b/>
      <sz val="11"/>
      <color rgb="FF92D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00B0F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7030A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D9D9D9"/>
      <name val="Arial"/>
      <family val="2"/>
      <charset val="1"/>
    </font>
    <font>
      <sz val="10"/>
      <name val="Arial"/>
      <family val="2"/>
      <charset val="1"/>
    </font>
    <font>
      <i/>
      <sz val="11"/>
      <color rgb="FF5B9BD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92D050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472C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2" fillId="2" borderId="0" applyBorder="0" applyProtection="0"/>
  </cellStyleXfs>
  <cellXfs count="102">
    <xf numFmtId="0" fontId="0" fillId="0" borderId="0" xfId="0"/>
    <xf numFmtId="0" fontId="1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7" borderId="0" xfId="0" applyFill="1"/>
    <xf numFmtId="0" fontId="0" fillId="0" borderId="0" xfId="0" applyBorder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5" fillId="0" borderId="3" xfId="0" applyFont="1" applyBorder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10" fillId="0" borderId="3" xfId="0" applyFont="1" applyBorder="1"/>
    <xf numFmtId="0" fontId="11" fillId="0" borderId="3" xfId="0" applyFont="1" applyBorder="1"/>
    <xf numFmtId="0" fontId="12" fillId="0" borderId="3" xfId="0" applyFont="1" applyBorder="1"/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" fillId="0" borderId="3" xfId="0" applyFont="1" applyBorder="1"/>
    <xf numFmtId="0" fontId="16" fillId="0" borderId="3" xfId="0" applyFont="1" applyBorder="1"/>
    <xf numFmtId="0" fontId="17" fillId="0" borderId="3" xfId="0" applyFont="1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/>
    <xf numFmtId="0" fontId="2" fillId="0" borderId="3" xfId="0" applyFont="1" applyBorder="1"/>
    <xf numFmtId="0" fontId="21" fillId="0" borderId="3" xfId="0" applyFont="1" applyBorder="1"/>
    <xf numFmtId="0" fontId="5" fillId="3" borderId="3" xfId="0" applyFont="1" applyFill="1" applyBorder="1"/>
    <xf numFmtId="0" fontId="0" fillId="3" borderId="3" xfId="0" applyFill="1" applyBorder="1"/>
    <xf numFmtId="0" fontId="1" fillId="3" borderId="3" xfId="0" applyFont="1" applyFill="1" applyBorder="1"/>
    <xf numFmtId="0" fontId="16" fillId="3" borderId="3" xfId="0" applyFont="1" applyFill="1" applyBorder="1"/>
    <xf numFmtId="0" fontId="17" fillId="3" borderId="3" xfId="0" applyFont="1" applyFill="1" applyBorder="1"/>
    <xf numFmtId="0" fontId="18" fillId="3" borderId="3" xfId="0" applyFont="1" applyFill="1" applyBorder="1"/>
    <xf numFmtId="0" fontId="19" fillId="3" borderId="3" xfId="0" applyFont="1" applyFill="1" applyBorder="1"/>
    <xf numFmtId="0" fontId="20" fillId="3" borderId="3" xfId="0" applyFont="1" applyFill="1" applyBorder="1"/>
    <xf numFmtId="0" fontId="2" fillId="3" borderId="3" xfId="0" applyFont="1" applyFill="1" applyBorder="1"/>
    <xf numFmtId="0" fontId="21" fillId="3" borderId="3" xfId="0" applyFont="1" applyFill="1" applyBorder="1"/>
    <xf numFmtId="0" fontId="5" fillId="6" borderId="0" xfId="0" applyFont="1" applyFill="1" applyBorder="1"/>
    <xf numFmtId="0" fontId="0" fillId="6" borderId="0" xfId="0" applyFill="1" applyBorder="1"/>
    <xf numFmtId="0" fontId="1" fillId="6" borderId="0" xfId="0" applyFont="1" applyFill="1" applyBorder="1"/>
    <xf numFmtId="0" fontId="16" fillId="6" borderId="0" xfId="0" applyFont="1" applyFill="1" applyBorder="1"/>
    <xf numFmtId="0" fontId="17" fillId="6" borderId="0" xfId="0" applyFont="1" applyFill="1" applyBorder="1"/>
    <xf numFmtId="0" fontId="18" fillId="6" borderId="0" xfId="0" applyFont="1" applyFill="1" applyBorder="1"/>
    <xf numFmtId="0" fontId="19" fillId="6" borderId="0" xfId="0" applyFont="1" applyFill="1" applyBorder="1"/>
    <xf numFmtId="0" fontId="20" fillId="6" borderId="0" xfId="0" applyFont="1" applyFill="1" applyBorder="1"/>
    <xf numFmtId="0" fontId="2" fillId="6" borderId="0" xfId="0" applyFont="1" applyFill="1" applyBorder="1"/>
    <xf numFmtId="0" fontId="21" fillId="6" borderId="0" xfId="0" applyFont="1" applyFill="1" applyBorder="1"/>
    <xf numFmtId="0" fontId="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0" fillId="3" borderId="0" xfId="0" applyFill="1" applyBorder="1"/>
    <xf numFmtId="0" fontId="22" fillId="2" borderId="0" xfId="1" applyBorder="1" applyAlignment="1" applyProtection="1"/>
    <xf numFmtId="0" fontId="5" fillId="0" borderId="0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6" borderId="0" xfId="0" applyFont="1" applyFill="1"/>
    <xf numFmtId="0" fontId="0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Alignment="1">
      <alignment wrapText="1"/>
    </xf>
    <xf numFmtId="0" fontId="0" fillId="0" borderId="3" xfId="0" applyFont="1" applyBorder="1"/>
  </cellXfs>
  <cellStyles count="2">
    <cellStyle name="Explanatory Text" xfId="1" builtinId="53" customBuilti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D9D9D9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2060"/>
      <rgbColor rgb="FF00B050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PKA - 
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8.4958097016490458E-2</c:v>
                  </c:pt>
                  <c:pt idx="2">
                    <c:v>0.10564564656539062</c:v>
                  </c:pt>
                  <c:pt idx="3">
                    <c:v>5.6320682048608094E-2</c:v>
                  </c:pt>
                </c:numCache>
              </c:numRef>
            </c:plus>
            <c:min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8.4958097016490458E-2</c:v>
                  </c:pt>
                  <c:pt idx="2">
                    <c:v>0.10564564656539062</c:v>
                  </c:pt>
                  <c:pt idx="3">
                    <c:v>5.6320682048608094E-2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(2)'!$AZ$50:$AZ$53</c:f>
              <c:numCache>
                <c:formatCode>General</c:formatCode>
                <c:ptCount val="4"/>
                <c:pt idx="0">
                  <c:v>1.1496181009595938</c:v>
                </c:pt>
                <c:pt idx="1">
                  <c:v>1</c:v>
                </c:pt>
                <c:pt idx="2">
                  <c:v>1.4013036699955566</c:v>
                </c:pt>
                <c:pt idx="3">
                  <c:v>0.85169544804387731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7-4533-A83B-5D428560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4029"/>
        <c:axId val="70705186"/>
      </c:barChart>
      <c:catAx>
        <c:axId val="312840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705186"/>
        <c:crosses val="autoZero"/>
        <c:auto val="1"/>
        <c:lblAlgn val="ctr"/>
        <c:lblOffset val="100"/>
        <c:noMultiLvlLbl val="1"/>
      </c:catAx>
      <c:valAx>
        <c:axId val="70705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2840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CaMKIIa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'Summary (2)'!$CH$43:$CH$45</c:f>
                <c:numCache>
                  <c:formatCode>General</c:formatCode>
                  <c:ptCount val="3"/>
                  <c:pt idx="0">
                    <c:v>0.13843380412227907</c:v>
                  </c:pt>
                  <c:pt idx="1">
                    <c:v>0.14866504654908055</c:v>
                  </c:pt>
                  <c:pt idx="2">
                    <c:v>0.16653607424712411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(2)'!$CH$38:$CH$40</c:f>
              <c:numCache>
                <c:formatCode>General</c:formatCode>
                <c:ptCount val="3"/>
                <c:pt idx="0">
                  <c:v>1.0509491633580115</c:v>
                </c:pt>
                <c:pt idx="1">
                  <c:v>1.6012567901404475</c:v>
                </c:pt>
                <c:pt idx="2">
                  <c:v>1.4098648626448669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F-4160-915A-C67FAD85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3846"/>
        <c:axId val="46318340"/>
      </c:barChart>
      <c:catAx>
        <c:axId val="73113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318340"/>
        <c:crosses val="autoZero"/>
        <c:auto val="1"/>
        <c:lblAlgn val="ctr"/>
        <c:lblOffset val="100"/>
        <c:noMultiLvlLbl val="1"/>
      </c:catAx>
      <c:valAx>
        <c:axId val="46318340"/>
        <c:scaling>
          <c:orientation val="minMax"/>
          <c:max val="1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113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PKA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'Summary (2)'!$BA$51:$BA$53</c:f>
                <c:numCache>
                  <c:formatCode>General</c:formatCode>
                  <c:ptCount val="3"/>
                  <c:pt idx="0">
                    <c:v>8.4958097016490458E-2</c:v>
                  </c:pt>
                  <c:pt idx="1">
                    <c:v>0.10564564656539062</c:v>
                  </c:pt>
                  <c:pt idx="2">
                    <c:v>5.6320682048608094E-2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(2)'!$AZ$51:$AZ$53</c:f>
              <c:numCache>
                <c:formatCode>General</c:formatCode>
                <c:ptCount val="3"/>
                <c:pt idx="0">
                  <c:v>1</c:v>
                </c:pt>
                <c:pt idx="1">
                  <c:v>1.4013036699955566</c:v>
                </c:pt>
                <c:pt idx="2">
                  <c:v>0.85169544804387731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D46-87A3-1455FC2B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4779"/>
        <c:axId val="53289622"/>
      </c:barChart>
      <c:catAx>
        <c:axId val="190347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289622"/>
        <c:crosses val="autoZero"/>
        <c:auto val="1"/>
        <c:lblAlgn val="ctr"/>
        <c:lblOffset val="100"/>
        <c:noMultiLvlLbl val="1"/>
      </c:catAx>
      <c:valAx>
        <c:axId val="53289622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034779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PKC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'Summary (2)'!$AF$51:$AF$53</c:f>
                <c:numCache>
                  <c:formatCode>General</c:formatCode>
                  <c:ptCount val="3"/>
                  <c:pt idx="0">
                    <c:v>0.12054832668633698</c:v>
                  </c:pt>
                  <c:pt idx="1">
                    <c:v>0.11541650135737079</c:v>
                  </c:pt>
                  <c:pt idx="2">
                    <c:v>6.2629317763859951E-2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(2)'!$AE$51:$AE$53</c:f>
              <c:numCache>
                <c:formatCode>General</c:formatCode>
                <c:ptCount val="3"/>
                <c:pt idx="0">
                  <c:v>1</c:v>
                </c:pt>
                <c:pt idx="1">
                  <c:v>1.4276073220534866</c:v>
                </c:pt>
                <c:pt idx="2">
                  <c:v>1.1100181797111768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D-48C2-8EFD-99FA4C4D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6733"/>
        <c:axId val="86229593"/>
      </c:barChart>
      <c:catAx>
        <c:axId val="175167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229593"/>
        <c:crosses val="autoZero"/>
        <c:auto val="1"/>
        <c:lblAlgn val="ctr"/>
        <c:lblOffset val="100"/>
        <c:noMultiLvlLbl val="1"/>
      </c:catAx>
      <c:valAx>
        <c:axId val="86229593"/>
        <c:scaling>
          <c:orientation val="minMax"/>
          <c:max val="1.6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516733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Mapk1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0-CE57-486D-8C70-6FD38586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46190"/>
        <c:axId val="89914325"/>
      </c:barChart>
      <c:catAx>
        <c:axId val="681461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914325"/>
        <c:crosses val="autoZero"/>
        <c:auto val="1"/>
        <c:lblAlgn val="ctr"/>
        <c:lblOffset val="100"/>
        <c:noMultiLvlLbl val="1"/>
      </c:catAx>
      <c:valAx>
        <c:axId val="89914325"/>
        <c:scaling>
          <c:orientation val="minMax"/>
          <c:max val="1.4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146190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DNMTs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6886533426984"/>
          <c:y val="0.172926644819763"/>
          <c:w val="0.76048783602579695"/>
          <c:h val="0.59389967229644602"/>
        </c:manualLayout>
      </c:layout>
      <c:scatterChart>
        <c:scatterStyle val="lineMarker"/>
        <c:varyColors val="0"/>
        <c:ser>
          <c:idx val="0"/>
          <c:order val="0"/>
          <c:tx>
            <c:v>CREB v DNMT3A</c:v>
          </c:tx>
          <c:spPr>
            <a:ln w="19080">
              <a:noFill/>
            </a:ln>
          </c:spPr>
          <c:marker>
            <c:symbol val="circle"/>
            <c:size val="10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  <c:pt idx="8">
                  <c:v>0.91945197278470403</c:v>
                </c:pt>
                <c:pt idx="9">
                  <c:v>1.4411914584957599</c:v>
                </c:pt>
                <c:pt idx="10">
                  <c:v>1.3168901928260399</c:v>
                </c:pt>
                <c:pt idx="11">
                  <c:v>1.8154570023874801</c:v>
                </c:pt>
                <c:pt idx="12">
                  <c:v>1.9677082918001301</c:v>
                </c:pt>
                <c:pt idx="13">
                  <c:v>1.4609895351587501</c:v>
                </c:pt>
                <c:pt idx="14">
                  <c:v>1.58695929542527</c:v>
                </c:pt>
                <c:pt idx="15">
                  <c:v>1.24969062770499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  <c:pt idx="8">
                  <c:v>0.93636058247687004</c:v>
                </c:pt>
                <c:pt idx="9">
                  <c:v>1.22556163762643</c:v>
                </c:pt>
                <c:pt idx="10">
                  <c:v>1.0279830940241701</c:v>
                </c:pt>
                <c:pt idx="11">
                  <c:v>1.0623636802959799</c:v>
                </c:pt>
                <c:pt idx="12">
                  <c:v>1.20212547485184</c:v>
                </c:pt>
                <c:pt idx="13">
                  <c:v>1.0281285246965199</c:v>
                </c:pt>
                <c:pt idx="14">
                  <c:v>1.3996777449115401</c:v>
                </c:pt>
                <c:pt idx="15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496C-A1D2-3C2302129B37}"/>
            </c:ext>
          </c:extLst>
        </c:ser>
        <c:ser>
          <c:idx val="1"/>
          <c:order val="1"/>
          <c:tx>
            <c:v>CREB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  <c:pt idx="8">
                  <c:v>0.91945197278470403</c:v>
                </c:pt>
                <c:pt idx="9">
                  <c:v>1.4411914584957599</c:v>
                </c:pt>
                <c:pt idx="10">
                  <c:v>1.3168901928260399</c:v>
                </c:pt>
                <c:pt idx="11">
                  <c:v>1.8154570023874801</c:v>
                </c:pt>
                <c:pt idx="12">
                  <c:v>1.9677082918001301</c:v>
                </c:pt>
                <c:pt idx="13">
                  <c:v>1.4609895351587501</c:v>
                </c:pt>
                <c:pt idx="14">
                  <c:v>1.58695929542527</c:v>
                </c:pt>
                <c:pt idx="15">
                  <c:v>1.24969062770499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  <c:pt idx="8">
                  <c:v>1.2889422221303299</c:v>
                </c:pt>
                <c:pt idx="9">
                  <c:v>1.07409359552769</c:v>
                </c:pt>
                <c:pt idx="10">
                  <c:v>0.86232410398519199</c:v>
                </c:pt>
                <c:pt idx="11">
                  <c:v>1.5574890375760599</c:v>
                </c:pt>
                <c:pt idx="12">
                  <c:v>1.3889470252865299</c:v>
                </c:pt>
                <c:pt idx="13">
                  <c:v>1.1476410855257499</c:v>
                </c:pt>
                <c:pt idx="14">
                  <c:v>1.25435010809986</c:v>
                </c:pt>
                <c:pt idx="15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E-496C-A1D2-3C230212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9122"/>
        <c:axId val="67907036"/>
      </c:scatterChart>
      <c:valAx>
        <c:axId val="67839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907036"/>
        <c:crosses val="autoZero"/>
        <c:crossBetween val="midCat"/>
      </c:valAx>
      <c:valAx>
        <c:axId val="67907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DNMT3A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912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05861694655499"/>
          <c:y val="0.17431308293420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Arc vs DNMTs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 v DNMT3A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  <c:pt idx="8">
                  <c:v>0.62123043850058601</c:v>
                </c:pt>
                <c:pt idx="9">
                  <c:v>1.77452519721449</c:v>
                </c:pt>
                <c:pt idx="10">
                  <c:v>1.9321552211266499</c:v>
                </c:pt>
                <c:pt idx="11">
                  <c:v>0.78889961331189595</c:v>
                </c:pt>
                <c:pt idx="12">
                  <c:v>1.26616381021761</c:v>
                </c:pt>
                <c:pt idx="13">
                  <c:v>0.97844298618298198</c:v>
                </c:pt>
                <c:pt idx="14">
                  <c:v>1.0150384608081799</c:v>
                </c:pt>
                <c:pt idx="15">
                  <c:v>1.1131222252572299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  <c:pt idx="8">
                  <c:v>0.93636058247687004</c:v>
                </c:pt>
                <c:pt idx="9">
                  <c:v>1.22556163762643</c:v>
                </c:pt>
                <c:pt idx="10">
                  <c:v>1.0279830940241701</c:v>
                </c:pt>
                <c:pt idx="11">
                  <c:v>1.0623636802959799</c:v>
                </c:pt>
                <c:pt idx="12">
                  <c:v>1.20212547485184</c:v>
                </c:pt>
                <c:pt idx="13">
                  <c:v>1.0281285246965199</c:v>
                </c:pt>
                <c:pt idx="14">
                  <c:v>1.3996777449115401</c:v>
                </c:pt>
                <c:pt idx="15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E-4893-B193-B86ACEEC081C}"/>
            </c:ext>
          </c:extLst>
        </c:ser>
        <c:ser>
          <c:idx val="1"/>
          <c:order val="1"/>
          <c:tx>
            <c:v>Arc v DNMT1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  <c:pt idx="8">
                  <c:v>0.62123043850058601</c:v>
                </c:pt>
                <c:pt idx="9">
                  <c:v>1.77452519721449</c:v>
                </c:pt>
                <c:pt idx="10">
                  <c:v>1.9321552211266499</c:v>
                </c:pt>
                <c:pt idx="11">
                  <c:v>0.78889961331189595</c:v>
                </c:pt>
                <c:pt idx="12">
                  <c:v>1.26616381021761</c:v>
                </c:pt>
                <c:pt idx="13">
                  <c:v>0.97844298618298198</c:v>
                </c:pt>
                <c:pt idx="14">
                  <c:v>1.0150384608081799</c:v>
                </c:pt>
                <c:pt idx="15">
                  <c:v>1.1131222252572299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  <c:pt idx="8">
                  <c:v>1.2889422221303299</c:v>
                </c:pt>
                <c:pt idx="9">
                  <c:v>1.07409359552769</c:v>
                </c:pt>
                <c:pt idx="10">
                  <c:v>0.86232410398519199</c:v>
                </c:pt>
                <c:pt idx="11">
                  <c:v>1.5574890375760599</c:v>
                </c:pt>
                <c:pt idx="12">
                  <c:v>1.3889470252865299</c:v>
                </c:pt>
                <c:pt idx="13">
                  <c:v>1.1476410855257499</c:v>
                </c:pt>
                <c:pt idx="14">
                  <c:v>1.25435010809986</c:v>
                </c:pt>
                <c:pt idx="15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E-4893-B193-B86ACEEC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954"/>
        <c:axId val="66505542"/>
      </c:scatterChart>
      <c:valAx>
        <c:axId val="360439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505542"/>
        <c:crosses val="autoZero"/>
        <c:crossBetween val="midCat"/>
      </c:valAx>
      <c:valAx>
        <c:axId val="66505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0439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CREB v DNMT3A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5-46BE-ACC5-C8B77028C50D}"/>
            </c:ext>
          </c:extLst>
        </c:ser>
        <c:ser>
          <c:idx val="1"/>
          <c:order val="1"/>
          <c:tx>
            <c:v>CREB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5-46BE-ACC5-C8B77028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391"/>
        <c:axId val="61103424"/>
      </c:scatterChart>
      <c:valAx>
        <c:axId val="14750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103424"/>
        <c:crosses val="autoZero"/>
        <c:crossBetween val="midCat"/>
      </c:valAx>
      <c:valAx>
        <c:axId val="61103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7503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B-4F10-8B69-F3295B2391EB}"/>
            </c:ext>
          </c:extLst>
        </c:ser>
        <c:ser>
          <c:idx val="1"/>
          <c:order val="1"/>
          <c:tx>
            <c:v>Arc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B-4F10-8B69-F3295B23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749"/>
        <c:axId val="39360702"/>
      </c:scatterChart>
      <c:valAx>
        <c:axId val="626597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360702"/>
        <c:crosses val="autoZero"/>
        <c:crossBetween val="midCat"/>
      </c:valAx>
      <c:valAx>
        <c:axId val="39360702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6597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CREB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4-43FE-97EF-66B6D6F5DD97}"/>
            </c:ext>
          </c:extLst>
        </c:ser>
        <c:ser>
          <c:idx val="1"/>
          <c:order val="1"/>
          <c:tx>
            <c:v>CREB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4-43FE-97EF-66B6D6F5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1619"/>
        <c:axId val="11885749"/>
      </c:scatterChart>
      <c:valAx>
        <c:axId val="79031619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885749"/>
        <c:crosses val="autoZero"/>
        <c:crossBetween val="midCat"/>
      </c:valAx>
      <c:valAx>
        <c:axId val="11885749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03161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9-4E15-B5DE-172082A151FA}"/>
            </c:ext>
          </c:extLst>
        </c:ser>
        <c:ser>
          <c:idx val="1"/>
          <c:order val="1"/>
          <c:tx>
            <c:v>Arc v DNMT1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19-4E15-B5DE-172082A1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4219"/>
        <c:axId val="9885849"/>
      </c:scatterChart>
      <c:valAx>
        <c:axId val="87044219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85849"/>
        <c:crosses val="autoZero"/>
        <c:crossBetween val="midCat"/>
      </c:valAx>
      <c:valAx>
        <c:axId val="9885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04421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 b1 -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0.11541650135737079</c:v>
                  </c:pt>
                  <c:pt idx="3">
                    <c:v>6.2629317763859951E-2</c:v>
                  </c:pt>
                </c:numCache>
              </c:numRef>
            </c:plus>
            <c:minus>
              <c:numRef>
                <c:f>'Summary (2)'!$AF$50:$AF$53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0.11541650135737079</c:v>
                  </c:pt>
                  <c:pt idx="3">
                    <c:v>6.2629317763859951E-2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(2)'!$AE$50:$AE$53</c:f>
              <c:numCache>
                <c:formatCode>General</c:formatCode>
                <c:ptCount val="4"/>
                <c:pt idx="0">
                  <c:v>0.92428961742188021</c:v>
                </c:pt>
                <c:pt idx="1">
                  <c:v>1</c:v>
                </c:pt>
                <c:pt idx="2">
                  <c:v>1.4276073220534866</c:v>
                </c:pt>
                <c:pt idx="3">
                  <c:v>1.1100181797111768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4C60-BA4E-0F7B5054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7430"/>
        <c:axId val="24684655"/>
      </c:barChart>
      <c:catAx>
        <c:axId val="115374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4684655"/>
        <c:crosses val="autoZero"/>
        <c:auto val="1"/>
        <c:lblAlgn val="ctr"/>
        <c:lblOffset val="100"/>
        <c:noMultiLvlLbl val="1"/>
      </c:catAx>
      <c:valAx>
        <c:axId val="24684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5374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Arc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  <c:pt idx="8">
                  <c:v>0.91945197278470403</c:v>
                </c:pt>
                <c:pt idx="9">
                  <c:v>1.4411914584957599</c:v>
                </c:pt>
                <c:pt idx="10">
                  <c:v>1.3168901928260399</c:v>
                </c:pt>
                <c:pt idx="11">
                  <c:v>1.8154570023874801</c:v>
                </c:pt>
                <c:pt idx="12">
                  <c:v>1.9677082918001301</c:v>
                </c:pt>
                <c:pt idx="13">
                  <c:v>1.4609895351587501</c:v>
                </c:pt>
                <c:pt idx="14">
                  <c:v>1.58695929542527</c:v>
                </c:pt>
                <c:pt idx="15">
                  <c:v>1.24969062770499</c:v>
                </c:pt>
              </c:numCache>
            </c:numRef>
          </c:xVal>
          <c:yVal>
            <c:numRef>
              <c:f>correls!$AJ$20:$AJ$35</c:f>
              <c:numCache>
                <c:formatCode>General</c:formatCode>
                <c:ptCount val="16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  <c:pt idx="8">
                  <c:v>0.62123043850058601</c:v>
                </c:pt>
                <c:pt idx="9">
                  <c:v>1.77452519721449</c:v>
                </c:pt>
                <c:pt idx="10">
                  <c:v>1.9321552211266499</c:v>
                </c:pt>
                <c:pt idx="11">
                  <c:v>0.78889961331189595</c:v>
                </c:pt>
                <c:pt idx="12">
                  <c:v>1.26616381021761</c:v>
                </c:pt>
                <c:pt idx="13">
                  <c:v>0.97844298618298198</c:v>
                </c:pt>
                <c:pt idx="14">
                  <c:v>1.0150384608081799</c:v>
                </c:pt>
                <c:pt idx="15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1-40A3-8DB6-F64E7B92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7652"/>
        <c:axId val="55967698"/>
      </c:scatterChart>
      <c:valAx>
        <c:axId val="781676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967698"/>
        <c:crosses val="autoZero"/>
        <c:crossBetween val="midCat"/>
      </c:valAx>
      <c:valAx>
        <c:axId val="55967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1676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EGR-1 vs DNMTs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EGR1 v DNMT3A</c:v>
          </c:tx>
          <c:spPr>
            <a:ln w="1908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correls!$AL$20:$AL$35</c:f>
              <c:numCache>
                <c:formatCode>General</c:formatCode>
                <c:ptCount val="16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  <c:pt idx="8">
                  <c:v>0.63309754061914603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0.79888453436434204</c:v>
                </c:pt>
                <c:pt idx="12">
                  <c:v>1.08509439982499</c:v>
                </c:pt>
                <c:pt idx="13">
                  <c:v>1.0618131163518301</c:v>
                </c:pt>
                <c:pt idx="14">
                  <c:v>0.99551666781411996</c:v>
                </c:pt>
                <c:pt idx="15">
                  <c:v>1.26179064618801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  <c:pt idx="8">
                  <c:v>0.93636058247687004</c:v>
                </c:pt>
                <c:pt idx="9">
                  <c:v>1.22556163762643</c:v>
                </c:pt>
                <c:pt idx="10">
                  <c:v>1.0279830940241701</c:v>
                </c:pt>
                <c:pt idx="11">
                  <c:v>1.0623636802959799</c:v>
                </c:pt>
                <c:pt idx="12">
                  <c:v>1.20212547485184</c:v>
                </c:pt>
                <c:pt idx="13">
                  <c:v>1.0281285246965199</c:v>
                </c:pt>
                <c:pt idx="14">
                  <c:v>1.3996777449115401</c:v>
                </c:pt>
                <c:pt idx="15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3-4960-81FE-15E11EB01534}"/>
            </c:ext>
          </c:extLst>
        </c:ser>
        <c:ser>
          <c:idx val="1"/>
          <c:order val="1"/>
          <c:tx>
            <c:v>EGR1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6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correls!$AL$20:$AL$35</c:f>
              <c:numCache>
                <c:formatCode>General</c:formatCode>
                <c:ptCount val="16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  <c:pt idx="8">
                  <c:v>0.63309754061914603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0.79888453436434204</c:v>
                </c:pt>
                <c:pt idx="12">
                  <c:v>1.08509439982499</c:v>
                </c:pt>
                <c:pt idx="13">
                  <c:v>1.0618131163518301</c:v>
                </c:pt>
                <c:pt idx="14">
                  <c:v>0.99551666781411996</c:v>
                </c:pt>
                <c:pt idx="15">
                  <c:v>1.26179064618801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  <c:pt idx="8">
                  <c:v>1.2889422221303299</c:v>
                </c:pt>
                <c:pt idx="9">
                  <c:v>1.07409359552769</c:v>
                </c:pt>
                <c:pt idx="10">
                  <c:v>0.86232410398519199</c:v>
                </c:pt>
                <c:pt idx="11">
                  <c:v>1.5574890375760599</c:v>
                </c:pt>
                <c:pt idx="12">
                  <c:v>1.3889470252865299</c:v>
                </c:pt>
                <c:pt idx="13">
                  <c:v>1.1476410855257499</c:v>
                </c:pt>
                <c:pt idx="14">
                  <c:v>1.25435010809986</c:v>
                </c:pt>
                <c:pt idx="15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3-4960-81FE-15E11EB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4857"/>
        <c:axId val="7925024"/>
      </c:scatterChart>
      <c:valAx>
        <c:axId val="517248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25024"/>
        <c:crosses val="autoZero"/>
        <c:crossBetween val="midCat"/>
      </c:valAx>
      <c:valAx>
        <c:axId val="7925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DNMT3A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17248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EGR-1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  <c:pt idx="8">
                  <c:v>0.91945197278470403</c:v>
                </c:pt>
                <c:pt idx="9">
                  <c:v>1.4411914584957599</c:v>
                </c:pt>
                <c:pt idx="10">
                  <c:v>1.3168901928260399</c:v>
                </c:pt>
                <c:pt idx="11">
                  <c:v>1.8154570023874801</c:v>
                </c:pt>
                <c:pt idx="12">
                  <c:v>1.9677082918001301</c:v>
                </c:pt>
                <c:pt idx="13">
                  <c:v>1.4609895351587501</c:v>
                </c:pt>
                <c:pt idx="14">
                  <c:v>1.58695929542527</c:v>
                </c:pt>
                <c:pt idx="15">
                  <c:v>1.24969062770499</c:v>
                </c:pt>
              </c:numCache>
            </c:numRef>
          </c:xVal>
          <c:yVal>
            <c:numRef>
              <c:f>correls!$AL$20:$AL$35</c:f>
              <c:numCache>
                <c:formatCode>General</c:formatCode>
                <c:ptCount val="16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  <c:pt idx="8">
                  <c:v>0.63309754061914603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0.79888453436434204</c:v>
                </c:pt>
                <c:pt idx="12">
                  <c:v>1.08509439982499</c:v>
                </c:pt>
                <c:pt idx="13">
                  <c:v>1.0618131163518301</c:v>
                </c:pt>
                <c:pt idx="14">
                  <c:v>0.99551666781411996</c:v>
                </c:pt>
                <c:pt idx="15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E-448B-80A0-876CEB04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4869"/>
        <c:axId val="46201593"/>
      </c:scatterChart>
      <c:valAx>
        <c:axId val="82874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201593"/>
        <c:crosses val="autoZero"/>
        <c:crossBetween val="midCat"/>
      </c:valAx>
      <c:valAx>
        <c:axId val="46201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8748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Arc vs EGR-1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  <c:pt idx="8">
                  <c:v>0.62123043850058601</c:v>
                </c:pt>
                <c:pt idx="9">
                  <c:v>1.77452519721449</c:v>
                </c:pt>
                <c:pt idx="10">
                  <c:v>1.9321552211266499</c:v>
                </c:pt>
                <c:pt idx="11">
                  <c:v>0.78889961331189595</c:v>
                </c:pt>
                <c:pt idx="12">
                  <c:v>1.26616381021761</c:v>
                </c:pt>
                <c:pt idx="13">
                  <c:v>0.97844298618298198</c:v>
                </c:pt>
                <c:pt idx="14">
                  <c:v>1.0150384608081799</c:v>
                </c:pt>
                <c:pt idx="15">
                  <c:v>1.1131222252572299</c:v>
                </c:pt>
              </c:numCache>
            </c:numRef>
          </c:xVal>
          <c:yVal>
            <c:numRef>
              <c:f>correls!$AL$20:$AL$35</c:f>
              <c:numCache>
                <c:formatCode>General</c:formatCode>
                <c:ptCount val="16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  <c:pt idx="8">
                  <c:v>0.63309754061914603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0.79888453436434204</c:v>
                </c:pt>
                <c:pt idx="12">
                  <c:v>1.08509439982499</c:v>
                </c:pt>
                <c:pt idx="13">
                  <c:v>1.0618131163518301</c:v>
                </c:pt>
                <c:pt idx="14">
                  <c:v>0.99551666781411996</c:v>
                </c:pt>
                <c:pt idx="15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4-44D9-9309-B96CD57F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4194"/>
        <c:axId val="25556592"/>
      </c:scatterChart>
      <c:valAx>
        <c:axId val="730841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556592"/>
        <c:crosses val="autoZero"/>
        <c:crossBetween val="midCat"/>
      </c:valAx>
      <c:valAx>
        <c:axId val="25556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08419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EGR1 v DNMT3A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E-46A8-B949-62CFCBBCF007}"/>
            </c:ext>
          </c:extLst>
        </c:ser>
        <c:ser>
          <c:idx val="1"/>
          <c:order val="1"/>
          <c:tx>
            <c:v>EGR1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E-46A8-B949-62CFCBBC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9239"/>
        <c:axId val="80950473"/>
      </c:scatterChart>
      <c:valAx>
        <c:axId val="595792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950473"/>
        <c:crosses val="autoZero"/>
        <c:crossBetween val="midCat"/>
      </c:valAx>
      <c:valAx>
        <c:axId val="80950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7923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EGR1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6-4F9B-AC94-0172BF334978}"/>
            </c:ext>
          </c:extLst>
        </c:ser>
        <c:ser>
          <c:idx val="1"/>
          <c:order val="1"/>
          <c:tx>
            <c:v>EGR1 v DNMT1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86-4F9B-AC94-0172BF33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177"/>
        <c:axId val="97771060"/>
      </c:scatterChart>
      <c:valAx>
        <c:axId val="23841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7771060"/>
        <c:crosses val="autoZero"/>
        <c:crossBetween val="midCat"/>
      </c:valAx>
      <c:valAx>
        <c:axId val="97771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8417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4">
                  <c:v>1.50749837902263</c:v>
                </c:pt>
                <c:pt idx="5">
                  <c:v>1.4694511196022599</c:v>
                </c:pt>
                <c:pt idx="6">
                  <c:v>2.0827427336844502</c:v>
                </c:pt>
                <c:pt idx="7">
                  <c:v>1.02338443473149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85F-9BA8-2EB5CDA1973C}"/>
            </c:ext>
          </c:extLst>
        </c:ser>
        <c:ser>
          <c:idx val="1"/>
          <c:order val="1"/>
          <c:tx>
            <c:v>CaMKIIb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0.84192022483872297</c:v>
                </c:pt>
                <c:pt idx="1">
                  <c:v>1.20976625232159</c:v>
                </c:pt>
                <c:pt idx="4">
                  <c:v>2.3091798019572498</c:v>
                </c:pt>
                <c:pt idx="5">
                  <c:v>2.1155911645124701</c:v>
                </c:pt>
                <c:pt idx="6">
                  <c:v>3.0367468813576002</c:v>
                </c:pt>
                <c:pt idx="7">
                  <c:v>1.4793327182811999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1D-485F-9BA8-2EB5CDA1973C}"/>
            </c:ext>
          </c:extLst>
        </c:ser>
        <c:ser>
          <c:idx val="2"/>
          <c:order val="2"/>
          <c:tx>
            <c:v>CaMKIV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0.85719564639078905</c:v>
                </c:pt>
                <c:pt idx="1">
                  <c:v>1.15872194196819</c:v>
                </c:pt>
                <c:pt idx="4">
                  <c:v>2.1850576365422101</c:v>
                </c:pt>
                <c:pt idx="5">
                  <c:v>2.0072036018204802</c:v>
                </c:pt>
                <c:pt idx="6">
                  <c:v>2.9353058376883001</c:v>
                </c:pt>
                <c:pt idx="7">
                  <c:v>2.1380713458577998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1D-485F-9BA8-2EB5CDA1973C}"/>
            </c:ext>
          </c:extLst>
        </c:ser>
        <c:ser>
          <c:idx val="3"/>
          <c:order val="3"/>
          <c:tx>
            <c:v>PKA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1.1435502593092299</c:v>
                </c:pt>
                <c:pt idx="4">
                  <c:v>1.5080738255586901</c:v>
                </c:pt>
                <c:pt idx="5">
                  <c:v>1.5513454792039001</c:v>
                </c:pt>
                <c:pt idx="6">
                  <c:v>2.0280942154371302</c:v>
                </c:pt>
                <c:pt idx="7">
                  <c:v>1.45342734250026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1D-485F-9BA8-2EB5CDA1973C}"/>
            </c:ext>
          </c:extLst>
        </c:ser>
        <c:ser>
          <c:idx val="4"/>
          <c:order val="4"/>
          <c:tx>
            <c:v>PKC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1.1742769057264799</c:v>
                </c:pt>
                <c:pt idx="1">
                  <c:v>0.99888737073409295</c:v>
                </c:pt>
                <c:pt idx="4">
                  <c:v>1.38472708498995</c:v>
                </c:pt>
                <c:pt idx="5">
                  <c:v>1.41344293540418</c:v>
                </c:pt>
                <c:pt idx="6">
                  <c:v>2.0829979175453701</c:v>
                </c:pt>
                <c:pt idx="7">
                  <c:v>1.9198117131165899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1D-485F-9BA8-2EB5CDA1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268"/>
        <c:axId val="25604340"/>
      </c:scatterChart>
      <c:valAx>
        <c:axId val="459122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604340"/>
        <c:crosses val="autoZero"/>
        <c:crossBetween val="midCat"/>
      </c:valAx>
      <c:valAx>
        <c:axId val="256043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9122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CREB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0.65818370433026296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1.1322444785330901</c:v>
                </c:pt>
                <c:pt idx="4">
                  <c:v>1.16005584027478</c:v>
                </c:pt>
                <c:pt idx="5">
                  <c:v>1.0600069008781901</c:v>
                </c:pt>
                <c:pt idx="6">
                  <c:v>2.0212809574689601</c:v>
                </c:pt>
                <c:pt idx="7">
                  <c:v>2.0774397894262302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4-4D15-BA9A-F02DC2B0556D}"/>
            </c:ext>
          </c:extLst>
        </c:ser>
        <c:ser>
          <c:idx val="1"/>
          <c:order val="1"/>
          <c:tx>
            <c:v>CaMKIIb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0.57020571182677005</c:v>
                </c:pt>
                <c:pt idx="1">
                  <c:v>1.0831244019599999</c:v>
                </c:pt>
                <c:pt idx="2">
                  <c:v>0.97937765674604904</c:v>
                </c:pt>
                <c:pt idx="3">
                  <c:v>0.86882897235849699</c:v>
                </c:pt>
                <c:pt idx="4">
                  <c:v>1.28071348817443</c:v>
                </c:pt>
                <c:pt idx="5">
                  <c:v>1.0166763459817201</c:v>
                </c:pt>
                <c:pt idx="6">
                  <c:v>1.5253106180270599</c:v>
                </c:pt>
                <c:pt idx="7">
                  <c:v>1.5861006152400801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4-4D15-BA9A-F02DC2B0556D}"/>
            </c:ext>
          </c:extLst>
        </c:ser>
        <c:ser>
          <c:idx val="2"/>
          <c:order val="2"/>
          <c:tx>
            <c:v>CaMKIV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0.90518760101865903</c:v>
                </c:pt>
                <c:pt idx="1">
                  <c:v>0.71386186231044402</c:v>
                </c:pt>
                <c:pt idx="2">
                  <c:v>0.70571980637847198</c:v>
                </c:pt>
                <c:pt idx="3">
                  <c:v>0.83246601351351901</c:v>
                </c:pt>
                <c:pt idx="4">
                  <c:v>1.1126019012437001</c:v>
                </c:pt>
                <c:pt idx="5">
                  <c:v>1.31232172589045</c:v>
                </c:pt>
                <c:pt idx="6">
                  <c:v>1.1016884403585601</c:v>
                </c:pt>
                <c:pt idx="7">
                  <c:v>0.88886759171957497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24-4D15-BA9A-F02DC2B0556D}"/>
            </c:ext>
          </c:extLst>
        </c:ser>
        <c:ser>
          <c:idx val="3"/>
          <c:order val="3"/>
          <c:tx>
            <c:v>PKA v CREB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0.88654758067564798</c:v>
                </c:pt>
                <c:pt idx="1">
                  <c:v>0.70982125379122896</c:v>
                </c:pt>
                <c:pt idx="2">
                  <c:v>0.77804782029165098</c:v>
                </c:pt>
                <c:pt idx="3">
                  <c:v>0.77342724562693799</c:v>
                </c:pt>
                <c:pt idx="4">
                  <c:v>1.35490818622034</c:v>
                </c:pt>
                <c:pt idx="5">
                  <c:v>0.93320886364160205</c:v>
                </c:pt>
                <c:pt idx="6">
                  <c:v>1.0881560622752</c:v>
                </c:pt>
                <c:pt idx="7">
                  <c:v>0.95191105051623304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24-4D15-BA9A-F02DC2B0556D}"/>
            </c:ext>
          </c:extLst>
        </c:ser>
        <c:ser>
          <c:idx val="4"/>
          <c:order val="4"/>
          <c:tx>
            <c:v>PKC v CREB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0.76687403271309895</c:v>
                </c:pt>
                <c:pt idx="1">
                  <c:v>1.0711277378744599</c:v>
                </c:pt>
                <c:pt idx="2">
                  <c:v>1.07957397067483</c:v>
                </c:pt>
                <c:pt idx="3">
                  <c:v>1.1967481524132799</c:v>
                </c:pt>
                <c:pt idx="4">
                  <c:v>1.3039903633562799</c:v>
                </c:pt>
                <c:pt idx="5">
                  <c:v>1.3546368759095999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24-4D15-BA9A-F02DC2B0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1987"/>
        <c:axId val="41943532"/>
      </c:scatterChart>
      <c:valAx>
        <c:axId val="607719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943532"/>
        <c:crosses val="autoZero"/>
        <c:crossBetween val="midCat"/>
      </c:valAx>
      <c:valAx>
        <c:axId val="41943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07719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Arc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4">
                  <c:v>1.50749837902263</c:v>
                </c:pt>
                <c:pt idx="5">
                  <c:v>1.4694511196022599</c:v>
                </c:pt>
                <c:pt idx="6">
                  <c:v>2.0827427336844502</c:v>
                </c:pt>
                <c:pt idx="7">
                  <c:v>1.02338443473149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5-44A6-B5AB-2EF3CD85A302}"/>
            </c:ext>
          </c:extLst>
        </c:ser>
        <c:ser>
          <c:idx val="1"/>
          <c:order val="1"/>
          <c:tx>
            <c:v>CaMKIIb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0.84192022483872297</c:v>
                </c:pt>
                <c:pt idx="1">
                  <c:v>1.20976625232159</c:v>
                </c:pt>
                <c:pt idx="4">
                  <c:v>2.3091798019572498</c:v>
                </c:pt>
                <c:pt idx="5">
                  <c:v>2.1155911645124701</c:v>
                </c:pt>
                <c:pt idx="6">
                  <c:v>3.0367468813576002</c:v>
                </c:pt>
                <c:pt idx="7">
                  <c:v>1.4793327182811999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25-44A6-B5AB-2EF3CD85A302}"/>
            </c:ext>
          </c:extLst>
        </c:ser>
        <c:ser>
          <c:idx val="2"/>
          <c:order val="2"/>
          <c:tx>
            <c:v>CaMKIV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0.85719564639078905</c:v>
                </c:pt>
                <c:pt idx="1">
                  <c:v>1.15872194196819</c:v>
                </c:pt>
                <c:pt idx="4">
                  <c:v>2.1850576365422101</c:v>
                </c:pt>
                <c:pt idx="5">
                  <c:v>2.0072036018204802</c:v>
                </c:pt>
                <c:pt idx="6">
                  <c:v>2.9353058376883001</c:v>
                </c:pt>
                <c:pt idx="7">
                  <c:v>2.1380713458577998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25-44A6-B5AB-2EF3CD85A302}"/>
            </c:ext>
          </c:extLst>
        </c:ser>
        <c:ser>
          <c:idx val="3"/>
          <c:order val="3"/>
          <c:tx>
            <c:v>PKA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1.1435502593092299</c:v>
                </c:pt>
                <c:pt idx="4">
                  <c:v>1.5080738255586901</c:v>
                </c:pt>
                <c:pt idx="5">
                  <c:v>1.5513454792039001</c:v>
                </c:pt>
                <c:pt idx="6">
                  <c:v>2.0280942154371302</c:v>
                </c:pt>
                <c:pt idx="7">
                  <c:v>1.45342734250026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25-44A6-B5AB-2EF3CD85A302}"/>
            </c:ext>
          </c:extLst>
        </c:ser>
        <c:ser>
          <c:idx val="4"/>
          <c:order val="4"/>
          <c:tx>
            <c:v>PKC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1.1742769057264799</c:v>
                </c:pt>
                <c:pt idx="1">
                  <c:v>0.99888737073409295</c:v>
                </c:pt>
                <c:pt idx="4">
                  <c:v>1.38472708498995</c:v>
                </c:pt>
                <c:pt idx="5">
                  <c:v>1.41344293540418</c:v>
                </c:pt>
                <c:pt idx="6">
                  <c:v>2.0829979175453701</c:v>
                </c:pt>
                <c:pt idx="7">
                  <c:v>1.9198117131165899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25-44A6-B5AB-2EF3CD85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591"/>
        <c:axId val="26242524"/>
      </c:scatterChart>
      <c:valAx>
        <c:axId val="252255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242524"/>
        <c:crosses val="autoZero"/>
        <c:crossBetween val="midCat"/>
      </c:valAx>
      <c:valAx>
        <c:axId val="26242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2255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0.65818370433026296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1.1322444785330901</c:v>
                </c:pt>
                <c:pt idx="4">
                  <c:v>1.16005584027478</c:v>
                </c:pt>
                <c:pt idx="5">
                  <c:v>1.0600069008781901</c:v>
                </c:pt>
                <c:pt idx="6">
                  <c:v>2.0212809574689601</c:v>
                </c:pt>
                <c:pt idx="7">
                  <c:v>2.0774397894262302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3-4155-A74E-E7EF5A7ECE62}"/>
            </c:ext>
          </c:extLst>
        </c:ser>
        <c:ser>
          <c:idx val="1"/>
          <c:order val="1"/>
          <c:tx>
            <c:v>CaMKIIb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0.57020571182677005</c:v>
                </c:pt>
                <c:pt idx="1">
                  <c:v>1.0831244019599999</c:v>
                </c:pt>
                <c:pt idx="2">
                  <c:v>0.97937765674604904</c:v>
                </c:pt>
                <c:pt idx="3">
                  <c:v>0.86882897235849699</c:v>
                </c:pt>
                <c:pt idx="4">
                  <c:v>1.28071348817443</c:v>
                </c:pt>
                <c:pt idx="5">
                  <c:v>1.0166763459817201</c:v>
                </c:pt>
                <c:pt idx="6">
                  <c:v>1.5253106180270599</c:v>
                </c:pt>
                <c:pt idx="7">
                  <c:v>1.5861006152400801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3-4155-A74E-E7EF5A7ECE62}"/>
            </c:ext>
          </c:extLst>
        </c:ser>
        <c:ser>
          <c:idx val="2"/>
          <c:order val="2"/>
          <c:tx>
            <c:v>CaMKIV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0.90518760101865903</c:v>
                </c:pt>
                <c:pt idx="1">
                  <c:v>0.71386186231044402</c:v>
                </c:pt>
                <c:pt idx="2">
                  <c:v>0.70571980637847198</c:v>
                </c:pt>
                <c:pt idx="3">
                  <c:v>0.83246601351351901</c:v>
                </c:pt>
                <c:pt idx="4">
                  <c:v>1.1126019012437001</c:v>
                </c:pt>
                <c:pt idx="5">
                  <c:v>1.31232172589045</c:v>
                </c:pt>
                <c:pt idx="6">
                  <c:v>1.1016884403585601</c:v>
                </c:pt>
                <c:pt idx="7">
                  <c:v>0.88886759171957497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53-4155-A74E-E7EF5A7ECE62}"/>
            </c:ext>
          </c:extLst>
        </c:ser>
        <c:ser>
          <c:idx val="3"/>
          <c:order val="3"/>
          <c:tx>
            <c:v>PKA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0.88654758067564798</c:v>
                </c:pt>
                <c:pt idx="1">
                  <c:v>0.70982125379122896</c:v>
                </c:pt>
                <c:pt idx="2">
                  <c:v>0.77804782029165098</c:v>
                </c:pt>
                <c:pt idx="3">
                  <c:v>0.77342724562693799</c:v>
                </c:pt>
                <c:pt idx="4">
                  <c:v>1.35490818622034</c:v>
                </c:pt>
                <c:pt idx="5">
                  <c:v>0.93320886364160205</c:v>
                </c:pt>
                <c:pt idx="6">
                  <c:v>1.0881560622752</c:v>
                </c:pt>
                <c:pt idx="7">
                  <c:v>0.95191105051623304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3-4155-A74E-E7EF5A7ECE62}"/>
            </c:ext>
          </c:extLst>
        </c:ser>
        <c:ser>
          <c:idx val="4"/>
          <c:order val="4"/>
          <c:tx>
            <c:v>PKC v Arc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0.76687403271309895</c:v>
                </c:pt>
                <c:pt idx="1">
                  <c:v>1.0711277378744599</c:v>
                </c:pt>
                <c:pt idx="2">
                  <c:v>1.07957397067483</c:v>
                </c:pt>
                <c:pt idx="3">
                  <c:v>1.1967481524132799</c:v>
                </c:pt>
                <c:pt idx="4">
                  <c:v>1.3039903633562799</c:v>
                </c:pt>
                <c:pt idx="5">
                  <c:v>1.3546368759095999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53-4155-A74E-E7EF5A7E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082"/>
        <c:axId val="82478221"/>
      </c:scatterChart>
      <c:valAx>
        <c:axId val="924630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478221"/>
        <c:crosses val="autoZero"/>
        <c:crossBetween val="midCat"/>
      </c:valAx>
      <c:valAx>
        <c:axId val="82478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46308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(2)'!$AS$50:$AS$53</c:f>
              <c:numCache>
                <c:formatCode>General</c:formatCode>
                <c:ptCount val="4"/>
                <c:pt idx="0">
                  <c:v>1.1382201405740449</c:v>
                </c:pt>
                <c:pt idx="1">
                  <c:v>1</c:v>
                </c:pt>
                <c:pt idx="2">
                  <c:v>1.5567141258820503</c:v>
                </c:pt>
                <c:pt idx="3">
                  <c:v>1.3981497084085486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D-454D-804A-87BCB497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835"/>
        <c:axId val="72418470"/>
      </c:barChart>
      <c:catAx>
        <c:axId val="7465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2418470"/>
        <c:crosses val="autoZero"/>
        <c:auto val="1"/>
        <c:lblAlgn val="ctr"/>
        <c:lblOffset val="100"/>
        <c:noMultiLvlLbl val="1"/>
      </c:catAx>
      <c:valAx>
        <c:axId val="7241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658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EGR1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4">
                  <c:v>1.50749837902263</c:v>
                </c:pt>
                <c:pt idx="5">
                  <c:v>1.4694511196022599</c:v>
                </c:pt>
                <c:pt idx="6">
                  <c:v>2.0827427336844502</c:v>
                </c:pt>
                <c:pt idx="7">
                  <c:v>1.02338443473149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3-4659-8492-B474A9ECED76}"/>
            </c:ext>
          </c:extLst>
        </c:ser>
        <c:ser>
          <c:idx val="1"/>
          <c:order val="1"/>
          <c:tx>
            <c:v>CaMKIIb v EGR1</c:v>
          </c:tx>
          <c:spPr>
            <a:ln w="25560">
              <a:noFill/>
            </a:ln>
          </c:spPr>
          <c:marker>
            <c:symbol val="circle"/>
            <c:size val="11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0.84192022483872297</c:v>
                </c:pt>
                <c:pt idx="1">
                  <c:v>1.20976625232159</c:v>
                </c:pt>
                <c:pt idx="4">
                  <c:v>2.3091798019572498</c:v>
                </c:pt>
                <c:pt idx="5">
                  <c:v>2.1155911645124701</c:v>
                </c:pt>
                <c:pt idx="6">
                  <c:v>3.0367468813576002</c:v>
                </c:pt>
                <c:pt idx="7">
                  <c:v>1.4793327182811999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3-4659-8492-B474A9ECED76}"/>
            </c:ext>
          </c:extLst>
        </c:ser>
        <c:ser>
          <c:idx val="2"/>
          <c:order val="2"/>
          <c:tx>
            <c:v>CaMKIV v EGR1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0.85719564639078905</c:v>
                </c:pt>
                <c:pt idx="1">
                  <c:v>1.15872194196819</c:v>
                </c:pt>
                <c:pt idx="4">
                  <c:v>2.1850576365422101</c:v>
                </c:pt>
                <c:pt idx="5">
                  <c:v>2.0072036018204802</c:v>
                </c:pt>
                <c:pt idx="6">
                  <c:v>2.9353058376883001</c:v>
                </c:pt>
                <c:pt idx="7">
                  <c:v>2.1380713458577998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A3-4659-8492-B474A9ECED76}"/>
            </c:ext>
          </c:extLst>
        </c:ser>
        <c:ser>
          <c:idx val="3"/>
          <c:order val="3"/>
          <c:tx>
            <c:v>PKA v EGR1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1.1435502593092299</c:v>
                </c:pt>
                <c:pt idx="4">
                  <c:v>1.5080738255586901</c:v>
                </c:pt>
                <c:pt idx="5">
                  <c:v>1.5513454792039001</c:v>
                </c:pt>
                <c:pt idx="6">
                  <c:v>2.0280942154371302</c:v>
                </c:pt>
                <c:pt idx="7">
                  <c:v>1.45342734250026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A3-4659-8492-B474A9ECED76}"/>
            </c:ext>
          </c:extLst>
        </c:ser>
        <c:ser>
          <c:idx val="4"/>
          <c:order val="4"/>
          <c:tx>
            <c:v>PKC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1.1742769057264799</c:v>
                </c:pt>
                <c:pt idx="1">
                  <c:v>0.99888737073409295</c:v>
                </c:pt>
                <c:pt idx="4">
                  <c:v>1.38472708498995</c:v>
                </c:pt>
                <c:pt idx="5">
                  <c:v>1.41344293540418</c:v>
                </c:pt>
                <c:pt idx="6">
                  <c:v>2.0829979175453701</c:v>
                </c:pt>
                <c:pt idx="7">
                  <c:v>1.9198117131165899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A3-4659-8492-B474A9EC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088"/>
        <c:axId val="46475344"/>
      </c:scatterChart>
      <c:valAx>
        <c:axId val="29417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and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475344"/>
        <c:crosses val="autoZero"/>
        <c:crossBetween val="midCat"/>
      </c:valAx>
      <c:valAx>
        <c:axId val="46475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4170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CaMKIIa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0.65818370433026296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1.1322444785330901</c:v>
                </c:pt>
                <c:pt idx="4">
                  <c:v>1.16005584027478</c:v>
                </c:pt>
                <c:pt idx="5">
                  <c:v>1.0600069008781901</c:v>
                </c:pt>
                <c:pt idx="6">
                  <c:v>2.0212809574689601</c:v>
                </c:pt>
                <c:pt idx="7">
                  <c:v>2.0774397894262302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E-4D19-854B-57B0723E029B}"/>
            </c:ext>
          </c:extLst>
        </c:ser>
        <c:ser>
          <c:idx val="1"/>
          <c:order val="1"/>
          <c:tx>
            <c:v>CaMKIIb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0.57020571182677005</c:v>
                </c:pt>
                <c:pt idx="1">
                  <c:v>1.0831244019599999</c:v>
                </c:pt>
                <c:pt idx="2">
                  <c:v>0.97937765674604904</c:v>
                </c:pt>
                <c:pt idx="3">
                  <c:v>0.86882897235849699</c:v>
                </c:pt>
                <c:pt idx="4">
                  <c:v>1.28071348817443</c:v>
                </c:pt>
                <c:pt idx="5">
                  <c:v>1.0166763459817201</c:v>
                </c:pt>
                <c:pt idx="6">
                  <c:v>1.5253106180270599</c:v>
                </c:pt>
                <c:pt idx="7">
                  <c:v>1.5861006152400801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E-4D19-854B-57B0723E029B}"/>
            </c:ext>
          </c:extLst>
        </c:ser>
        <c:ser>
          <c:idx val="2"/>
          <c:order val="2"/>
          <c:tx>
            <c:v>CaMKIV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0.90518760101865903</c:v>
                </c:pt>
                <c:pt idx="1">
                  <c:v>0.71386186231044402</c:v>
                </c:pt>
                <c:pt idx="2">
                  <c:v>0.70571980637847198</c:v>
                </c:pt>
                <c:pt idx="3">
                  <c:v>0.83246601351351901</c:v>
                </c:pt>
                <c:pt idx="4">
                  <c:v>1.1126019012437001</c:v>
                </c:pt>
                <c:pt idx="5">
                  <c:v>1.31232172589045</c:v>
                </c:pt>
                <c:pt idx="6">
                  <c:v>1.1016884403585601</c:v>
                </c:pt>
                <c:pt idx="7">
                  <c:v>0.88886759171957497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E-4D19-854B-57B0723E029B}"/>
            </c:ext>
          </c:extLst>
        </c:ser>
        <c:ser>
          <c:idx val="3"/>
          <c:order val="3"/>
          <c:tx>
            <c:v>PKA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0.88654758067564798</c:v>
                </c:pt>
                <c:pt idx="1">
                  <c:v>0.70982125379122896</c:v>
                </c:pt>
                <c:pt idx="2">
                  <c:v>0.77804782029165098</c:v>
                </c:pt>
                <c:pt idx="3">
                  <c:v>0.77342724562693799</c:v>
                </c:pt>
                <c:pt idx="4">
                  <c:v>1.35490818622034</c:v>
                </c:pt>
                <c:pt idx="5">
                  <c:v>0.93320886364160205</c:v>
                </c:pt>
                <c:pt idx="6">
                  <c:v>1.0881560622752</c:v>
                </c:pt>
                <c:pt idx="7">
                  <c:v>0.95191105051623304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E-4D19-854B-57B0723E029B}"/>
            </c:ext>
          </c:extLst>
        </c:ser>
        <c:ser>
          <c:idx val="4"/>
          <c:order val="4"/>
          <c:tx>
            <c:v>PKC v EGR1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0.76687403271309895</c:v>
                </c:pt>
                <c:pt idx="1">
                  <c:v>1.0711277378744599</c:v>
                </c:pt>
                <c:pt idx="2">
                  <c:v>1.07957397067483</c:v>
                </c:pt>
                <c:pt idx="3">
                  <c:v>1.1967481524132799</c:v>
                </c:pt>
                <c:pt idx="4">
                  <c:v>1.3039903633562799</c:v>
                </c:pt>
                <c:pt idx="5">
                  <c:v>1.3546368759095999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4E-4D19-854B-57B0723E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031"/>
        <c:axId val="39909187"/>
      </c:scatterChart>
      <c:valAx>
        <c:axId val="49997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909187"/>
        <c:crosses val="autoZero"/>
        <c:crossBetween val="midCat"/>
      </c:valAx>
      <c:valAx>
        <c:axId val="39909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99703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CREB v DNMT3A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B-47AD-BC13-71F634B921F5}"/>
            </c:ext>
          </c:extLst>
        </c:ser>
        <c:ser>
          <c:idx val="1"/>
          <c:order val="1"/>
          <c:tx>
            <c:v>CREB v DNMT1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0.94192815740943803</c:v>
                </c:pt>
                <c:pt idx="4">
                  <c:v>1.9864184179922399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B-47AD-BC13-71F634B9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292"/>
        <c:axId val="64811047"/>
      </c:scatterChart>
      <c:valAx>
        <c:axId val="20841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811047"/>
        <c:crosses val="autoZero"/>
        <c:crossBetween val="midCat"/>
      </c:valAx>
      <c:valAx>
        <c:axId val="64811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8412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D-408F-9D81-46A154D01613}"/>
            </c:ext>
          </c:extLst>
        </c:ser>
        <c:ser>
          <c:idx val="1"/>
          <c:order val="1"/>
          <c:tx>
            <c:v>Arc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correls!$BJ$20:$BJ$27</c:f>
              <c:numCache>
                <c:formatCode>General</c:formatCode>
                <c:ptCount val="8"/>
                <c:pt idx="0">
                  <c:v>1.2023446444208199</c:v>
                </c:pt>
                <c:pt idx="1">
                  <c:v>1.00237358631588</c:v>
                </c:pt>
                <c:pt idx="4">
                  <c:v>1.20229946326792</c:v>
                </c:pt>
                <c:pt idx="5">
                  <c:v>0.85790406123093399</c:v>
                </c:pt>
                <c:pt idx="6">
                  <c:v>1.64212154828612</c:v>
                </c:pt>
                <c:pt idx="7">
                  <c:v>0.44018422922134198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4D-408F-9D81-46A154D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743"/>
        <c:axId val="60749221"/>
      </c:scatterChart>
      <c:valAx>
        <c:axId val="136357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0749221"/>
        <c:crosses val="autoZero"/>
        <c:crossBetween val="midCat"/>
      </c:valAx>
      <c:valAx>
        <c:axId val="60749221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6357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CREB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8-4EA9-AE30-D65182E149C3}"/>
            </c:ext>
          </c:extLst>
        </c:ser>
        <c:ser>
          <c:idx val="1"/>
          <c:order val="1"/>
          <c:tx>
            <c:v>CREB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0.91945197278470403</c:v>
                </c:pt>
                <c:pt idx="1">
                  <c:v>1.4411914584957599</c:v>
                </c:pt>
                <c:pt idx="2">
                  <c:v>1.3168901928260399</c:v>
                </c:pt>
                <c:pt idx="3">
                  <c:v>1.8154570023874801</c:v>
                </c:pt>
                <c:pt idx="4">
                  <c:v>1.9677082918001301</c:v>
                </c:pt>
                <c:pt idx="5">
                  <c:v>1.4609895351587501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8-4EA9-AE30-D65182E1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9670"/>
        <c:axId val="12991950"/>
      </c:scatterChart>
      <c:valAx>
        <c:axId val="83529670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991950"/>
        <c:crosses val="autoZero"/>
        <c:crossBetween val="midCat"/>
      </c:valAx>
      <c:valAx>
        <c:axId val="12991950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52967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C-4CFF-A827-4156955D1F68}"/>
            </c:ext>
          </c:extLst>
        </c:ser>
        <c:ser>
          <c:idx val="1"/>
          <c:order val="1"/>
          <c:tx>
            <c:v>Arc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correls!$CJ$28:$CJ$35</c:f>
              <c:numCache>
                <c:formatCode>General</c:formatCode>
                <c:ptCount val="8"/>
                <c:pt idx="0">
                  <c:v>0.62123043850058601</c:v>
                </c:pt>
                <c:pt idx="1">
                  <c:v>1.77452519721449</c:v>
                </c:pt>
                <c:pt idx="2">
                  <c:v>1.9321552211266499</c:v>
                </c:pt>
                <c:pt idx="3">
                  <c:v>0.78889961331189595</c:v>
                </c:pt>
                <c:pt idx="4">
                  <c:v>1.26616381021761</c:v>
                </c:pt>
                <c:pt idx="5">
                  <c:v>0.97844298618298198</c:v>
                </c:pt>
                <c:pt idx="6">
                  <c:v>1.0150384608081799</c:v>
                </c:pt>
                <c:pt idx="7">
                  <c:v>1.1131222252572299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EC-4CFF-A827-4156955D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6448"/>
        <c:axId val="89645996"/>
      </c:scatterChart>
      <c:valAx>
        <c:axId val="63976448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645996"/>
        <c:crosses val="autoZero"/>
        <c:crossBetween val="midCat"/>
      </c:valAx>
      <c:valAx>
        <c:axId val="89645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9764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EGR1 v DNMT3A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1.7433213838500901</c:v>
                </c:pt>
                <c:pt idx="4">
                  <c:v>2.39712098581724</c:v>
                </c:pt>
                <c:pt idx="5">
                  <c:v>2.7794234646460199</c:v>
                </c:pt>
                <c:pt idx="6">
                  <c:v>2.3853290620176302</c:v>
                </c:pt>
                <c:pt idx="7">
                  <c:v>1.6401887230438099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3-4A70-B1FD-107E5E3D4E31}"/>
            </c:ext>
          </c:extLst>
        </c:ser>
        <c:ser>
          <c:idx val="1"/>
          <c:order val="1"/>
          <c:tx>
            <c:v>EGR1 v DNMT1</c:v>
          </c:tx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correls!$BL$20:$BL$27</c:f>
              <c:numCache>
                <c:formatCode>General</c:formatCode>
                <c:ptCount val="8"/>
                <c:pt idx="0">
                  <c:v>1.1590951710167301</c:v>
                </c:pt>
                <c:pt idx="1">
                  <c:v>1.2802718817588401</c:v>
                </c:pt>
                <c:pt idx="4">
                  <c:v>2.53516077425687</c:v>
                </c:pt>
                <c:pt idx="5">
                  <c:v>2.0089389366335002</c:v>
                </c:pt>
                <c:pt idx="6">
                  <c:v>2.9286085001296098</c:v>
                </c:pt>
                <c:pt idx="7">
                  <c:v>0.82017812987374406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1.2468981805244601</c:v>
                </c:pt>
                <c:pt idx="4">
                  <c:v>1.1593786443705201</c:v>
                </c:pt>
                <c:pt idx="5">
                  <c:v>1.3966408419051299</c:v>
                </c:pt>
                <c:pt idx="6">
                  <c:v>1.2092805691092301</c:v>
                </c:pt>
                <c:pt idx="7">
                  <c:v>1.2921951734169499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23-4A70-B1FD-107E5E3D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974"/>
        <c:axId val="71669946"/>
      </c:scatterChart>
      <c:valAx>
        <c:axId val="45925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669946"/>
        <c:crosses val="autoZero"/>
        <c:crossBetween val="midCat"/>
      </c:valAx>
      <c:valAx>
        <c:axId val="71669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9259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EGR1 v DNMT3A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0.93636058247687004</c:v>
                </c:pt>
                <c:pt idx="1">
                  <c:v>1.22556163762643</c:v>
                </c:pt>
                <c:pt idx="2">
                  <c:v>1.0279830940241701</c:v>
                </c:pt>
                <c:pt idx="3">
                  <c:v>1.0623636802959799</c:v>
                </c:pt>
                <c:pt idx="4">
                  <c:v>1.20212547485184</c:v>
                </c:pt>
                <c:pt idx="5">
                  <c:v>1.0281285246965199</c:v>
                </c:pt>
                <c:pt idx="6">
                  <c:v>1.3996777449115401</c:v>
                </c:pt>
                <c:pt idx="7">
                  <c:v>1.14689367828713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9-481B-BE5C-7F30B32ABE36}"/>
            </c:ext>
          </c:extLst>
        </c:ser>
        <c:ser>
          <c:idx val="1"/>
          <c:order val="1"/>
          <c:tx>
            <c:v>EGR1 v DNMT1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correls!$CL$28:$CL$35</c:f>
              <c:numCache>
                <c:formatCode>General</c:formatCode>
                <c:ptCount val="8"/>
                <c:pt idx="0">
                  <c:v>0.63309754061914603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0.79888453436434204</c:v>
                </c:pt>
                <c:pt idx="4">
                  <c:v>1.08509439982499</c:v>
                </c:pt>
                <c:pt idx="5">
                  <c:v>1.0618131163518301</c:v>
                </c:pt>
                <c:pt idx="6">
                  <c:v>0.99551666781411996</c:v>
                </c:pt>
                <c:pt idx="7">
                  <c:v>1.26179064618801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1.2889422221303299</c:v>
                </c:pt>
                <c:pt idx="1">
                  <c:v>1.07409359552769</c:v>
                </c:pt>
                <c:pt idx="2">
                  <c:v>0.86232410398519199</c:v>
                </c:pt>
                <c:pt idx="3">
                  <c:v>1.5574890375760599</c:v>
                </c:pt>
                <c:pt idx="4">
                  <c:v>1.3889470252865299</c:v>
                </c:pt>
                <c:pt idx="5">
                  <c:v>1.1476410855257499</c:v>
                </c:pt>
                <c:pt idx="6">
                  <c:v>1.25435010809986</c:v>
                </c:pt>
                <c:pt idx="7">
                  <c:v>1.0180572468353399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29-481B-BE5C-7F30B32A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647"/>
        <c:axId val="83313630"/>
      </c:scatterChart>
      <c:valAx>
        <c:axId val="12053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313630"/>
        <c:crosses val="autoZero"/>
        <c:crossBetween val="midCat"/>
      </c:valAx>
      <c:valAx>
        <c:axId val="833136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5364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7224315177830296"/>
          <c:y val="0.428425227069207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0.16613379448664758</c:v>
                  </c:pt>
                  <c:pt idx="2">
                    <c:v>0.15510559297441326</c:v>
                  </c:pt>
                  <c:pt idx="3">
                    <c:v>0.13629850661738391</c:v>
                  </c:pt>
                </c:numCache>
              </c:numRef>
            </c:plus>
            <c:min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0.16613379448664758</c:v>
                  </c:pt>
                  <c:pt idx="2">
                    <c:v>0.15510559297441326</c:v>
                  </c:pt>
                  <c:pt idx="3">
                    <c:v>0.13629850661738391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(2)'!$X$50:$X$53</c:f>
              <c:numCache>
                <c:formatCode>General</c:formatCode>
                <c:ptCount val="4"/>
                <c:pt idx="0">
                  <c:v>1.0815639468967333</c:v>
                </c:pt>
                <c:pt idx="1">
                  <c:v>1</c:v>
                </c:pt>
                <c:pt idx="2">
                  <c:v>1.0201660983823369</c:v>
                </c:pt>
                <c:pt idx="3">
                  <c:v>1.143918230275947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8-4B1D-9235-E8DC2CB5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3095"/>
        <c:axId val="57527880"/>
      </c:barChart>
      <c:catAx>
        <c:axId val="27473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527880"/>
        <c:crosses val="autoZero"/>
        <c:auto val="1"/>
        <c:lblAlgn val="ctr"/>
        <c:lblOffset val="100"/>
        <c:noMultiLvlLbl val="1"/>
      </c:catAx>
      <c:valAx>
        <c:axId val="57527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4730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IX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0.979379445720298</c:v>
                </c:pt>
                <c:pt idx="1">
                  <c:v>1</c:v>
                </c:pt>
                <c:pt idx="2">
                  <c:v>1.1417938775879799</c:v>
                </c:pt>
                <c:pt idx="3">
                  <c:v>1.1052577103101899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0A-4B4D-BCAC-A994A18B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2073"/>
        <c:axId val="58610167"/>
      </c:barChart>
      <c:catAx>
        <c:axId val="224720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610167"/>
        <c:crosses val="autoZero"/>
        <c:auto val="1"/>
        <c:lblAlgn val="ctr"/>
        <c:lblOffset val="100"/>
        <c:noMultiLvlLbl val="1"/>
      </c:catAx>
      <c:valAx>
        <c:axId val="58610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4720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EGR-1-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1.17464626223673</c:v>
                </c:pt>
                <c:pt idx="1">
                  <c:v>1</c:v>
                </c:pt>
                <c:pt idx="2">
                  <c:v>1.71355202181553</c:v>
                </c:pt>
                <c:pt idx="3">
                  <c:v>1.0976776268798101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7EB-4214-A699-E5B4D83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403"/>
        <c:axId val="7002090"/>
      </c:barChart>
      <c:catAx>
        <c:axId val="778564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02090"/>
        <c:crosses val="autoZero"/>
        <c:auto val="1"/>
        <c:lblAlgn val="ctr"/>
        <c:lblOffset val="100"/>
        <c:noMultiLvlLbl val="1"/>
      </c:catAx>
      <c:valAx>
        <c:axId val="700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78564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IV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0.98471692993334203</c:v>
                </c:pt>
                <c:pt idx="1">
                  <c:v>1</c:v>
                </c:pt>
                <c:pt idx="2">
                  <c:v>1.1524025478876101</c:v>
                </c:pt>
                <c:pt idx="3">
                  <c:v>1.1555066642443801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172-4F31-B61D-8E7047BA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62774"/>
        <c:axId val="13306519"/>
      </c:barChart>
      <c:catAx>
        <c:axId val="38062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306519"/>
        <c:crosses val="autoZero"/>
        <c:auto val="1"/>
        <c:lblAlgn val="ctr"/>
        <c:lblOffset val="100"/>
        <c:noMultiLvlLbl val="1"/>
      </c:catAx>
      <c:valAx>
        <c:axId val="13306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80627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Arc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(2)'!$W$50:$W$53</c:f>
                <c:numCache>
                  <c:formatCode>General</c:formatCode>
                  <c:ptCount val="4"/>
                  <c:pt idx="0">
                    <c:v>1.1195841509482805</c:v>
                  </c:pt>
                  <c:pt idx="1">
                    <c:v>1.1894312763144115</c:v>
                  </c:pt>
                  <c:pt idx="2">
                    <c:v>1.1328690585249974</c:v>
                  </c:pt>
                  <c:pt idx="3">
                    <c:v>1.1162653613089162</c:v>
                  </c:pt>
                </c:numCache>
              </c:numRef>
            </c:plus>
            <c:minus>
              <c:numRef>
                <c:f>'Summary (2)'!$W$50:$W$53</c:f>
                <c:numCache>
                  <c:formatCode>General</c:formatCode>
                  <c:ptCount val="4"/>
                  <c:pt idx="0">
                    <c:v>1.1195841509482805</c:v>
                  </c:pt>
                  <c:pt idx="1">
                    <c:v>1.1894312763144115</c:v>
                  </c:pt>
                  <c:pt idx="2">
                    <c:v>1.1328690585249974</c:v>
                  </c:pt>
                  <c:pt idx="3">
                    <c:v>1.1162653613089162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(2)'!$U$50:$U$53</c:f>
              <c:numCache>
                <c:formatCode>General</c:formatCode>
                <c:ptCount val="4"/>
                <c:pt idx="0">
                  <c:v>7.7434334763023021</c:v>
                </c:pt>
                <c:pt idx="1">
                  <c:v>7.1594781783546617</c:v>
                </c:pt>
                <c:pt idx="2">
                  <c:v>7.3038569196655549</c:v>
                </c:pt>
                <c:pt idx="3">
                  <c:v>8.1898576074827254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5C3-AC11-65052B64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6101"/>
        <c:axId val="52163206"/>
      </c:barChart>
      <c:catAx>
        <c:axId val="130461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163206"/>
        <c:crosses val="autoZero"/>
        <c:auto val="1"/>
        <c:lblAlgn val="ctr"/>
        <c:lblOffset val="100"/>
        <c:noMultiLvlLbl val="1"/>
      </c:catAx>
      <c:valAx>
        <c:axId val="52163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0461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0.16613379448664758</c:v>
                  </c:pt>
                  <c:pt idx="2">
                    <c:v>0.15510559297441326</c:v>
                  </c:pt>
                  <c:pt idx="3">
                    <c:v>0.13629850661738391</c:v>
                  </c:pt>
                </c:numCache>
              </c:numRef>
            </c:plus>
            <c:min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0.16613379448664758</c:v>
                  </c:pt>
                  <c:pt idx="2">
                    <c:v>0.15510559297441326</c:v>
                  </c:pt>
                  <c:pt idx="3">
                    <c:v>0.13629850661738391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(2)'!$X$50:$X$53</c:f>
              <c:numCache>
                <c:formatCode>General</c:formatCode>
                <c:ptCount val="4"/>
                <c:pt idx="0">
                  <c:v>1.0815639468967333</c:v>
                </c:pt>
                <c:pt idx="1">
                  <c:v>1</c:v>
                </c:pt>
                <c:pt idx="2">
                  <c:v>1.0201660983823369</c:v>
                </c:pt>
                <c:pt idx="3">
                  <c:v>1.143918230275947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3-42C0-83D5-1569BD1A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4034"/>
        <c:axId val="27271726"/>
      </c:barChart>
      <c:catAx>
        <c:axId val="70674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1726"/>
        <c:crosses val="autoZero"/>
        <c:auto val="1"/>
        <c:lblAlgn val="ctr"/>
        <c:lblOffset val="100"/>
        <c:noMultiLvlLbl val="1"/>
      </c:catAx>
      <c:valAx>
        <c:axId val="27271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6740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PKC-b1 -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(2)'!$AD$50:$AD$53</c:f>
                <c:numCache>
                  <c:formatCode>General</c:formatCode>
                  <c:ptCount val="4"/>
                  <c:pt idx="0">
                    <c:v>3.6980140706388491</c:v>
                  </c:pt>
                  <c:pt idx="1">
                    <c:v>6.1841489270991223</c:v>
                  </c:pt>
                  <c:pt idx="2">
                    <c:v>8.452699416009267</c:v>
                  </c:pt>
                  <c:pt idx="3">
                    <c:v>3.5663710508998498</c:v>
                  </c:pt>
                </c:numCache>
              </c:numRef>
            </c:plus>
            <c:minus>
              <c:numRef>
                <c:f>'Summary (2)'!$AD$50:$AD$53</c:f>
                <c:numCache>
                  <c:formatCode>General</c:formatCode>
                  <c:ptCount val="4"/>
                  <c:pt idx="0">
                    <c:v>3.6980140706388491</c:v>
                  </c:pt>
                  <c:pt idx="1">
                    <c:v>6.1841489270991223</c:v>
                  </c:pt>
                  <c:pt idx="2">
                    <c:v>8.452699416009267</c:v>
                  </c:pt>
                  <c:pt idx="3">
                    <c:v>3.5663710508998498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(2)'!$AB$50:$AB$53</c:f>
              <c:numCache>
                <c:formatCode>General</c:formatCode>
                <c:ptCount val="4"/>
                <c:pt idx="0">
                  <c:v>47.41620894316592</c:v>
                </c:pt>
                <c:pt idx="1">
                  <c:v>51.300163984773398</c:v>
                </c:pt>
                <c:pt idx="2">
                  <c:v>73.236489727207072</c:v>
                </c:pt>
                <c:pt idx="3">
                  <c:v>56.944114645263035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7-42E0-9256-F2CE2033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8312"/>
        <c:axId val="70156931"/>
      </c:barChart>
      <c:catAx>
        <c:axId val="449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156931"/>
        <c:crosses val="autoZero"/>
        <c:auto val="1"/>
        <c:lblAlgn val="ctr"/>
        <c:lblOffset val="100"/>
        <c:noMultiLvlLbl val="1"/>
      </c:catAx>
      <c:valAx>
        <c:axId val="70156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968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PKC-b1 -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0.11541650135737079</c:v>
                  </c:pt>
                  <c:pt idx="3">
                    <c:v>6.2629317763859951E-2</c:v>
                  </c:pt>
                </c:numCache>
              </c:numRef>
            </c:plus>
            <c:minus>
              <c:numRef>
                <c:f>'Summary (2)'!$AF$50:$AF$53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0.11541650135737079</c:v>
                  </c:pt>
                  <c:pt idx="3">
                    <c:v>6.2629317763859951E-2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(2)'!$AE$50:$AE$53</c:f>
              <c:numCache>
                <c:formatCode>General</c:formatCode>
                <c:ptCount val="4"/>
                <c:pt idx="0">
                  <c:v>0.92428961742188021</c:v>
                </c:pt>
                <c:pt idx="1">
                  <c:v>1</c:v>
                </c:pt>
                <c:pt idx="2">
                  <c:v>1.4276073220534866</c:v>
                </c:pt>
                <c:pt idx="3">
                  <c:v>1.1100181797111768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F83-AC0B-2804E52E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9546"/>
        <c:axId val="83819135"/>
      </c:barChart>
      <c:catAx>
        <c:axId val="609095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819135"/>
        <c:crosses val="autoZero"/>
        <c:auto val="1"/>
        <c:lblAlgn val="ctr"/>
        <c:lblOffset val="100"/>
        <c:noMultiLvlLbl val="1"/>
      </c:catAx>
      <c:valAx>
        <c:axId val="83819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09095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Camk4 -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(2)'!$AK$50:$AK$53</c:f>
                <c:numCache>
                  <c:formatCode>General</c:formatCode>
                  <c:ptCount val="4"/>
                  <c:pt idx="0">
                    <c:v>1.9400227199485309</c:v>
                  </c:pt>
                  <c:pt idx="1">
                    <c:v>1.702926079848351</c:v>
                  </c:pt>
                  <c:pt idx="2">
                    <c:v>6.6995950716626078</c:v>
                  </c:pt>
                  <c:pt idx="3">
                    <c:v>1.6301651717584793</c:v>
                  </c:pt>
                </c:numCache>
              </c:numRef>
            </c:plus>
            <c:minus>
              <c:numRef>
                <c:f>'Summary (2)'!$AK$50:$AK$53</c:f>
                <c:numCache>
                  <c:formatCode>General</c:formatCode>
                  <c:ptCount val="4"/>
                  <c:pt idx="0">
                    <c:v>1.9400227199485309</c:v>
                  </c:pt>
                  <c:pt idx="1">
                    <c:v>1.702926079848351</c:v>
                  </c:pt>
                  <c:pt idx="2">
                    <c:v>6.6995950716626078</c:v>
                  </c:pt>
                  <c:pt idx="3">
                    <c:v>1.6301651717584793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(2)'!$AI$50:$AI$53</c:f>
              <c:numCache>
                <c:formatCode>General</c:formatCode>
                <c:ptCount val="4"/>
                <c:pt idx="0">
                  <c:v>23.416213908583813</c:v>
                </c:pt>
                <c:pt idx="1">
                  <c:v>22.11175074133947</c:v>
                </c:pt>
                <c:pt idx="2">
                  <c:v>40.827873978308027</c:v>
                </c:pt>
                <c:pt idx="3">
                  <c:v>20.554202655772301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6D8-A4CA-D5862FB4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55241"/>
        <c:axId val="39772491"/>
      </c:barChart>
      <c:catAx>
        <c:axId val="957552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772491"/>
        <c:crosses val="autoZero"/>
        <c:auto val="1"/>
        <c:lblAlgn val="ctr"/>
        <c:lblOffset val="100"/>
        <c:noMultiLvlLbl val="1"/>
      </c:catAx>
      <c:valAx>
        <c:axId val="39772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7552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0.16409365511469254</c:v>
                  </c:pt>
                  <c:pt idx="3">
                    <c:v>7.9310552642657489E-2</c:v>
                  </c:pt>
                </c:numCache>
              </c:numRef>
            </c:plus>
            <c:minus>
              <c:numRef>
                <c:f>'Summary (2)'!$AM$50:$AM$53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0.16409365511469254</c:v>
                  </c:pt>
                  <c:pt idx="3">
                    <c:v>7.9310552642657489E-2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(2)'!$AL$50:$AL$53</c:f>
              <c:numCache>
                <c:formatCode>General</c:formatCode>
                <c:ptCount val="4"/>
                <c:pt idx="0">
                  <c:v>1.0589941150523896</c:v>
                </c:pt>
                <c:pt idx="1">
                  <c:v>1</c:v>
                </c:pt>
                <c:pt idx="2">
                  <c:v>1.8464333492136129</c:v>
                </c:pt>
                <c:pt idx="3">
                  <c:v>0.9295601644669762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852-8AA8-50D22B48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3478"/>
        <c:axId val="8133183"/>
      </c:barChart>
      <c:catAx>
        <c:axId val="212334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133183"/>
        <c:crosses val="autoZero"/>
        <c:auto val="1"/>
        <c:lblAlgn val="ctr"/>
        <c:lblOffset val="100"/>
        <c:noMultiLvlLbl val="1"/>
      </c:catAx>
      <c:valAx>
        <c:axId val="8133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2334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Crebbp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(2)'!$AR$50:$AR$53</c:f>
                <c:numCache>
                  <c:formatCode>General</c:formatCode>
                  <c:ptCount val="4"/>
                  <c:pt idx="0">
                    <c:v>0.41517019854219761</c:v>
                  </c:pt>
                  <c:pt idx="1">
                    <c:v>0.32329438093111157</c:v>
                  </c:pt>
                  <c:pt idx="2">
                    <c:v>0.62550099415231475</c:v>
                  </c:pt>
                  <c:pt idx="3">
                    <c:v>0.2895098160941188</c:v>
                  </c:pt>
                </c:numCache>
              </c:numRef>
            </c:plus>
            <c:minus>
              <c:numRef>
                <c:f>'Summary (2)'!$AR$50:$AR$53</c:f>
                <c:numCache>
                  <c:formatCode>General</c:formatCode>
                  <c:ptCount val="4"/>
                  <c:pt idx="0">
                    <c:v>0.41517019854219761</c:v>
                  </c:pt>
                  <c:pt idx="1">
                    <c:v>0.32329438093111157</c:v>
                  </c:pt>
                  <c:pt idx="2">
                    <c:v>0.62550099415231475</c:v>
                  </c:pt>
                  <c:pt idx="3">
                    <c:v>0.2895098160941188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(2)'!$AP$50:$AP$53</c:f>
              <c:numCache>
                <c:formatCode>General</c:formatCode>
                <c:ptCount val="4"/>
                <c:pt idx="0">
                  <c:v>2.9800012739605668</c:v>
                </c:pt>
                <c:pt idx="1">
                  <c:v>2.6181238301209873</c:v>
                </c:pt>
                <c:pt idx="2">
                  <c:v>4.0756703496577584</c:v>
                </c:pt>
                <c:pt idx="3">
                  <c:v>3.6605290696611306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F-4828-8B32-D459FDA0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1248"/>
        <c:axId val="86152029"/>
      </c:barChart>
      <c:catAx>
        <c:axId val="497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152029"/>
        <c:crosses val="autoZero"/>
        <c:auto val="1"/>
        <c:lblAlgn val="ctr"/>
        <c:lblOffset val="100"/>
        <c:noMultiLvlLbl val="1"/>
      </c:catAx>
      <c:valAx>
        <c:axId val="86152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7912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(2)'!$AS$50:$AS$53</c:f>
              <c:numCache>
                <c:formatCode>General</c:formatCode>
                <c:ptCount val="4"/>
                <c:pt idx="0">
                  <c:v>1.1382201405740449</c:v>
                </c:pt>
                <c:pt idx="1">
                  <c:v>1</c:v>
                </c:pt>
                <c:pt idx="2">
                  <c:v>1.5567141258820503</c:v>
                </c:pt>
                <c:pt idx="3">
                  <c:v>1.3981497084085486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4D3C-BAD4-EED0B19C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5178"/>
        <c:axId val="40555869"/>
      </c:barChart>
      <c:catAx>
        <c:axId val="83755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5869"/>
        <c:crosses val="autoZero"/>
        <c:auto val="1"/>
        <c:lblAlgn val="ctr"/>
        <c:lblOffset val="100"/>
        <c:noMultiLvlLbl val="1"/>
      </c:catAx>
      <c:valAx>
        <c:axId val="40555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7551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(2)'!$AY$50:$AY$53</c:f>
                <c:numCache>
                  <c:formatCode>General</c:formatCode>
                  <c:ptCount val="4"/>
                  <c:pt idx="0">
                    <c:v>4.3797172044143915</c:v>
                  </c:pt>
                  <c:pt idx="1">
                    <c:v>2.5306890345302122</c:v>
                  </c:pt>
                  <c:pt idx="2">
                    <c:v>4.4097896321663486</c:v>
                  </c:pt>
                  <c:pt idx="3">
                    <c:v>1.4288486830956713</c:v>
                  </c:pt>
                </c:numCache>
              </c:numRef>
            </c:plus>
            <c:minus>
              <c:numRef>
                <c:f>'Summary (2)'!$AY$50:$AY$53</c:f>
                <c:numCache>
                  <c:formatCode>General</c:formatCode>
                  <c:ptCount val="4"/>
                  <c:pt idx="0">
                    <c:v>4.3797172044143915</c:v>
                  </c:pt>
                  <c:pt idx="1">
                    <c:v>2.5306890345302122</c:v>
                  </c:pt>
                  <c:pt idx="2">
                    <c:v>4.4097896321663486</c:v>
                  </c:pt>
                  <c:pt idx="3">
                    <c:v>1.4288486830956713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(2)'!$AW$50:$AW$53</c:f>
              <c:numCache>
                <c:formatCode>General</c:formatCode>
                <c:ptCount val="4"/>
                <c:pt idx="0">
                  <c:v>34.244245388773095</c:v>
                </c:pt>
                <c:pt idx="1">
                  <c:v>29.787496700155639</c:v>
                </c:pt>
                <c:pt idx="2">
                  <c:v>41.741328445908628</c:v>
                </c:pt>
                <c:pt idx="3">
                  <c:v>25.369875348144575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9-4A8D-9260-FAFCC1BE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3135"/>
        <c:axId val="65892600"/>
      </c:barChart>
      <c:catAx>
        <c:axId val="718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892600"/>
        <c:crosses val="autoZero"/>
        <c:auto val="1"/>
        <c:lblAlgn val="ctr"/>
        <c:lblOffset val="100"/>
        <c:noMultiLvlLbl val="1"/>
      </c:catAx>
      <c:valAx>
        <c:axId val="65892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8231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0.16409365511469254</c:v>
                  </c:pt>
                  <c:pt idx="3">
                    <c:v>7.9310552642657489E-2</c:v>
                  </c:pt>
                </c:numCache>
              </c:numRef>
            </c:plus>
            <c:minus>
              <c:numRef>
                <c:f>'Summary (2)'!$AM$50:$AM$53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0.16409365511469254</c:v>
                  </c:pt>
                  <c:pt idx="3">
                    <c:v>7.9310552642657489E-2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(2)'!$AL$50:$AL$53</c:f>
              <c:numCache>
                <c:formatCode>General</c:formatCode>
                <c:ptCount val="4"/>
                <c:pt idx="0">
                  <c:v>1.0589941150523896</c:v>
                </c:pt>
                <c:pt idx="1">
                  <c:v>1</c:v>
                </c:pt>
                <c:pt idx="2">
                  <c:v>1.8464333492136129</c:v>
                </c:pt>
                <c:pt idx="3">
                  <c:v>0.9295601644669762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C-4DA3-A489-B7CA1B0E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1990"/>
        <c:axId val="77374915"/>
      </c:barChart>
      <c:catAx>
        <c:axId val="927919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7374915"/>
        <c:crosses val="autoZero"/>
        <c:auto val="1"/>
        <c:lblAlgn val="ctr"/>
        <c:lblOffset val="100"/>
        <c:noMultiLvlLbl val="1"/>
      </c:catAx>
      <c:valAx>
        <c:axId val="77374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7919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8.4958097016490458E-2</c:v>
                  </c:pt>
                  <c:pt idx="2">
                    <c:v>0.10564564656539062</c:v>
                  </c:pt>
                  <c:pt idx="3">
                    <c:v>5.6320682048608094E-2</c:v>
                  </c:pt>
                </c:numCache>
              </c:numRef>
            </c:plus>
            <c:min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8.4958097016490458E-2</c:v>
                  </c:pt>
                  <c:pt idx="2">
                    <c:v>0.10564564656539062</c:v>
                  </c:pt>
                  <c:pt idx="3">
                    <c:v>5.6320682048608094E-2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(2)'!$AZ$50:$AZ$53</c:f>
              <c:numCache>
                <c:formatCode>General</c:formatCode>
                <c:ptCount val="4"/>
                <c:pt idx="0">
                  <c:v>1.1496181009595938</c:v>
                </c:pt>
                <c:pt idx="1">
                  <c:v>1</c:v>
                </c:pt>
                <c:pt idx="2">
                  <c:v>1.4013036699955566</c:v>
                </c:pt>
                <c:pt idx="3">
                  <c:v>0.85169544804387731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08D-BE75-F4C03B88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43"/>
        <c:axId val="65866885"/>
      </c:barChart>
      <c:catAx>
        <c:axId val="1200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866885"/>
        <c:crosses val="autoZero"/>
        <c:auto val="1"/>
        <c:lblAlgn val="ctr"/>
        <c:lblOffset val="100"/>
        <c:noMultiLvlLbl val="1"/>
      </c:catAx>
      <c:valAx>
        <c:axId val="65866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013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Dnmt3a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(2)'!$BF$50:$BF$53</c:f>
                <c:numCache>
                  <c:formatCode>General</c:formatCode>
                  <c:ptCount val="4"/>
                  <c:pt idx="0">
                    <c:v>1.5152175705193671</c:v>
                  </c:pt>
                  <c:pt idx="1">
                    <c:v>1.8719244430081723</c:v>
                  </c:pt>
                  <c:pt idx="2">
                    <c:v>4.0763199500784335</c:v>
                  </c:pt>
                  <c:pt idx="3">
                    <c:v>0.91892675081459974</c:v>
                  </c:pt>
                </c:numCache>
              </c:numRef>
            </c:plus>
            <c:minus>
              <c:numRef>
                <c:f>'Summary (2)'!$BF$50:$BF$53</c:f>
                <c:numCache>
                  <c:formatCode>General</c:formatCode>
                  <c:ptCount val="4"/>
                  <c:pt idx="0">
                    <c:v>1.5152175705193671</c:v>
                  </c:pt>
                  <c:pt idx="1">
                    <c:v>1.8719244430081723</c:v>
                  </c:pt>
                  <c:pt idx="2">
                    <c:v>4.0763199500784335</c:v>
                  </c:pt>
                  <c:pt idx="3">
                    <c:v>0.91892675081459974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(2)'!$BD$50:$BD$53</c:f>
              <c:numCache>
                <c:formatCode>General</c:formatCode>
                <c:ptCount val="4"/>
                <c:pt idx="0">
                  <c:v>19.832926821896503</c:v>
                </c:pt>
                <c:pt idx="1">
                  <c:v>18.265682533182396</c:v>
                </c:pt>
                <c:pt idx="2">
                  <c:v>36.2258630443973</c:v>
                </c:pt>
                <c:pt idx="3">
                  <c:v>20.026872530321022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8-4958-90CE-74B61C35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2580"/>
        <c:axId val="94286662"/>
      </c:barChart>
      <c:catAx>
        <c:axId val="383725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286662"/>
        <c:crosses val="autoZero"/>
        <c:auto val="1"/>
        <c:lblAlgn val="ctr"/>
        <c:lblOffset val="100"/>
        <c:noMultiLvlLbl val="1"/>
      </c:catAx>
      <c:valAx>
        <c:axId val="94286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83725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0.11252513004542146</c:v>
                  </c:pt>
                  <c:pt idx="3">
                    <c:v>4.588468566039601E-2</c:v>
                  </c:pt>
                </c:numCache>
              </c:numRef>
            </c:plus>
            <c:minus>
              <c:numRef>
                <c:f>'Summary (2)'!$BH$50:$BH$53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0.11252513004542146</c:v>
                  </c:pt>
                  <c:pt idx="3">
                    <c:v>4.588468566039601E-2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(2)'!$BG$50:$BG$53</c:f>
              <c:numCache>
                <c:formatCode>General</c:formatCode>
                <c:ptCount val="4"/>
                <c:pt idx="0">
                  <c:v>1.0858026677003156</c:v>
                </c:pt>
                <c:pt idx="1">
                  <c:v>1</c:v>
                </c:pt>
                <c:pt idx="2">
                  <c:v>1.9832745356538142</c:v>
                </c:pt>
                <c:pt idx="3">
                  <c:v>1.0964207055465436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1-4973-843F-16097262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7838"/>
        <c:axId val="32576638"/>
      </c:barChart>
      <c:catAx>
        <c:axId val="369378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576638"/>
        <c:crosses val="autoZero"/>
        <c:auto val="1"/>
        <c:lblAlgn val="ctr"/>
        <c:lblOffset val="100"/>
        <c:noMultiLvlLbl val="1"/>
      </c:catAx>
      <c:valAx>
        <c:axId val="32576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9378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(2)'!$BM$50:$BM$53</c:f>
                <c:numCache>
                  <c:formatCode>General</c:formatCode>
                  <c:ptCount val="4"/>
                  <c:pt idx="0">
                    <c:v>4.112989042294727E-2</c:v>
                  </c:pt>
                  <c:pt idx="1">
                    <c:v>5.3611023444996291E-2</c:v>
                  </c:pt>
                  <c:pt idx="2">
                    <c:v>2.5395320478960429E-2</c:v>
                  </c:pt>
                  <c:pt idx="3">
                    <c:v>3.9406265756506624E-2</c:v>
                  </c:pt>
                </c:numCache>
              </c:numRef>
            </c:plus>
            <c:minus>
              <c:numRef>
                <c:f>'Summary (2)'!$BM$50:$BM$53</c:f>
                <c:numCache>
                  <c:formatCode>General</c:formatCode>
                  <c:ptCount val="4"/>
                  <c:pt idx="0">
                    <c:v>4.112989042294727E-2</c:v>
                  </c:pt>
                  <c:pt idx="1">
                    <c:v>5.3611023444996291E-2</c:v>
                  </c:pt>
                  <c:pt idx="2">
                    <c:v>2.5395320478960429E-2</c:v>
                  </c:pt>
                  <c:pt idx="3">
                    <c:v>3.9406265756506624E-2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(2)'!$BK$50:$BK$53</c:f>
              <c:numCache>
                <c:formatCode>General</c:formatCode>
                <c:ptCount val="4"/>
                <c:pt idx="0">
                  <c:v>0.58900372274115897</c:v>
                </c:pt>
                <c:pt idx="1">
                  <c:v>0.52194574694643536</c:v>
                </c:pt>
                <c:pt idx="2">
                  <c:v>0.61842800794692654</c:v>
                </c:pt>
                <c:pt idx="3">
                  <c:v>0.60629265008919975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9-4CA4-B2EC-F2CD3DB1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13062"/>
        <c:axId val="83284772"/>
      </c:barChart>
      <c:catAx>
        <c:axId val="234130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284772"/>
        <c:crosses val="autoZero"/>
        <c:auto val="1"/>
        <c:lblAlgn val="ctr"/>
        <c:lblOffset val="100"/>
        <c:noMultiLvlLbl val="1"/>
      </c:catAx>
      <c:valAx>
        <c:axId val="83284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4130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0.10271378540516801</c:v>
                  </c:pt>
                  <c:pt idx="2">
                    <c:v>4.1064311694530911E-2</c:v>
                  </c:pt>
                  <c:pt idx="3">
                    <c:v>6.4995453516893273E-2</c:v>
                  </c:pt>
                </c:numCache>
              </c:numRef>
            </c:plus>
            <c:minus>
              <c:numRef>
                <c:f>'Summary (2)'!$BO$50:$BO$53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0.10271378540516801</c:v>
                  </c:pt>
                  <c:pt idx="2">
                    <c:v>4.1064311694530911E-2</c:v>
                  </c:pt>
                  <c:pt idx="3">
                    <c:v>6.4995453516893273E-2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(2)'!$BN$50:$BN$53</c:f>
              <c:numCache>
                <c:formatCode>General</c:formatCode>
                <c:ptCount val="4"/>
                <c:pt idx="0">
                  <c:v>1.1284769081595858</c:v>
                </c:pt>
                <c:pt idx="1">
                  <c:v>1</c:v>
                </c:pt>
                <c:pt idx="2">
                  <c:v>1.1848511297676934</c:v>
                </c:pt>
                <c:pt idx="3">
                  <c:v>1.1616009013124893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E-4EE3-B27E-AF0776D9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0612"/>
        <c:axId val="44505911"/>
      </c:barChart>
      <c:catAx>
        <c:axId val="376106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505911"/>
        <c:crosses val="autoZero"/>
        <c:auto val="1"/>
        <c:lblAlgn val="ctr"/>
        <c:lblOffset val="100"/>
        <c:noMultiLvlLbl val="1"/>
      </c:catAx>
      <c:valAx>
        <c:axId val="44505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6106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BDNF IX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19.348794771147102</c:v>
                </c:pt>
                <c:pt idx="1">
                  <c:v>19.756178114312799</c:v>
                </c:pt>
                <c:pt idx="2">
                  <c:v>22.5574832154599</c:v>
                </c:pt>
                <c:pt idx="3">
                  <c:v>21.8356681871056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4FC-4E57-AFC2-9ED9543E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06"/>
        <c:axId val="63310740"/>
      </c:barChart>
      <c:catAx>
        <c:axId val="4611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310740"/>
        <c:crosses val="autoZero"/>
        <c:auto val="1"/>
        <c:lblAlgn val="ctr"/>
        <c:lblOffset val="100"/>
        <c:noMultiLvlLbl val="1"/>
      </c:catAx>
      <c:valAx>
        <c:axId val="633107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11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IX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0.979379445720298</c:v>
                </c:pt>
                <c:pt idx="1">
                  <c:v>1</c:v>
                </c:pt>
                <c:pt idx="2">
                  <c:v>1.1417938775879799</c:v>
                </c:pt>
                <c:pt idx="3">
                  <c:v>1.1052577103101899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1CB-4810-97F2-35C49C0A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99567"/>
        <c:axId val="4658987"/>
      </c:barChart>
      <c:catAx>
        <c:axId val="977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58987"/>
        <c:crosses val="autoZero"/>
        <c:auto val="1"/>
        <c:lblAlgn val="ctr"/>
        <c:lblOffset val="100"/>
        <c:noMultiLvlLbl val="1"/>
      </c:catAx>
      <c:valAx>
        <c:axId val="4658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77995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BDNF IV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5.5395864005744802</c:v>
                </c:pt>
                <c:pt idx="1">
                  <c:v>5.6255622628012203</c:v>
                </c:pt>
                <c:pt idx="2">
                  <c:v>6.4829122849524898</c:v>
                </c:pt>
                <c:pt idx="3">
                  <c:v>6.5003746847884898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E52-4F2E-8225-CC50AA57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8966"/>
        <c:axId val="93486478"/>
      </c:barChart>
      <c:catAx>
        <c:axId val="68818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486478"/>
        <c:crosses val="autoZero"/>
        <c:auto val="1"/>
        <c:lblAlgn val="ctr"/>
        <c:lblOffset val="100"/>
        <c:noMultiLvlLbl val="1"/>
      </c:catAx>
      <c:valAx>
        <c:axId val="93486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8189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IV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0.98471692993334203</c:v>
                </c:pt>
                <c:pt idx="1">
                  <c:v>1</c:v>
                </c:pt>
                <c:pt idx="2">
                  <c:v>1.1524025478876101</c:v>
                </c:pt>
                <c:pt idx="3">
                  <c:v>1.1555066642443801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6A-45EC-A68B-77DB557C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4414"/>
        <c:axId val="24950016"/>
      </c:barChart>
      <c:catAx>
        <c:axId val="160644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4950016"/>
        <c:crosses val="autoZero"/>
        <c:auto val="1"/>
        <c:lblAlgn val="ctr"/>
        <c:lblOffset val="100"/>
        <c:noMultiLvlLbl val="1"/>
      </c:catAx>
      <c:valAx>
        <c:axId val="24950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0644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 IIa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216.931031252384</c:v>
                </c:pt>
                <c:pt idx="1">
                  <c:v>138.31007145284599</c:v>
                </c:pt>
                <c:pt idx="2">
                  <c:v>201.027993123888</c:v>
                </c:pt>
                <c:pt idx="3">
                  <c:v>173.179523708076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4AE-40EC-9EFD-D3B68728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276"/>
        <c:axId val="23635937"/>
      </c:barChart>
      <c:catAx>
        <c:axId val="298522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635937"/>
        <c:crosses val="autoZero"/>
        <c:auto val="1"/>
        <c:lblAlgn val="ctr"/>
        <c:lblOffset val="100"/>
        <c:noMultiLvlLbl val="1"/>
      </c:catAx>
      <c:valAx>
        <c:axId val="236359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8522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0.27058742198317687</c:v>
                  </c:pt>
                  <c:pt idx="1">
                    <c:v>0.13843380412227907</c:v>
                  </c:pt>
                  <c:pt idx="2">
                    <c:v>0.14866504654908055</c:v>
                  </c:pt>
                  <c:pt idx="3">
                    <c:v>0.16653607424712411</c:v>
                  </c:pt>
                </c:numCache>
              </c:numRef>
            </c:plus>
            <c:min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0.27058742198317687</c:v>
                  </c:pt>
                  <c:pt idx="1">
                    <c:v>0.13843380412227907</c:v>
                  </c:pt>
                  <c:pt idx="2">
                    <c:v>0.14866504654908055</c:v>
                  </c:pt>
                  <c:pt idx="3">
                    <c:v>0.16653607424712411</c:v>
                  </c:pt>
                </c:numCache>
              </c:numRef>
            </c:minus>
          </c:errBars>
          <c:val>
            <c:numRef>
              <c:f>'Summary (2)'!$CH$37:$CH$40</c:f>
              <c:numCache>
                <c:formatCode>General</c:formatCode>
                <c:ptCount val="4"/>
                <c:pt idx="0">
                  <c:v>1.6483505749529814</c:v>
                </c:pt>
                <c:pt idx="1">
                  <c:v>1.0509491633580115</c:v>
                </c:pt>
                <c:pt idx="2">
                  <c:v>1.6012567901404475</c:v>
                </c:pt>
                <c:pt idx="3">
                  <c:v>1.4098648626448669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3BC-BC20-5558A162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706"/>
        <c:axId val="47868066"/>
      </c:barChart>
      <c:catAx>
        <c:axId val="1861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7868066"/>
        <c:crosses val="autoZero"/>
        <c:auto val="1"/>
        <c:lblAlgn val="ctr"/>
        <c:lblOffset val="100"/>
        <c:noMultiLvlLbl val="1"/>
      </c:catAx>
      <c:valAx>
        <c:axId val="47868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617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0.27058742198317687</c:v>
                  </c:pt>
                  <c:pt idx="1">
                    <c:v>0.13843380412227907</c:v>
                  </c:pt>
                  <c:pt idx="2">
                    <c:v>0.14866504654908055</c:v>
                  </c:pt>
                  <c:pt idx="3">
                    <c:v>0.16653607424712411</c:v>
                  </c:pt>
                </c:numCache>
              </c:numRef>
            </c:plus>
            <c:min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0.27058742198317687</c:v>
                  </c:pt>
                  <c:pt idx="1">
                    <c:v>0.13843380412227907</c:v>
                  </c:pt>
                  <c:pt idx="2">
                    <c:v>0.14866504654908055</c:v>
                  </c:pt>
                  <c:pt idx="3">
                    <c:v>0.16653607424712411</c:v>
                  </c:pt>
                </c:numCache>
              </c:numRef>
            </c:minus>
          </c:errBars>
          <c:val>
            <c:numRef>
              <c:f>'Summary (2)'!$CH$37:$CH$40</c:f>
              <c:numCache>
                <c:formatCode>General</c:formatCode>
                <c:ptCount val="4"/>
                <c:pt idx="0">
                  <c:v>1.6483505749529814</c:v>
                </c:pt>
                <c:pt idx="1">
                  <c:v>1.0509491633580115</c:v>
                </c:pt>
                <c:pt idx="2">
                  <c:v>1.6012567901404475</c:v>
                </c:pt>
                <c:pt idx="3">
                  <c:v>1.4098648626448669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1-42ED-BD73-E92AD7DC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5538"/>
        <c:axId val="45544736"/>
      </c:barChart>
      <c:catAx>
        <c:axId val="218355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544736"/>
        <c:crosses val="autoZero"/>
        <c:auto val="1"/>
        <c:lblAlgn val="ctr"/>
        <c:lblOffset val="100"/>
        <c:noMultiLvlLbl val="1"/>
      </c:catAx>
      <c:valAx>
        <c:axId val="45544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8355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 IIb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191.800407381886</c:v>
                </c:pt>
                <c:pt idx="1">
                  <c:v>155.41890541251101</c:v>
                </c:pt>
                <c:pt idx="2">
                  <c:v>276.39458353053601</c:v>
                </c:pt>
                <c:pt idx="3">
                  <c:v>168.030075666632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DC5-4B76-80C3-87C28CE4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0429"/>
        <c:axId val="13422457"/>
      </c:barChart>
      <c:catAx>
        <c:axId val="470704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22457"/>
        <c:crosses val="autoZero"/>
        <c:auto val="1"/>
        <c:lblAlgn val="ctr"/>
        <c:lblOffset val="100"/>
        <c:noMultiLvlLbl val="1"/>
      </c:catAx>
      <c:valAx>
        <c:axId val="13422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70704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IIb-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1.2340867211283699</c:v>
                </c:pt>
                <c:pt idx="1">
                  <c:v>1</c:v>
                </c:pt>
                <c:pt idx="2">
                  <c:v>1.77838457166412</c:v>
                </c:pt>
                <c:pt idx="3">
                  <c:v>1.08114309015784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148-4183-B77E-7FED3258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5863"/>
        <c:axId val="35537783"/>
      </c:barChart>
      <c:catAx>
        <c:axId val="7147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537783"/>
        <c:crosses val="autoZero"/>
        <c:auto val="1"/>
        <c:lblAlgn val="ctr"/>
        <c:lblOffset val="100"/>
        <c:noMultiLvlLbl val="1"/>
      </c:catAx>
      <c:valAx>
        <c:axId val="35537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4758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EGR-1 -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19.5438375666197</c:v>
                </c:pt>
                <c:pt idx="1">
                  <c:v>16.6380621936385</c:v>
                </c:pt>
                <c:pt idx="2">
                  <c:v>28.5101851110017</c:v>
                </c:pt>
                <c:pt idx="3">
                  <c:v>18.263228624591701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CA-43A0-96E8-2D8FEF8B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30793"/>
        <c:axId val="80971136"/>
      </c:barChart>
      <c:catAx>
        <c:axId val="937307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971136"/>
        <c:crosses val="autoZero"/>
        <c:auto val="1"/>
        <c:lblAlgn val="ctr"/>
        <c:lblOffset val="100"/>
        <c:noMultiLvlLbl val="1"/>
      </c:catAx>
      <c:valAx>
        <c:axId val="80971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7307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EGR-1-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1.17464626223673</c:v>
                </c:pt>
                <c:pt idx="1">
                  <c:v>1</c:v>
                </c:pt>
                <c:pt idx="2">
                  <c:v>1.71355202181553</c:v>
                </c:pt>
                <c:pt idx="3">
                  <c:v>1.0976776268798101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45-4F65-BA96-170E9F1D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9329"/>
        <c:axId val="86237693"/>
      </c:barChart>
      <c:catAx>
        <c:axId val="701893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237693"/>
        <c:crosses val="autoZero"/>
        <c:auto val="1"/>
        <c:lblAlgn val="ctr"/>
        <c:lblOffset val="100"/>
        <c:noMultiLvlLbl val="1"/>
      </c:catAx>
      <c:valAx>
        <c:axId val="86237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1893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Arc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Summary!$W$50:$W$53</c:f>
                <c:numCache>
                  <c:formatCode>General</c:formatCode>
                  <c:ptCount val="4"/>
                  <c:pt idx="0">
                    <c:v>1.1195841509482805</c:v>
                  </c:pt>
                  <c:pt idx="1">
                    <c:v>1.0664947159399139</c:v>
                  </c:pt>
                  <c:pt idx="2">
                    <c:v>1.0194551260313534</c:v>
                  </c:pt>
                  <c:pt idx="3">
                    <c:v>1.1162653613089162</c:v>
                  </c:pt>
                </c:numCache>
              </c:numRef>
            </c:plus>
            <c:minus>
              <c:numRef>
                <c:f>Summary!$W$50:$W$53</c:f>
                <c:numCache>
                  <c:formatCode>General</c:formatCode>
                  <c:ptCount val="4"/>
                  <c:pt idx="0">
                    <c:v>1.1195841509482805</c:v>
                  </c:pt>
                  <c:pt idx="1">
                    <c:v>1.0664947159399139</c:v>
                  </c:pt>
                  <c:pt idx="2">
                    <c:v>1.0194551260313534</c:v>
                  </c:pt>
                  <c:pt idx="3">
                    <c:v>1.1162653613089162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Summary!$U$50:$U$53</c:f>
              <c:numCache>
                <c:formatCode>General</c:formatCode>
                <c:ptCount val="4"/>
                <c:pt idx="0">
                  <c:v>7.7434334763023021</c:v>
                </c:pt>
                <c:pt idx="1">
                  <c:v>7.4357948595766983</c:v>
                </c:pt>
                <c:pt idx="2">
                  <c:v>7.6539711375848478</c:v>
                </c:pt>
                <c:pt idx="3">
                  <c:v>8.1898576074827254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4CE-8CA7-930EE250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87814"/>
        <c:axId val="50608967"/>
      </c:barChart>
      <c:catAx>
        <c:axId val="42187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608967"/>
        <c:crosses val="autoZero"/>
        <c:auto val="1"/>
        <c:lblAlgn val="ctr"/>
        <c:lblOffset val="100"/>
        <c:noMultiLvlLbl val="1"/>
      </c:catAx>
      <c:valAx>
        <c:axId val="50608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21878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0.14342712999489968</c:v>
                  </c:pt>
                  <c:pt idx="2">
                    <c:v>0.13319296711550374</c:v>
                  </c:pt>
                  <c:pt idx="3">
                    <c:v>0.13629850661738391</c:v>
                  </c:pt>
                </c:numCache>
              </c:numRef>
            </c:plus>
            <c:minus>
              <c:numRef>
                <c:f>Summary!$Y$50:$Y$53</c:f>
                <c:numCache>
                  <c:formatCode>General</c:formatCode>
                  <c:ptCount val="4"/>
                  <c:pt idx="0">
                    <c:v>0.14458497698399703</c:v>
                  </c:pt>
                  <c:pt idx="1">
                    <c:v>0.14342712999489968</c:v>
                  </c:pt>
                  <c:pt idx="2">
                    <c:v>0.13319296711550374</c:v>
                  </c:pt>
                  <c:pt idx="3">
                    <c:v>0.13629850661738391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Summary!$X$50:$X$53</c:f>
              <c:numCache>
                <c:formatCode>General</c:formatCode>
                <c:ptCount val="4"/>
                <c:pt idx="0">
                  <c:v>1.0413726605608802</c:v>
                </c:pt>
                <c:pt idx="1">
                  <c:v>1</c:v>
                </c:pt>
                <c:pt idx="2">
                  <c:v>1.0293413524886523</c:v>
                </c:pt>
                <c:pt idx="3">
                  <c:v>1.1014098374345085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736-A217-CA73A6BF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0815"/>
        <c:axId val="57270771"/>
      </c:barChart>
      <c:catAx>
        <c:axId val="676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270771"/>
        <c:crosses val="autoZero"/>
        <c:auto val="1"/>
        <c:lblAlgn val="ctr"/>
        <c:lblOffset val="100"/>
        <c:noMultiLvlLbl val="1"/>
      </c:catAx>
      <c:valAx>
        <c:axId val="57270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6608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PKC-b1 -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Summary!$AD$50:$AD$53</c:f>
                <c:numCache>
                  <c:formatCode>General</c:formatCode>
                  <c:ptCount val="4"/>
                  <c:pt idx="0">
                    <c:v>3.6980140706388491</c:v>
                  </c:pt>
                  <c:pt idx="1">
                    <c:v>6.1841489270991223</c:v>
                  </c:pt>
                  <c:pt idx="2">
                    <c:v>9.5360216118166647</c:v>
                  </c:pt>
                  <c:pt idx="3">
                    <c:v>3.5663710508998498</c:v>
                  </c:pt>
                </c:numCache>
              </c:numRef>
            </c:plus>
            <c:minus>
              <c:numRef>
                <c:f>Summary!$AD$50:$AD$53</c:f>
                <c:numCache>
                  <c:formatCode>General</c:formatCode>
                  <c:ptCount val="4"/>
                  <c:pt idx="0">
                    <c:v>3.6980140706388491</c:v>
                  </c:pt>
                  <c:pt idx="1">
                    <c:v>6.1841489270991223</c:v>
                  </c:pt>
                  <c:pt idx="2">
                    <c:v>9.5360216118166647</c:v>
                  </c:pt>
                  <c:pt idx="3">
                    <c:v>3.5663710508998498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Summary!$AB$50:$AB$53</c:f>
              <c:numCache>
                <c:formatCode>General</c:formatCode>
                <c:ptCount val="4"/>
                <c:pt idx="0">
                  <c:v>47.41620894316592</c:v>
                </c:pt>
                <c:pt idx="1">
                  <c:v>51.300163984773398</c:v>
                </c:pt>
                <c:pt idx="2">
                  <c:v>66.919739656615562</c:v>
                </c:pt>
                <c:pt idx="3">
                  <c:v>56.944114645263035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2-4611-B63F-5A8EAA48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2324"/>
        <c:axId val="74078104"/>
      </c:barChart>
      <c:catAx>
        <c:axId val="171023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078104"/>
        <c:crosses val="autoZero"/>
        <c:auto val="1"/>
        <c:lblAlgn val="ctr"/>
        <c:lblOffset val="100"/>
        <c:noMultiLvlLbl val="1"/>
      </c:catAx>
      <c:valAx>
        <c:axId val="74078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1023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PKC-b1 -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0.14249938300341178</c:v>
                  </c:pt>
                  <c:pt idx="3">
                    <c:v>6.2629317763859951E-2</c:v>
                  </c:pt>
                </c:numCache>
              </c:numRef>
            </c:plus>
            <c:minus>
              <c:numRef>
                <c:f>Summary!$AF$50:$AF$53</c:f>
                <c:numCache>
                  <c:formatCode>General</c:formatCode>
                  <c:ptCount val="4"/>
                  <c:pt idx="0">
                    <c:v>7.7990504788591763E-2</c:v>
                  </c:pt>
                  <c:pt idx="1">
                    <c:v>0.12054832668633698</c:v>
                  </c:pt>
                  <c:pt idx="2">
                    <c:v>0.14249938300341178</c:v>
                  </c:pt>
                  <c:pt idx="3">
                    <c:v>6.2629317763859951E-2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Summary!$AE$50:$AE$53</c:f>
              <c:numCache>
                <c:formatCode>General</c:formatCode>
                <c:ptCount val="4"/>
                <c:pt idx="0">
                  <c:v>0.92428961742188021</c:v>
                </c:pt>
                <c:pt idx="1">
                  <c:v>1</c:v>
                </c:pt>
                <c:pt idx="2">
                  <c:v>1.3044741860177731</c:v>
                </c:pt>
                <c:pt idx="3">
                  <c:v>1.1100181797111768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5EA-8A28-4BF03FF4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2867"/>
        <c:axId val="18720296"/>
      </c:barChart>
      <c:catAx>
        <c:axId val="926528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720296"/>
        <c:crosses val="autoZero"/>
        <c:auto val="1"/>
        <c:lblAlgn val="ctr"/>
        <c:lblOffset val="100"/>
        <c:noMultiLvlLbl val="1"/>
      </c:catAx>
      <c:valAx>
        <c:axId val="18720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6528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Camk4 -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Summary!$AK$50:$AK$53</c:f>
                <c:numCache>
                  <c:formatCode>General</c:formatCode>
                  <c:ptCount val="4"/>
                  <c:pt idx="0">
                    <c:v>1.9400227199485309</c:v>
                  </c:pt>
                  <c:pt idx="1">
                    <c:v>1.702926079848351</c:v>
                  </c:pt>
                  <c:pt idx="2">
                    <c:v>7.3749211393335434</c:v>
                  </c:pt>
                  <c:pt idx="3">
                    <c:v>1.6301651717584793</c:v>
                  </c:pt>
                </c:numCache>
              </c:numRef>
            </c:plus>
            <c:minus>
              <c:numRef>
                <c:f>Summary!$AK$50:$AK$53</c:f>
                <c:numCache>
                  <c:formatCode>General</c:formatCode>
                  <c:ptCount val="4"/>
                  <c:pt idx="0">
                    <c:v>1.9400227199485309</c:v>
                  </c:pt>
                  <c:pt idx="1">
                    <c:v>1.702926079848351</c:v>
                  </c:pt>
                  <c:pt idx="2">
                    <c:v>7.3749211393335434</c:v>
                  </c:pt>
                  <c:pt idx="3">
                    <c:v>1.6301651717584793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Summary!$AI$50:$AI$53</c:f>
              <c:numCache>
                <c:formatCode>General</c:formatCode>
                <c:ptCount val="4"/>
                <c:pt idx="0">
                  <c:v>23.416213908583813</c:v>
                </c:pt>
                <c:pt idx="1">
                  <c:v>22.11175074133947</c:v>
                </c:pt>
                <c:pt idx="2">
                  <c:v>36.102511376068733</c:v>
                </c:pt>
                <c:pt idx="3">
                  <c:v>20.554202655772301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EC-981E-C8AA9BE8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1274"/>
        <c:axId val="58739363"/>
      </c:barChart>
      <c:catAx>
        <c:axId val="148712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739363"/>
        <c:crosses val="autoZero"/>
        <c:auto val="1"/>
        <c:lblAlgn val="ctr"/>
        <c:lblOffset val="100"/>
        <c:noMultiLvlLbl val="1"/>
      </c:catAx>
      <c:valAx>
        <c:axId val="58739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8712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0.11252513004542146</c:v>
                  </c:pt>
                  <c:pt idx="3">
                    <c:v>4.588468566039601E-2</c:v>
                  </c:pt>
                </c:numCache>
              </c:numRef>
            </c:plus>
            <c:minus>
              <c:numRef>
                <c:f>'Summary (2)'!$BH$50:$BH$53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0.11252513004542146</c:v>
                  </c:pt>
                  <c:pt idx="3">
                    <c:v>4.588468566039601E-2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(2)'!$BG$50:$BG$53</c:f>
              <c:numCache>
                <c:formatCode>General</c:formatCode>
                <c:ptCount val="4"/>
                <c:pt idx="0">
                  <c:v>1.0858026677003156</c:v>
                </c:pt>
                <c:pt idx="1">
                  <c:v>1</c:v>
                </c:pt>
                <c:pt idx="2">
                  <c:v>1.9832745356538142</c:v>
                </c:pt>
                <c:pt idx="3">
                  <c:v>1.0964207055465436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A-49B8-BAC4-09EBF184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8716"/>
        <c:axId val="11413257"/>
      </c:barChart>
      <c:catAx>
        <c:axId val="78118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413257"/>
        <c:crosses val="autoZero"/>
        <c:auto val="1"/>
        <c:lblAlgn val="ctr"/>
        <c:lblOffset val="100"/>
        <c:noMultiLvlLbl val="1"/>
      </c:catAx>
      <c:valAx>
        <c:axId val="11413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1187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0.20427723330688169</c:v>
                  </c:pt>
                  <c:pt idx="3">
                    <c:v>7.9310552642657489E-2</c:v>
                  </c:pt>
                </c:numCache>
              </c:numRef>
            </c:plus>
            <c:minus>
              <c:numRef>
                <c:f>Summary!$AM$50:$AM$53</c:f>
                <c:numCache>
                  <c:formatCode>General</c:formatCode>
                  <c:ptCount val="4"/>
                  <c:pt idx="0">
                    <c:v>8.2849547220670283E-2</c:v>
                  </c:pt>
                  <c:pt idx="1">
                    <c:v>7.7014529503745321E-2</c:v>
                  </c:pt>
                  <c:pt idx="2">
                    <c:v>0.20427723330688169</c:v>
                  </c:pt>
                  <c:pt idx="3">
                    <c:v>7.9310552642657489E-2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Summary!$AL$50:$AL$53</c:f>
              <c:numCache>
                <c:formatCode>General</c:formatCode>
                <c:ptCount val="4"/>
                <c:pt idx="0">
                  <c:v>1.0589941150523896</c:v>
                </c:pt>
                <c:pt idx="1">
                  <c:v>1</c:v>
                </c:pt>
                <c:pt idx="2">
                  <c:v>1.632729664800922</c:v>
                </c:pt>
                <c:pt idx="3">
                  <c:v>0.9295601644669762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853-8168-22BB6DC2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939"/>
        <c:axId val="44745178"/>
      </c:barChart>
      <c:catAx>
        <c:axId val="74367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745178"/>
        <c:crosses val="autoZero"/>
        <c:auto val="1"/>
        <c:lblAlgn val="ctr"/>
        <c:lblOffset val="100"/>
        <c:noMultiLvlLbl val="1"/>
      </c:catAx>
      <c:valAx>
        <c:axId val="44745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3679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Crebbp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Summary!$AR$50:$AR$53</c:f>
                <c:numCache>
                  <c:formatCode>General</c:formatCode>
                  <c:ptCount val="4"/>
                  <c:pt idx="0">
                    <c:v>0.41517019854219761</c:v>
                  </c:pt>
                  <c:pt idx="1">
                    <c:v>0.39927637429734669</c:v>
                  </c:pt>
                  <c:pt idx="2">
                    <c:v>0.61240340949253125</c:v>
                  </c:pt>
                  <c:pt idx="3">
                    <c:v>0.2895098160941188</c:v>
                  </c:pt>
                </c:numCache>
              </c:numRef>
            </c:plus>
            <c:minus>
              <c:numRef>
                <c:f>Summary!$AR$50:$AR$53</c:f>
                <c:numCache>
                  <c:formatCode>General</c:formatCode>
                  <c:ptCount val="4"/>
                  <c:pt idx="0">
                    <c:v>0.41517019854219761</c:v>
                  </c:pt>
                  <c:pt idx="1">
                    <c:v>0.39927637429734669</c:v>
                  </c:pt>
                  <c:pt idx="2">
                    <c:v>0.61240340949253125</c:v>
                  </c:pt>
                  <c:pt idx="3">
                    <c:v>0.2895098160941188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Summary!$AP$50:$AP$53</c:f>
              <c:numCache>
                <c:formatCode>General</c:formatCode>
                <c:ptCount val="4"/>
                <c:pt idx="0">
                  <c:v>2.9800012739605668</c:v>
                </c:pt>
                <c:pt idx="1">
                  <c:v>2.9027853493254838</c:v>
                </c:pt>
                <c:pt idx="2">
                  <c:v>3.7665221920932148</c:v>
                </c:pt>
                <c:pt idx="3">
                  <c:v>3.6605290696611306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A-4B2F-B725-1938D824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7582"/>
        <c:axId val="64554881"/>
      </c:barChart>
      <c:catAx>
        <c:axId val="10797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554881"/>
        <c:crosses val="autoZero"/>
        <c:auto val="1"/>
        <c:lblAlgn val="ctr"/>
        <c:lblOffset val="100"/>
        <c:noMultiLvlLbl val="1"/>
      </c:catAx>
      <c:valAx>
        <c:axId val="64554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07975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0.13754939695769305</c:v>
                  </c:pt>
                  <c:pt idx="2">
                    <c:v>0.16259121233325136</c:v>
                  </c:pt>
                  <c:pt idx="3">
                    <c:v>7.9089609885523965E-2</c:v>
                  </c:pt>
                </c:numCache>
              </c:numRef>
            </c:plus>
            <c:minus>
              <c:numRef>
                <c:f>Summary!$AT$50:$AT$53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0.13754939695769305</c:v>
                  </c:pt>
                  <c:pt idx="2">
                    <c:v>0.16259121233325136</c:v>
                  </c:pt>
                  <c:pt idx="3">
                    <c:v>7.9089609885523965E-2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Summary!$AS$50:$AS$53</c:f>
              <c:numCache>
                <c:formatCode>General</c:formatCode>
                <c:ptCount val="4"/>
                <c:pt idx="0">
                  <c:v>1.0266006319251355</c:v>
                </c:pt>
                <c:pt idx="1">
                  <c:v>1</c:v>
                </c:pt>
                <c:pt idx="2">
                  <c:v>1.2975544998421726</c:v>
                </c:pt>
                <c:pt idx="3">
                  <c:v>1.2610402179795082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0-4DA8-95CF-65178D9A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1551"/>
        <c:axId val="70849879"/>
      </c:barChart>
      <c:catAx>
        <c:axId val="770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849879"/>
        <c:crosses val="autoZero"/>
        <c:auto val="1"/>
        <c:lblAlgn val="ctr"/>
        <c:lblOffset val="100"/>
        <c:noMultiLvlLbl val="1"/>
      </c:catAx>
      <c:valAx>
        <c:axId val="70849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70515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Summary!$AY$50:$AY$53</c:f>
                <c:numCache>
                  <c:formatCode>General</c:formatCode>
                  <c:ptCount val="4"/>
                  <c:pt idx="0">
                    <c:v>4.3797172044143915</c:v>
                  </c:pt>
                  <c:pt idx="1">
                    <c:v>6.0316007538414098</c:v>
                  </c:pt>
                  <c:pt idx="2">
                    <c:v>5.1642532487263573</c:v>
                  </c:pt>
                  <c:pt idx="3">
                    <c:v>1.4288486830956713</c:v>
                  </c:pt>
                </c:numCache>
              </c:numRef>
            </c:plus>
            <c:minus>
              <c:numRef>
                <c:f>Summary!$AY$50:$AY$53</c:f>
                <c:numCache>
                  <c:formatCode>General</c:formatCode>
                  <c:ptCount val="4"/>
                  <c:pt idx="0">
                    <c:v>4.3797172044143915</c:v>
                  </c:pt>
                  <c:pt idx="1">
                    <c:v>6.0316007538414098</c:v>
                  </c:pt>
                  <c:pt idx="2">
                    <c:v>5.1642532487263573</c:v>
                  </c:pt>
                  <c:pt idx="3">
                    <c:v>1.4288486830956713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Summary!$AW$50:$AW$53</c:f>
              <c:numCache>
                <c:formatCode>General</c:formatCode>
                <c:ptCount val="4"/>
                <c:pt idx="0">
                  <c:v>34.244245388773095</c:v>
                </c:pt>
                <c:pt idx="1">
                  <c:v>35.406830950013159</c:v>
                </c:pt>
                <c:pt idx="2">
                  <c:v>38.166508603913471</c:v>
                </c:pt>
                <c:pt idx="3">
                  <c:v>25.369875348144575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41D2-94DC-56A20F39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315"/>
        <c:axId val="30579898"/>
      </c:barChart>
      <c:catAx>
        <c:axId val="150203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579898"/>
        <c:crosses val="autoZero"/>
        <c:auto val="1"/>
        <c:lblAlgn val="ctr"/>
        <c:lblOffset val="100"/>
        <c:noMultiLvlLbl val="1"/>
      </c:catAx>
      <c:valAx>
        <c:axId val="30579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20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PKIa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0.170351330294336</c:v>
                  </c:pt>
                  <c:pt idx="2">
                    <c:v>0.13530850574571107</c:v>
                  </c:pt>
                  <c:pt idx="3">
                    <c:v>5.6320682048608094E-2</c:v>
                  </c:pt>
                </c:numCache>
              </c:numRef>
            </c:plus>
            <c:minus>
              <c:numRef>
                <c:f>Summary!$BA$50:$BA$53</c:f>
                <c:numCache>
                  <c:formatCode>General</c:formatCode>
                  <c:ptCount val="4"/>
                  <c:pt idx="0">
                    <c:v>0.12789644375840947</c:v>
                  </c:pt>
                  <c:pt idx="1">
                    <c:v>0.170351330294336</c:v>
                  </c:pt>
                  <c:pt idx="2">
                    <c:v>0.13530850574571107</c:v>
                  </c:pt>
                  <c:pt idx="3">
                    <c:v>5.6320682048608094E-2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Summary!$AZ$50:$AZ$53</c:f>
              <c:numCache>
                <c:formatCode>General</c:formatCode>
                <c:ptCount val="4"/>
                <c:pt idx="0">
                  <c:v>0.9671649359729092</c:v>
                </c:pt>
                <c:pt idx="1">
                  <c:v>1</c:v>
                </c:pt>
                <c:pt idx="2">
                  <c:v>1.0779419558275742</c:v>
                </c:pt>
                <c:pt idx="3">
                  <c:v>0.71652488142645099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A-4A6E-85E6-43288375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873"/>
        <c:axId val="49942731"/>
      </c:barChart>
      <c:catAx>
        <c:axId val="3419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942731"/>
        <c:crosses val="autoZero"/>
        <c:auto val="1"/>
        <c:lblAlgn val="ctr"/>
        <c:lblOffset val="100"/>
        <c:noMultiLvlLbl val="1"/>
      </c:catAx>
      <c:valAx>
        <c:axId val="49942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19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Dnmt3a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Summary!$BF$50:$BF$53</c:f>
                <c:numCache>
                  <c:formatCode>General</c:formatCode>
                  <c:ptCount val="4"/>
                  <c:pt idx="0">
                    <c:v>1.5152175705193671</c:v>
                  </c:pt>
                  <c:pt idx="1">
                    <c:v>1.8719244430081723</c:v>
                  </c:pt>
                  <c:pt idx="2">
                    <c:v>5.1232404190739294</c:v>
                  </c:pt>
                  <c:pt idx="3">
                    <c:v>0.91892675081459974</c:v>
                  </c:pt>
                </c:numCache>
              </c:numRef>
            </c:plus>
            <c:minus>
              <c:numRef>
                <c:f>Summary!$BF$50:$BF$53</c:f>
                <c:numCache>
                  <c:formatCode>General</c:formatCode>
                  <c:ptCount val="4"/>
                  <c:pt idx="0">
                    <c:v>1.5152175705193671</c:v>
                  </c:pt>
                  <c:pt idx="1">
                    <c:v>1.8719244430081723</c:v>
                  </c:pt>
                  <c:pt idx="2">
                    <c:v>5.1232404190739294</c:v>
                  </c:pt>
                  <c:pt idx="3">
                    <c:v>0.91892675081459974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Summary!$BD$50:$BD$53</c:f>
              <c:numCache>
                <c:formatCode>General</c:formatCode>
                <c:ptCount val="4"/>
                <c:pt idx="0">
                  <c:v>19.832926821896503</c:v>
                </c:pt>
                <c:pt idx="1">
                  <c:v>18.265682533182396</c:v>
                </c:pt>
                <c:pt idx="2">
                  <c:v>32.433931288976282</c:v>
                </c:pt>
                <c:pt idx="3">
                  <c:v>20.026872530321022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F-43C1-884B-2EBC0F62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387"/>
        <c:axId val="93533053"/>
      </c:barChart>
      <c:catAx>
        <c:axId val="625263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533053"/>
        <c:crosses val="autoZero"/>
        <c:auto val="1"/>
        <c:lblAlgn val="ctr"/>
        <c:lblOffset val="100"/>
        <c:noMultiLvlLbl val="1"/>
      </c:catAx>
      <c:valAx>
        <c:axId val="93533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5263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0.15795927954053562</c:v>
                  </c:pt>
                  <c:pt idx="3">
                    <c:v>4.588468566039601E-2</c:v>
                  </c:pt>
                </c:numCache>
              </c:numRef>
            </c:plus>
            <c:minus>
              <c:numRef>
                <c:f>Summary!$BH$50:$BH$53</c:f>
                <c:numCache>
                  <c:formatCode>General</c:formatCode>
                  <c:ptCount val="4"/>
                  <c:pt idx="0">
                    <c:v>7.6399090468407024E-2</c:v>
                  </c:pt>
                  <c:pt idx="1">
                    <c:v>0.10248313686650012</c:v>
                  </c:pt>
                  <c:pt idx="2">
                    <c:v>0.15795927954053562</c:v>
                  </c:pt>
                  <c:pt idx="3">
                    <c:v>4.588468566039601E-2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Summary!$BG$50:$BG$53</c:f>
              <c:numCache>
                <c:formatCode>General</c:formatCode>
                <c:ptCount val="4"/>
                <c:pt idx="0">
                  <c:v>1.0858026677003156</c:v>
                </c:pt>
                <c:pt idx="1">
                  <c:v>1</c:v>
                </c:pt>
                <c:pt idx="2">
                  <c:v>1.7756758462244759</c:v>
                </c:pt>
                <c:pt idx="3">
                  <c:v>1.0964207055465436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D-4EF0-A6F5-D6222B05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866"/>
        <c:axId val="88415541"/>
      </c:barChart>
      <c:catAx>
        <c:axId val="4519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415541"/>
        <c:crosses val="autoZero"/>
        <c:auto val="1"/>
        <c:lblAlgn val="ctr"/>
        <c:lblOffset val="100"/>
        <c:noMultiLvlLbl val="1"/>
      </c:catAx>
      <c:valAx>
        <c:axId val="88415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198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Summary!$BM$50:$BM$53</c:f>
                <c:numCache>
                  <c:formatCode>General</c:formatCode>
                  <c:ptCount val="4"/>
                  <c:pt idx="0">
                    <c:v>4.112989042294727E-2</c:v>
                  </c:pt>
                  <c:pt idx="1">
                    <c:v>4.9626813959140224E-2</c:v>
                  </c:pt>
                  <c:pt idx="2">
                    <c:v>5.1108458748703324E-2</c:v>
                  </c:pt>
                  <c:pt idx="3">
                    <c:v>3.9406265756506624E-2</c:v>
                  </c:pt>
                </c:numCache>
              </c:numRef>
            </c:plus>
            <c:minus>
              <c:numRef>
                <c:f>Summary!$BM$50:$BM$53</c:f>
                <c:numCache>
                  <c:formatCode>General</c:formatCode>
                  <c:ptCount val="4"/>
                  <c:pt idx="0">
                    <c:v>4.112989042294727E-2</c:v>
                  </c:pt>
                  <c:pt idx="1">
                    <c:v>4.9626813959140224E-2</c:v>
                  </c:pt>
                  <c:pt idx="2">
                    <c:v>5.1108458748703324E-2</c:v>
                  </c:pt>
                  <c:pt idx="3">
                    <c:v>3.9406265756506624E-2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Summary!$BK$50:$BK$53</c:f>
              <c:numCache>
                <c:formatCode>General</c:formatCode>
                <c:ptCount val="4"/>
                <c:pt idx="0">
                  <c:v>0.58900372274115897</c:v>
                </c:pt>
                <c:pt idx="1">
                  <c:v>0.53947327636789566</c:v>
                </c:pt>
                <c:pt idx="2">
                  <c:v>0.5720446513590145</c:v>
                </c:pt>
                <c:pt idx="3">
                  <c:v>0.60629265008919975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1-491F-95CF-F9F961E1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114"/>
        <c:axId val="2781286"/>
      </c:barChart>
      <c:catAx>
        <c:axId val="2559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81286"/>
        <c:crosses val="autoZero"/>
        <c:auto val="1"/>
        <c:lblAlgn val="ctr"/>
        <c:lblOffset val="100"/>
        <c:noMultiLvlLbl val="1"/>
      </c:catAx>
      <c:valAx>
        <c:axId val="2781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591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Summary!$BO$50:$BO$53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9.1991236884358743E-2</c:v>
                  </c:pt>
                  <c:pt idx="2">
                    <c:v>8.9343478043688099E-2</c:v>
                  </c:pt>
                  <c:pt idx="3">
                    <c:v>6.4995453516893273E-2</c:v>
                  </c:pt>
                </c:numCache>
              </c:numRef>
            </c:plus>
            <c:minus>
              <c:numRef>
                <c:f>Summary!$BO$50:$BO$53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9.1991236884358743E-2</c:v>
                  </c:pt>
                  <c:pt idx="2">
                    <c:v>8.9343478043688099E-2</c:v>
                  </c:pt>
                  <c:pt idx="3">
                    <c:v>6.4995453516893273E-2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Summary!$BN$50:$BN$53</c:f>
              <c:numCache>
                <c:formatCode>General</c:formatCode>
                <c:ptCount val="4"/>
                <c:pt idx="0">
                  <c:v>1.0918126041511014</c:v>
                </c:pt>
                <c:pt idx="1">
                  <c:v>1</c:v>
                </c:pt>
                <c:pt idx="2">
                  <c:v>1.0603762529451166</c:v>
                </c:pt>
                <c:pt idx="3">
                  <c:v>1.1238603961463633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1-4B43-BD7D-F5AA5A08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5390"/>
        <c:axId val="30307775"/>
      </c:barChart>
      <c:catAx>
        <c:axId val="182853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307775"/>
        <c:crosses val="autoZero"/>
        <c:auto val="1"/>
        <c:lblAlgn val="ctr"/>
        <c:lblOffset val="100"/>
        <c:noMultiLvlLbl val="1"/>
      </c:catAx>
      <c:valAx>
        <c:axId val="30307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2853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0.10271378540516801</c:v>
                  </c:pt>
                  <c:pt idx="2">
                    <c:v>4.1064311694530911E-2</c:v>
                  </c:pt>
                  <c:pt idx="3">
                    <c:v>6.4995453516893273E-2</c:v>
                  </c:pt>
                </c:numCache>
              </c:numRef>
            </c:plus>
            <c:minus>
              <c:numRef>
                <c:f>'Summary (2)'!$BO$50:$BO$53</c:f>
                <c:numCache>
                  <c:formatCode>General</c:formatCode>
                  <c:ptCount val="4"/>
                  <c:pt idx="0">
                    <c:v>6.9829593319942457E-2</c:v>
                  </c:pt>
                  <c:pt idx="1">
                    <c:v>0.10271378540516801</c:v>
                  </c:pt>
                  <c:pt idx="2">
                    <c:v>4.1064311694530911E-2</c:v>
                  </c:pt>
                  <c:pt idx="3">
                    <c:v>6.4995453516893273E-2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(2)'!$BN$50:$BN$53</c:f>
              <c:numCache>
                <c:formatCode>General</c:formatCode>
                <c:ptCount val="4"/>
                <c:pt idx="0">
                  <c:v>1.1284769081595858</c:v>
                </c:pt>
                <c:pt idx="1">
                  <c:v>1</c:v>
                </c:pt>
                <c:pt idx="2">
                  <c:v>1.1848511297676934</c:v>
                </c:pt>
                <c:pt idx="3">
                  <c:v>1.1616009013124893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8F5-B7A8-3C0A1470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91465"/>
        <c:axId val="15196587"/>
      </c:barChart>
      <c:catAx>
        <c:axId val="510914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96587"/>
        <c:crosses val="autoZero"/>
        <c:auto val="1"/>
        <c:lblAlgn val="ctr"/>
        <c:lblOffset val="100"/>
        <c:noMultiLvlLbl val="1"/>
      </c:catAx>
      <c:valAx>
        <c:axId val="15196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10914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CREBBP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F4E79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0.13931879901192668</c:v>
                  </c:pt>
                  <c:pt idx="1">
                    <c:v>0.12348322765014964</c:v>
                  </c:pt>
                  <c:pt idx="2">
                    <c:v>0.15347192988874558</c:v>
                  </c:pt>
                  <c:pt idx="3">
                    <c:v>7.9089609885523965E-2</c:v>
                  </c:pt>
                </c:numCache>
              </c:numRef>
            </c:min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(2)'!$AS$51:$AS$53</c:f>
              <c:numCache>
                <c:formatCode>General</c:formatCode>
                <c:ptCount val="3"/>
                <c:pt idx="0">
                  <c:v>1</c:v>
                </c:pt>
                <c:pt idx="1">
                  <c:v>1.5567141258820503</c:v>
                </c:pt>
                <c:pt idx="2">
                  <c:v>1.3981497084085486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7-496C-B5C3-09CC3C5C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000"/>
        <c:axId val="74557598"/>
      </c:barChart>
      <c:catAx>
        <c:axId val="195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557598"/>
        <c:crosses val="autoZero"/>
        <c:auto val="1"/>
        <c:lblAlgn val="ctr"/>
        <c:lblOffset val="100"/>
        <c:noMultiLvlLbl val="1"/>
      </c:catAx>
      <c:valAx>
        <c:axId val="74557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5690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21" Type="http://schemas.openxmlformats.org/officeDocument/2006/relationships/chart" Target="../charts/chart61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324360</xdr:colOff>
      <xdr:row>14</xdr:row>
      <xdr:rowOff>105840</xdr:rowOff>
    </xdr:to>
    <xdr:graphicFrame macro="">
      <xdr:nvGraphicFramePr>
        <xdr:cNvPr id="2" name="Chart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324360</xdr:colOff>
      <xdr:row>14</xdr:row>
      <xdr:rowOff>105840</xdr:rowOff>
    </xdr:to>
    <xdr:graphicFrame macro="">
      <xdr:nvGraphicFramePr>
        <xdr:cNvPr id="3" name="Chart 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324360</xdr:colOff>
      <xdr:row>29</xdr:row>
      <xdr:rowOff>105120</xdr:rowOff>
    </xdr:to>
    <xdr:graphicFrame macro="">
      <xdr:nvGraphicFramePr>
        <xdr:cNvPr id="4" name="Chart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15</xdr:row>
      <xdr:rowOff>0</xdr:rowOff>
    </xdr:from>
    <xdr:to>
      <xdr:col>16</xdr:col>
      <xdr:colOff>2160</xdr:colOff>
      <xdr:row>29</xdr:row>
      <xdr:rowOff>113760</xdr:rowOff>
    </xdr:to>
    <xdr:graphicFrame macro="">
      <xdr:nvGraphicFramePr>
        <xdr:cNvPr id="5" name="Chart 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324360</xdr:colOff>
      <xdr:row>14</xdr:row>
      <xdr:rowOff>105840</xdr:rowOff>
    </xdr:to>
    <xdr:graphicFrame macro="">
      <xdr:nvGraphicFramePr>
        <xdr:cNvPr id="6" name="Chart 2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0</xdr:colOff>
      <xdr:row>0</xdr:row>
      <xdr:rowOff>0</xdr:rowOff>
    </xdr:from>
    <xdr:to>
      <xdr:col>31</xdr:col>
      <xdr:colOff>324360</xdr:colOff>
      <xdr:row>14</xdr:row>
      <xdr:rowOff>105840</xdr:rowOff>
    </xdr:to>
    <xdr:graphicFrame macro="">
      <xdr:nvGraphicFramePr>
        <xdr:cNvPr id="7" name="Chart 2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15</xdr:row>
      <xdr:rowOff>0</xdr:rowOff>
    </xdr:from>
    <xdr:to>
      <xdr:col>23</xdr:col>
      <xdr:colOff>390960</xdr:colOff>
      <xdr:row>29</xdr:row>
      <xdr:rowOff>105120</xdr:rowOff>
    </xdr:to>
    <xdr:graphicFrame macro="">
      <xdr:nvGraphicFramePr>
        <xdr:cNvPr id="8" name="Chart 3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0</xdr:colOff>
      <xdr:row>15</xdr:row>
      <xdr:rowOff>0</xdr:rowOff>
    </xdr:from>
    <xdr:to>
      <xdr:col>31</xdr:col>
      <xdr:colOff>322920</xdr:colOff>
      <xdr:row>29</xdr:row>
      <xdr:rowOff>105120</xdr:rowOff>
    </xdr:to>
    <xdr:graphicFrame macro="">
      <xdr:nvGraphicFramePr>
        <xdr:cNvPr id="9" name="Chart 3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390960</xdr:colOff>
      <xdr:row>46</xdr:row>
      <xdr:rowOff>105120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390960</xdr:colOff>
      <xdr:row>46</xdr:row>
      <xdr:rowOff>105840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390960</xdr:colOff>
      <xdr:row>62</xdr:row>
      <xdr:rowOff>105120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390960</xdr:colOff>
      <xdr:row>62</xdr:row>
      <xdr:rowOff>105840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0</xdr:colOff>
      <xdr:row>48</xdr:row>
      <xdr:rowOff>0</xdr:rowOff>
    </xdr:from>
    <xdr:to>
      <xdr:col>23</xdr:col>
      <xdr:colOff>390960</xdr:colOff>
      <xdr:row>62</xdr:row>
      <xdr:rowOff>105840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303480</xdr:colOff>
      <xdr:row>15</xdr:row>
      <xdr:rowOff>189000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16</xdr:col>
      <xdr:colOff>303480</xdr:colOff>
      <xdr:row>15</xdr:row>
      <xdr:rowOff>189000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15120</xdr:colOff>
      <xdr:row>1</xdr:row>
      <xdr:rowOff>0</xdr:rowOff>
    </xdr:from>
    <xdr:to>
      <xdr:col>24</xdr:col>
      <xdr:colOff>318600</xdr:colOff>
      <xdr:row>15</xdr:row>
      <xdr:rowOff>150840</xdr:rowOff>
    </xdr:to>
    <xdr:graphicFrame macro="">
      <xdr:nvGraphicFramePr>
        <xdr:cNvPr id="15" name="Chart 1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16</xdr:row>
      <xdr:rowOff>74160</xdr:rowOff>
    </xdr:from>
    <xdr:to>
      <xdr:col>24</xdr:col>
      <xdr:colOff>303480</xdr:colOff>
      <xdr:row>31</xdr:row>
      <xdr:rowOff>39960</xdr:rowOff>
    </xdr:to>
    <xdr:graphicFrame macro="">
      <xdr:nvGraphicFramePr>
        <xdr:cNvPr id="16" name="Chart 1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15120</xdr:colOff>
      <xdr:row>1</xdr:row>
      <xdr:rowOff>0</xdr:rowOff>
    </xdr:from>
    <xdr:to>
      <xdr:col>32</xdr:col>
      <xdr:colOff>318600</xdr:colOff>
      <xdr:row>15</xdr:row>
      <xdr:rowOff>150840</xdr:rowOff>
    </xdr:to>
    <xdr:graphicFrame macro="">
      <xdr:nvGraphicFramePr>
        <xdr:cNvPr id="17" name="Chart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0</xdr:colOff>
      <xdr:row>16</xdr:row>
      <xdr:rowOff>74160</xdr:rowOff>
    </xdr:from>
    <xdr:to>
      <xdr:col>32</xdr:col>
      <xdr:colOff>303480</xdr:colOff>
      <xdr:row>31</xdr:row>
      <xdr:rowOff>39960</xdr:rowOff>
    </xdr:to>
    <xdr:graphicFrame macro="">
      <xdr:nvGraphicFramePr>
        <xdr:cNvPr id="18" name="Chart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303480</xdr:colOff>
      <xdr:row>47</xdr:row>
      <xdr:rowOff>189360</xdr:rowOff>
    </xdr:to>
    <xdr:graphicFrame macro="">
      <xdr:nvGraphicFramePr>
        <xdr:cNvPr id="19" name="Chart 2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17</xdr:row>
      <xdr:rowOff>0</xdr:rowOff>
    </xdr:from>
    <xdr:to>
      <xdr:col>11</xdr:col>
      <xdr:colOff>303480</xdr:colOff>
      <xdr:row>31</xdr:row>
      <xdr:rowOff>189000</xdr:rowOff>
    </xdr:to>
    <xdr:graphicFrame macro="">
      <xdr:nvGraphicFramePr>
        <xdr:cNvPr id="20" name="Chart 2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16</xdr:col>
      <xdr:colOff>303480</xdr:colOff>
      <xdr:row>47</xdr:row>
      <xdr:rowOff>189360</xdr:rowOff>
    </xdr:to>
    <xdr:graphicFrame macro="">
      <xdr:nvGraphicFramePr>
        <xdr:cNvPr id="21" name="Chart 2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0</xdr:colOff>
      <xdr:row>49</xdr:row>
      <xdr:rowOff>0</xdr:rowOff>
    </xdr:from>
    <xdr:to>
      <xdr:col>11</xdr:col>
      <xdr:colOff>303480</xdr:colOff>
      <xdr:row>63</xdr:row>
      <xdr:rowOff>189000</xdr:rowOff>
    </xdr:to>
    <xdr:graphicFrame macro="">
      <xdr:nvGraphicFramePr>
        <xdr:cNvPr id="22" name="Chart 2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17</xdr:col>
      <xdr:colOff>0</xdr:colOff>
      <xdr:row>32</xdr:row>
      <xdr:rowOff>0</xdr:rowOff>
    </xdr:from>
    <xdr:to>
      <xdr:col>24</xdr:col>
      <xdr:colOff>303480</xdr:colOff>
      <xdr:row>46</xdr:row>
      <xdr:rowOff>146880</xdr:rowOff>
    </xdr:to>
    <xdr:graphicFrame macro="">
      <xdr:nvGraphicFramePr>
        <xdr:cNvPr id="23" name="Chart 2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25</xdr:col>
      <xdr:colOff>0</xdr:colOff>
      <xdr:row>32</xdr:row>
      <xdr:rowOff>0</xdr:rowOff>
    </xdr:from>
    <xdr:to>
      <xdr:col>32</xdr:col>
      <xdr:colOff>303480</xdr:colOff>
      <xdr:row>46</xdr:row>
      <xdr:rowOff>146880</xdr:rowOff>
    </xdr:to>
    <xdr:graphicFrame macro="">
      <xdr:nvGraphicFramePr>
        <xdr:cNvPr id="24" name="Chart 2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0</xdr:colOff>
      <xdr:row>50</xdr:row>
      <xdr:rowOff>7560</xdr:rowOff>
    </xdr:from>
    <xdr:to>
      <xdr:col>24</xdr:col>
      <xdr:colOff>303480</xdr:colOff>
      <xdr:row>64</xdr:row>
      <xdr:rowOff>158400</xdr:rowOff>
    </xdr:to>
    <xdr:graphicFrame macro="">
      <xdr:nvGraphicFramePr>
        <xdr:cNvPr id="25" name="Chart 26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0</xdr:colOff>
      <xdr:row>50</xdr:row>
      <xdr:rowOff>7560</xdr:rowOff>
    </xdr:from>
    <xdr:to>
      <xdr:col>32</xdr:col>
      <xdr:colOff>303480</xdr:colOff>
      <xdr:row>64</xdr:row>
      <xdr:rowOff>158400</xdr:rowOff>
    </xdr:to>
    <xdr:graphicFrame macro="">
      <xdr:nvGraphicFramePr>
        <xdr:cNvPr id="26" name="Chart 2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17</xdr:col>
      <xdr:colOff>0</xdr:colOff>
      <xdr:row>66</xdr:row>
      <xdr:rowOff>0</xdr:rowOff>
    </xdr:from>
    <xdr:to>
      <xdr:col>24</xdr:col>
      <xdr:colOff>303480</xdr:colOff>
      <xdr:row>80</xdr:row>
      <xdr:rowOff>150840</xdr:rowOff>
    </xdr:to>
    <xdr:graphicFrame macro="">
      <xdr:nvGraphicFramePr>
        <xdr:cNvPr id="27" name="Chart 2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0</xdr:colOff>
      <xdr:row>66</xdr:row>
      <xdr:rowOff>0</xdr:rowOff>
    </xdr:from>
    <xdr:to>
      <xdr:col>32</xdr:col>
      <xdr:colOff>303480</xdr:colOff>
      <xdr:row>80</xdr:row>
      <xdr:rowOff>150840</xdr:rowOff>
    </xdr:to>
    <xdr:graphicFrame macro="">
      <xdr:nvGraphicFramePr>
        <xdr:cNvPr id="28" name="Chart 29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17</xdr:col>
      <xdr:colOff>0</xdr:colOff>
      <xdr:row>82</xdr:row>
      <xdr:rowOff>0</xdr:rowOff>
    </xdr:from>
    <xdr:to>
      <xdr:col>24</xdr:col>
      <xdr:colOff>303480</xdr:colOff>
      <xdr:row>96</xdr:row>
      <xdr:rowOff>150840</xdr:rowOff>
    </xdr:to>
    <xdr:graphicFrame macro="">
      <xdr:nvGraphicFramePr>
        <xdr:cNvPr id="29" name="Chart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25</xdr:col>
      <xdr:colOff>0</xdr:colOff>
      <xdr:row>82</xdr:row>
      <xdr:rowOff>0</xdr:rowOff>
    </xdr:from>
    <xdr:to>
      <xdr:col>32</xdr:col>
      <xdr:colOff>303480</xdr:colOff>
      <xdr:row>96</xdr:row>
      <xdr:rowOff>150840</xdr:rowOff>
    </xdr:to>
    <xdr:graphicFrame macro="">
      <xdr:nvGraphicFramePr>
        <xdr:cNvPr id="30" name="Chart 3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33</xdr:col>
      <xdr:colOff>15120</xdr:colOff>
      <xdr:row>1</xdr:row>
      <xdr:rowOff>0</xdr:rowOff>
    </xdr:from>
    <xdr:to>
      <xdr:col>40</xdr:col>
      <xdr:colOff>318600</xdr:colOff>
      <xdr:row>15</xdr:row>
      <xdr:rowOff>150840</xdr:rowOff>
    </xdr:to>
    <xdr:graphicFrame macro="">
      <xdr:nvGraphicFramePr>
        <xdr:cNvPr id="31" name="Chart 19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33</xdr:col>
      <xdr:colOff>0</xdr:colOff>
      <xdr:row>16</xdr:row>
      <xdr:rowOff>74160</xdr:rowOff>
    </xdr:from>
    <xdr:to>
      <xdr:col>40</xdr:col>
      <xdr:colOff>303480</xdr:colOff>
      <xdr:row>31</xdr:row>
      <xdr:rowOff>39960</xdr:rowOff>
    </xdr:to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41</xdr:col>
      <xdr:colOff>15120</xdr:colOff>
      <xdr:row>1</xdr:row>
      <xdr:rowOff>0</xdr:rowOff>
    </xdr:from>
    <xdr:to>
      <xdr:col>48</xdr:col>
      <xdr:colOff>318600</xdr:colOff>
      <xdr:row>15</xdr:row>
      <xdr:rowOff>150840</xdr:rowOff>
    </xdr:to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41</xdr:col>
      <xdr:colOff>0</xdr:colOff>
      <xdr:row>16</xdr:row>
      <xdr:rowOff>74160</xdr:rowOff>
    </xdr:from>
    <xdr:to>
      <xdr:col>48</xdr:col>
      <xdr:colOff>303480</xdr:colOff>
      <xdr:row>31</xdr:row>
      <xdr:rowOff>39960</xdr:rowOff>
    </xdr:to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33</xdr:col>
      <xdr:colOff>0</xdr:colOff>
      <xdr:row>32</xdr:row>
      <xdr:rowOff>0</xdr:rowOff>
    </xdr:from>
    <xdr:to>
      <xdr:col>40</xdr:col>
      <xdr:colOff>303480</xdr:colOff>
      <xdr:row>46</xdr:row>
      <xdr:rowOff>146880</xdr:rowOff>
    </xdr:to>
    <xdr:graphicFrame macro="">
      <xdr:nvGraphicFramePr>
        <xdr:cNvPr id="35" name="Chart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41</xdr:col>
      <xdr:colOff>0</xdr:colOff>
      <xdr:row>32</xdr:row>
      <xdr:rowOff>0</xdr:rowOff>
    </xdr:from>
    <xdr:to>
      <xdr:col>48</xdr:col>
      <xdr:colOff>303480</xdr:colOff>
      <xdr:row>46</xdr:row>
      <xdr:rowOff>146880</xdr:rowOff>
    </xdr:to>
    <xdr:graphicFrame macro="">
      <xdr:nvGraphicFramePr>
        <xdr:cNvPr id="36" name="Chart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303480</xdr:colOff>
      <xdr:row>14</xdr:row>
      <xdr:rowOff>74880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303480</xdr:colOff>
      <xdr:row>14</xdr:row>
      <xdr:rowOff>74880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303480</xdr:colOff>
      <xdr:row>29</xdr:row>
      <xdr:rowOff>74880</xdr:rowOff>
    </xdr:to>
    <xdr:graphicFrame macro="">
      <xdr:nvGraphicFramePr>
        <xdr:cNvPr id="39" name="Chart 3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27360</xdr:colOff>
      <xdr:row>56</xdr:row>
      <xdr:rowOff>16200</xdr:rowOff>
    </xdr:from>
    <xdr:to>
      <xdr:col>25</xdr:col>
      <xdr:colOff>393480</xdr:colOff>
      <xdr:row>72</xdr:row>
      <xdr:rowOff>91080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20520</xdr:colOff>
      <xdr:row>74</xdr:row>
      <xdr:rowOff>57240</xdr:rowOff>
    </xdr:from>
    <xdr:to>
      <xdr:col>25</xdr:col>
      <xdr:colOff>386640</xdr:colOff>
      <xdr:row>88</xdr:row>
      <xdr:rowOff>132120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56</xdr:row>
      <xdr:rowOff>0</xdr:rowOff>
    </xdr:from>
    <xdr:to>
      <xdr:col>32</xdr:col>
      <xdr:colOff>175320</xdr:colOff>
      <xdr:row>72</xdr:row>
      <xdr:rowOff>74880</xdr:rowOff>
    </xdr:to>
    <xdr:graphicFrame macro="">
      <xdr:nvGraphicFramePr>
        <xdr:cNvPr id="42" name="Chart 3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74</xdr:row>
      <xdr:rowOff>0</xdr:rowOff>
    </xdr:from>
    <xdr:to>
      <xdr:col>32</xdr:col>
      <xdr:colOff>175320</xdr:colOff>
      <xdr:row>88</xdr:row>
      <xdr:rowOff>74880</xdr:rowOff>
    </xdr:to>
    <xdr:graphicFrame macro="">
      <xdr:nvGraphicFramePr>
        <xdr:cNvPr id="43" name="Chart 4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149679</xdr:rowOff>
    </xdr:from>
    <xdr:to>
      <xdr:col>40</xdr:col>
      <xdr:colOff>258535</xdr:colOff>
      <xdr:row>72</xdr:row>
      <xdr:rowOff>74880</xdr:rowOff>
    </xdr:to>
    <xdr:graphicFrame macro="">
      <xdr:nvGraphicFramePr>
        <xdr:cNvPr id="44" name="Chart 5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0</xdr:colOff>
      <xdr:row>74</xdr:row>
      <xdr:rowOff>0</xdr:rowOff>
    </xdr:from>
    <xdr:to>
      <xdr:col>39</xdr:col>
      <xdr:colOff>107280</xdr:colOff>
      <xdr:row>88</xdr:row>
      <xdr:rowOff>74880</xdr:rowOff>
    </xdr:to>
    <xdr:graphicFrame macro="">
      <xdr:nvGraphicFramePr>
        <xdr:cNvPr id="45" name="Chart 6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41</xdr:col>
      <xdr:colOff>0</xdr:colOff>
      <xdr:row>56</xdr:row>
      <xdr:rowOff>0</xdr:rowOff>
    </xdr:from>
    <xdr:to>
      <xdr:col>47</xdr:col>
      <xdr:colOff>134640</xdr:colOff>
      <xdr:row>72</xdr:row>
      <xdr:rowOff>74880</xdr:rowOff>
    </xdr:to>
    <xdr:graphicFrame macro="">
      <xdr:nvGraphicFramePr>
        <xdr:cNvPr id="46" name="Chart 7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0</xdr:colOff>
      <xdr:row>74</xdr:row>
      <xdr:rowOff>0</xdr:rowOff>
    </xdr:from>
    <xdr:to>
      <xdr:col>47</xdr:col>
      <xdr:colOff>134640</xdr:colOff>
      <xdr:row>88</xdr:row>
      <xdr:rowOff>74880</xdr:rowOff>
    </xdr:to>
    <xdr:graphicFrame macro="">
      <xdr:nvGraphicFramePr>
        <xdr:cNvPr id="47" name="Chart 8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56</xdr:row>
      <xdr:rowOff>0</xdr:rowOff>
    </xdr:from>
    <xdr:to>
      <xdr:col>53</xdr:col>
      <xdr:colOff>311400</xdr:colOff>
      <xdr:row>72</xdr:row>
      <xdr:rowOff>74880</xdr:rowOff>
    </xdr:to>
    <xdr:graphicFrame macro="">
      <xdr:nvGraphicFramePr>
        <xdr:cNvPr id="48" name="Chart 9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0</xdr:colOff>
      <xdr:row>74</xdr:row>
      <xdr:rowOff>0</xdr:rowOff>
    </xdr:from>
    <xdr:to>
      <xdr:col>53</xdr:col>
      <xdr:colOff>311400</xdr:colOff>
      <xdr:row>88</xdr:row>
      <xdr:rowOff>74880</xdr:rowOff>
    </xdr:to>
    <xdr:graphicFrame macro="">
      <xdr:nvGraphicFramePr>
        <xdr:cNvPr id="49" name="Chart 10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55</xdr:col>
      <xdr:colOff>0</xdr:colOff>
      <xdr:row>56</xdr:row>
      <xdr:rowOff>0</xdr:rowOff>
    </xdr:from>
    <xdr:to>
      <xdr:col>60</xdr:col>
      <xdr:colOff>284400</xdr:colOff>
      <xdr:row>72</xdr:row>
      <xdr:rowOff>74880</xdr:rowOff>
    </xdr:to>
    <xdr:graphicFrame macro="">
      <xdr:nvGraphicFramePr>
        <xdr:cNvPr id="50" name="Chart 1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55</xdr:col>
      <xdr:colOff>0</xdr:colOff>
      <xdr:row>74</xdr:row>
      <xdr:rowOff>0</xdr:rowOff>
    </xdr:from>
    <xdr:to>
      <xdr:col>60</xdr:col>
      <xdr:colOff>284400</xdr:colOff>
      <xdr:row>88</xdr:row>
      <xdr:rowOff>74880</xdr:rowOff>
    </xdr:to>
    <xdr:graphicFrame macro="">
      <xdr:nvGraphicFramePr>
        <xdr:cNvPr id="51" name="Chart 1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62</xdr:col>
      <xdr:colOff>0</xdr:colOff>
      <xdr:row>56</xdr:row>
      <xdr:rowOff>0</xdr:rowOff>
    </xdr:from>
    <xdr:to>
      <xdr:col>67</xdr:col>
      <xdr:colOff>515520</xdr:colOff>
      <xdr:row>72</xdr:row>
      <xdr:rowOff>74880</xdr:rowOff>
    </xdr:to>
    <xdr:graphicFrame macro="">
      <xdr:nvGraphicFramePr>
        <xdr:cNvPr id="52" name="Chart 13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62</xdr:col>
      <xdr:colOff>0</xdr:colOff>
      <xdr:row>74</xdr:row>
      <xdr:rowOff>0</xdr:rowOff>
    </xdr:from>
    <xdr:to>
      <xdr:col>67</xdr:col>
      <xdr:colOff>515520</xdr:colOff>
      <xdr:row>88</xdr:row>
      <xdr:rowOff>74880</xdr:rowOff>
    </xdr:to>
    <xdr:graphicFrame macro="">
      <xdr:nvGraphicFramePr>
        <xdr:cNvPr id="53" name="Chart 14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69</xdr:col>
      <xdr:colOff>0</xdr:colOff>
      <xdr:row>56</xdr:row>
      <xdr:rowOff>0</xdr:rowOff>
    </xdr:from>
    <xdr:to>
      <xdr:col>73</xdr:col>
      <xdr:colOff>705960</xdr:colOff>
      <xdr:row>72</xdr:row>
      <xdr:rowOff>74880</xdr:rowOff>
    </xdr:to>
    <xdr:graphicFrame macro="">
      <xdr:nvGraphicFramePr>
        <xdr:cNvPr id="54" name="Chart 2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69</xdr:col>
      <xdr:colOff>0</xdr:colOff>
      <xdr:row>74</xdr:row>
      <xdr:rowOff>0</xdr:rowOff>
    </xdr:from>
    <xdr:to>
      <xdr:col>73</xdr:col>
      <xdr:colOff>705960</xdr:colOff>
      <xdr:row>88</xdr:row>
      <xdr:rowOff>74880</xdr:rowOff>
    </xdr:to>
    <xdr:graphicFrame macro="">
      <xdr:nvGraphicFramePr>
        <xdr:cNvPr id="55" name="Chart 26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76</xdr:col>
      <xdr:colOff>0</xdr:colOff>
      <xdr:row>56</xdr:row>
      <xdr:rowOff>0</xdr:rowOff>
    </xdr:from>
    <xdr:to>
      <xdr:col>80</xdr:col>
      <xdr:colOff>869400</xdr:colOff>
      <xdr:row>72</xdr:row>
      <xdr:rowOff>74880</xdr:rowOff>
    </xdr:to>
    <xdr:graphicFrame macro="">
      <xdr:nvGraphicFramePr>
        <xdr:cNvPr id="56" name="Chart 27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76</xdr:col>
      <xdr:colOff>0</xdr:colOff>
      <xdr:row>74</xdr:row>
      <xdr:rowOff>0</xdr:rowOff>
    </xdr:from>
    <xdr:to>
      <xdr:col>80</xdr:col>
      <xdr:colOff>869400</xdr:colOff>
      <xdr:row>88</xdr:row>
      <xdr:rowOff>74880</xdr:rowOff>
    </xdr:to>
    <xdr:graphicFrame macro="">
      <xdr:nvGraphicFramePr>
        <xdr:cNvPr id="57" name="Chart 28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81</xdr:col>
      <xdr:colOff>324000</xdr:colOff>
      <xdr:row>56</xdr:row>
      <xdr:rowOff>0</xdr:rowOff>
    </xdr:from>
    <xdr:to>
      <xdr:col>88</xdr:col>
      <xdr:colOff>364680</xdr:colOff>
      <xdr:row>72</xdr:row>
      <xdr:rowOff>74880</xdr:rowOff>
    </xdr:to>
    <xdr:graphicFrame macro="">
      <xdr:nvGraphicFramePr>
        <xdr:cNvPr id="58" name="Chart 29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81</xdr:col>
      <xdr:colOff>324000</xdr:colOff>
      <xdr:row>74</xdr:row>
      <xdr:rowOff>0</xdr:rowOff>
    </xdr:from>
    <xdr:to>
      <xdr:col>88</xdr:col>
      <xdr:colOff>364680</xdr:colOff>
      <xdr:row>88</xdr:row>
      <xdr:rowOff>74880</xdr:rowOff>
    </xdr:to>
    <xdr:graphicFrame macro="">
      <xdr:nvGraphicFramePr>
        <xdr:cNvPr id="59" name="Chart 30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89</xdr:col>
      <xdr:colOff>0</xdr:colOff>
      <xdr:row>55</xdr:row>
      <xdr:rowOff>181080</xdr:rowOff>
    </xdr:from>
    <xdr:to>
      <xdr:col>95</xdr:col>
      <xdr:colOff>522360</xdr:colOff>
      <xdr:row>72</xdr:row>
      <xdr:rowOff>74880</xdr:rowOff>
    </xdr:to>
    <xdr:graphicFrame macro="">
      <xdr:nvGraphicFramePr>
        <xdr:cNvPr id="60" name="Chart 31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89</xdr:col>
      <xdr:colOff>0</xdr:colOff>
      <xdr:row>73</xdr:row>
      <xdr:rowOff>182160</xdr:rowOff>
    </xdr:from>
    <xdr:to>
      <xdr:col>95</xdr:col>
      <xdr:colOff>522360</xdr:colOff>
      <xdr:row>88</xdr:row>
      <xdr:rowOff>74880</xdr:rowOff>
    </xdr:to>
    <xdr:graphicFrame macro="">
      <xdr:nvGraphicFramePr>
        <xdr:cNvPr id="61" name="Chart 32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97</xdr:col>
      <xdr:colOff>0</xdr:colOff>
      <xdr:row>56</xdr:row>
      <xdr:rowOff>0</xdr:rowOff>
    </xdr:from>
    <xdr:to>
      <xdr:col>103</xdr:col>
      <xdr:colOff>522360</xdr:colOff>
      <xdr:row>72</xdr:row>
      <xdr:rowOff>84240</xdr:rowOff>
    </xdr:to>
    <xdr:graphicFrame macro="">
      <xdr:nvGraphicFramePr>
        <xdr:cNvPr id="62" name="Chart 3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97</xdr:col>
      <xdr:colOff>0</xdr:colOff>
      <xdr:row>74</xdr:row>
      <xdr:rowOff>1080</xdr:rowOff>
    </xdr:from>
    <xdr:to>
      <xdr:col>103</xdr:col>
      <xdr:colOff>522360</xdr:colOff>
      <xdr:row>88</xdr:row>
      <xdr:rowOff>84240</xdr:rowOff>
    </xdr:to>
    <xdr:graphicFrame macro="">
      <xdr:nvGraphicFramePr>
        <xdr:cNvPr id="63" name="Chart 34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228600</xdr:colOff>
      <xdr:row>49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228600</xdr:colOff>
      <xdr:row>49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228600</xdr:colOff>
      <xdr:row>49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228600</xdr:colOff>
      <xdr:row>49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27360</xdr:colOff>
      <xdr:row>56</xdr:row>
      <xdr:rowOff>16200</xdr:rowOff>
    </xdr:from>
    <xdr:to>
      <xdr:col>25</xdr:col>
      <xdr:colOff>393480</xdr:colOff>
      <xdr:row>72</xdr:row>
      <xdr:rowOff>91080</xdr:rowOff>
    </xdr:to>
    <xdr:graphicFrame macro="">
      <xdr:nvGraphicFramePr>
        <xdr:cNvPr id="64" name="Chart 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20520</xdr:colOff>
      <xdr:row>74</xdr:row>
      <xdr:rowOff>57240</xdr:rowOff>
    </xdr:from>
    <xdr:to>
      <xdr:col>25</xdr:col>
      <xdr:colOff>386640</xdr:colOff>
      <xdr:row>88</xdr:row>
      <xdr:rowOff>132120</xdr:rowOff>
    </xdr:to>
    <xdr:graphicFrame macro="">
      <xdr:nvGraphicFramePr>
        <xdr:cNvPr id="65" name="Chart 2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56</xdr:row>
      <xdr:rowOff>0</xdr:rowOff>
    </xdr:from>
    <xdr:to>
      <xdr:col>32</xdr:col>
      <xdr:colOff>175320</xdr:colOff>
      <xdr:row>72</xdr:row>
      <xdr:rowOff>74880</xdr:rowOff>
    </xdr:to>
    <xdr:graphicFrame macro="">
      <xdr:nvGraphicFramePr>
        <xdr:cNvPr id="66" name="Chart 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74</xdr:row>
      <xdr:rowOff>0</xdr:rowOff>
    </xdr:from>
    <xdr:to>
      <xdr:col>32</xdr:col>
      <xdr:colOff>175320</xdr:colOff>
      <xdr:row>88</xdr:row>
      <xdr:rowOff>74880</xdr:rowOff>
    </xdr:to>
    <xdr:graphicFrame macro="">
      <xdr:nvGraphicFramePr>
        <xdr:cNvPr id="67" name="Chart 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56</xdr:row>
      <xdr:rowOff>0</xdr:rowOff>
    </xdr:from>
    <xdr:to>
      <xdr:col>39</xdr:col>
      <xdr:colOff>107280</xdr:colOff>
      <xdr:row>72</xdr:row>
      <xdr:rowOff>74880</xdr:rowOff>
    </xdr:to>
    <xdr:graphicFrame macro="">
      <xdr:nvGraphicFramePr>
        <xdr:cNvPr id="68" name="Chart 1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0</xdr:colOff>
      <xdr:row>74</xdr:row>
      <xdr:rowOff>0</xdr:rowOff>
    </xdr:from>
    <xdr:to>
      <xdr:col>39</xdr:col>
      <xdr:colOff>107280</xdr:colOff>
      <xdr:row>88</xdr:row>
      <xdr:rowOff>74880</xdr:rowOff>
    </xdr:to>
    <xdr:graphicFrame macro="">
      <xdr:nvGraphicFramePr>
        <xdr:cNvPr id="69" name="Chart 1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41</xdr:col>
      <xdr:colOff>0</xdr:colOff>
      <xdr:row>56</xdr:row>
      <xdr:rowOff>0</xdr:rowOff>
    </xdr:from>
    <xdr:to>
      <xdr:col>47</xdr:col>
      <xdr:colOff>134640</xdr:colOff>
      <xdr:row>72</xdr:row>
      <xdr:rowOff>74880</xdr:rowOff>
    </xdr:to>
    <xdr:graphicFrame macro="">
      <xdr:nvGraphicFramePr>
        <xdr:cNvPr id="70" name="Chart 1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0</xdr:colOff>
      <xdr:row>74</xdr:row>
      <xdr:rowOff>0</xdr:rowOff>
    </xdr:from>
    <xdr:to>
      <xdr:col>47</xdr:col>
      <xdr:colOff>134640</xdr:colOff>
      <xdr:row>88</xdr:row>
      <xdr:rowOff>74880</xdr:rowOff>
    </xdr:to>
    <xdr:graphicFrame macro="">
      <xdr:nvGraphicFramePr>
        <xdr:cNvPr id="71" name="Chart 1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56</xdr:row>
      <xdr:rowOff>0</xdr:rowOff>
    </xdr:from>
    <xdr:to>
      <xdr:col>53</xdr:col>
      <xdr:colOff>311400</xdr:colOff>
      <xdr:row>72</xdr:row>
      <xdr:rowOff>74880</xdr:rowOff>
    </xdr:to>
    <xdr:graphicFrame macro="">
      <xdr:nvGraphicFramePr>
        <xdr:cNvPr id="72" name="Chart 1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0</xdr:colOff>
      <xdr:row>74</xdr:row>
      <xdr:rowOff>0</xdr:rowOff>
    </xdr:from>
    <xdr:to>
      <xdr:col>53</xdr:col>
      <xdr:colOff>311400</xdr:colOff>
      <xdr:row>88</xdr:row>
      <xdr:rowOff>74880</xdr:rowOff>
    </xdr:to>
    <xdr:graphicFrame macro="">
      <xdr:nvGraphicFramePr>
        <xdr:cNvPr id="73" name="Chart 1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55</xdr:col>
      <xdr:colOff>0</xdr:colOff>
      <xdr:row>56</xdr:row>
      <xdr:rowOff>0</xdr:rowOff>
    </xdr:from>
    <xdr:to>
      <xdr:col>60</xdr:col>
      <xdr:colOff>284400</xdr:colOff>
      <xdr:row>72</xdr:row>
      <xdr:rowOff>74880</xdr:rowOff>
    </xdr:to>
    <xdr:graphicFrame macro="">
      <xdr:nvGraphicFramePr>
        <xdr:cNvPr id="74" name="Chart 1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55</xdr:col>
      <xdr:colOff>0</xdr:colOff>
      <xdr:row>74</xdr:row>
      <xdr:rowOff>0</xdr:rowOff>
    </xdr:from>
    <xdr:to>
      <xdr:col>60</xdr:col>
      <xdr:colOff>284400</xdr:colOff>
      <xdr:row>88</xdr:row>
      <xdr:rowOff>74880</xdr:rowOff>
    </xdr:to>
    <xdr:graphicFrame macro="">
      <xdr:nvGraphicFramePr>
        <xdr:cNvPr id="75" name="Chart 1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62</xdr:col>
      <xdr:colOff>0</xdr:colOff>
      <xdr:row>56</xdr:row>
      <xdr:rowOff>0</xdr:rowOff>
    </xdr:from>
    <xdr:to>
      <xdr:col>67</xdr:col>
      <xdr:colOff>515520</xdr:colOff>
      <xdr:row>72</xdr:row>
      <xdr:rowOff>74880</xdr:rowOff>
    </xdr:to>
    <xdr:graphicFrame macro="">
      <xdr:nvGraphicFramePr>
        <xdr:cNvPr id="76" name="Chart 1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62</xdr:col>
      <xdr:colOff>0</xdr:colOff>
      <xdr:row>74</xdr:row>
      <xdr:rowOff>0</xdr:rowOff>
    </xdr:from>
    <xdr:to>
      <xdr:col>67</xdr:col>
      <xdr:colOff>515520</xdr:colOff>
      <xdr:row>88</xdr:row>
      <xdr:rowOff>74880</xdr:rowOff>
    </xdr:to>
    <xdr:graphicFrame macro="">
      <xdr:nvGraphicFramePr>
        <xdr:cNvPr id="77" name="Chart 1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33:S35"/>
  <sheetViews>
    <sheetView zoomScaleNormal="100" workbookViewId="0"/>
  </sheetViews>
  <sheetFormatPr defaultRowHeight="15" x14ac:dyDescent="0.25"/>
  <cols>
    <col min="1" max="1025" width="4.42578125"/>
  </cols>
  <sheetData>
    <row r="33" spans="19:19" x14ac:dyDescent="0.25">
      <c r="S33" t="s">
        <v>0</v>
      </c>
    </row>
    <row r="34" spans="19:19" x14ac:dyDescent="0.25">
      <c r="S34" t="s">
        <v>1</v>
      </c>
    </row>
    <row r="35" spans="19:19" x14ac:dyDescent="0.25">
      <c r="S35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zoomScaleNormal="100" workbookViewId="0"/>
  </sheetViews>
  <sheetFormatPr defaultRowHeight="15" x14ac:dyDescent="0.25"/>
  <cols>
    <col min="1" max="1" width="13"/>
    <col min="2" max="2" width="11.5703125"/>
    <col min="3" max="3" width="12.28515625"/>
    <col min="4" max="1025" width="8.5703125"/>
  </cols>
  <sheetData>
    <row r="1" spans="1:21" x14ac:dyDescent="0.25">
      <c r="A1" t="s">
        <v>140</v>
      </c>
      <c r="B1" t="s">
        <v>141</v>
      </c>
      <c r="C1" t="s">
        <v>142</v>
      </c>
      <c r="E1" s="18" t="s">
        <v>140</v>
      </c>
      <c r="F1" s="18" t="s">
        <v>141</v>
      </c>
      <c r="G1" s="18" t="s">
        <v>142</v>
      </c>
      <c r="I1" t="s">
        <v>140</v>
      </c>
      <c r="J1" t="s">
        <v>141</v>
      </c>
      <c r="K1" t="s">
        <v>142</v>
      </c>
      <c r="R1" s="38" t="s">
        <v>67</v>
      </c>
      <c r="S1" s="38" t="s">
        <v>68</v>
      </c>
      <c r="T1" s="38" t="s">
        <v>69</v>
      </c>
      <c r="U1" t="s">
        <v>142</v>
      </c>
    </row>
    <row r="2" spans="1:21" x14ac:dyDescent="0.25">
      <c r="A2" t="s">
        <v>143</v>
      </c>
      <c r="B2" t="s">
        <v>9</v>
      </c>
      <c r="C2">
        <v>27.9217128753662</v>
      </c>
      <c r="E2" s="18" t="s">
        <v>144</v>
      </c>
      <c r="F2" s="18" t="s">
        <v>179</v>
      </c>
      <c r="G2" s="18">
        <v>28.324469884236699</v>
      </c>
      <c r="I2" t="s">
        <v>143</v>
      </c>
      <c r="J2" t="s">
        <v>9</v>
      </c>
      <c r="K2">
        <v>27.9217128753662</v>
      </c>
      <c r="R2" s="20" t="s">
        <v>85</v>
      </c>
      <c r="S2">
        <v>8</v>
      </c>
      <c r="T2" t="s">
        <v>86</v>
      </c>
      <c r="U2">
        <v>29.083600997924801</v>
      </c>
    </row>
    <row r="3" spans="1:21" x14ac:dyDescent="0.25">
      <c r="A3" t="s">
        <v>145</v>
      </c>
      <c r="B3" t="s">
        <v>9</v>
      </c>
      <c r="C3">
        <v>27.111078262329102</v>
      </c>
      <c r="E3" s="18" t="s">
        <v>146</v>
      </c>
      <c r="F3" s="18" t="s">
        <v>179</v>
      </c>
      <c r="G3" s="18">
        <v>27.398798624674502</v>
      </c>
      <c r="I3" t="s">
        <v>145</v>
      </c>
      <c r="J3" t="s">
        <v>9</v>
      </c>
      <c r="K3">
        <v>27.111078262329102</v>
      </c>
      <c r="R3" s="20" t="s">
        <v>87</v>
      </c>
      <c r="S3">
        <v>13</v>
      </c>
      <c r="T3" t="s">
        <v>86</v>
      </c>
      <c r="U3">
        <v>27.1553440093994</v>
      </c>
    </row>
    <row r="4" spans="1:21" x14ac:dyDescent="0.25">
      <c r="A4" t="s">
        <v>147</v>
      </c>
      <c r="B4" t="s">
        <v>9</v>
      </c>
      <c r="C4">
        <v>27.1123352050781</v>
      </c>
      <c r="E4" s="18" t="s">
        <v>148</v>
      </c>
      <c r="F4" s="18" t="s">
        <v>179</v>
      </c>
      <c r="G4" s="18">
        <v>28.0222873687744</v>
      </c>
      <c r="I4" t="s">
        <v>147</v>
      </c>
      <c r="J4" t="s">
        <v>9</v>
      </c>
      <c r="K4">
        <v>27.1123352050781</v>
      </c>
      <c r="R4" s="20" t="s">
        <v>88</v>
      </c>
      <c r="S4">
        <v>14</v>
      </c>
      <c r="T4" t="s">
        <v>86</v>
      </c>
      <c r="U4">
        <v>27.012228012085</v>
      </c>
    </row>
    <row r="5" spans="1:21" x14ac:dyDescent="0.25">
      <c r="A5" t="s">
        <v>149</v>
      </c>
      <c r="B5" t="s">
        <v>9</v>
      </c>
      <c r="C5">
        <v>28.2486782073975</v>
      </c>
      <c r="E5" s="18" t="s">
        <v>150</v>
      </c>
      <c r="F5" s="18" t="s">
        <v>179</v>
      </c>
      <c r="G5" s="18">
        <v>27.867376327514599</v>
      </c>
      <c r="I5" t="s">
        <v>149</v>
      </c>
      <c r="J5" t="s">
        <v>9</v>
      </c>
      <c r="K5">
        <v>28.2486782073975</v>
      </c>
      <c r="R5" s="20" t="s">
        <v>89</v>
      </c>
      <c r="S5">
        <v>15</v>
      </c>
      <c r="T5" t="s">
        <v>86</v>
      </c>
      <c r="U5">
        <v>26.899011611938501</v>
      </c>
    </row>
    <row r="6" spans="1:21" x14ac:dyDescent="0.25">
      <c r="A6" t="s">
        <v>151</v>
      </c>
      <c r="B6" t="s">
        <v>9</v>
      </c>
      <c r="C6">
        <v>29.182191848754901</v>
      </c>
      <c r="E6" s="18" t="s">
        <v>152</v>
      </c>
      <c r="F6" s="18" t="s">
        <v>179</v>
      </c>
      <c r="G6" s="18">
        <v>29.073483784993499</v>
      </c>
      <c r="I6" t="s">
        <v>151</v>
      </c>
      <c r="J6" t="s">
        <v>9</v>
      </c>
      <c r="K6">
        <v>29.182191848754901</v>
      </c>
      <c r="R6" s="20" t="s">
        <v>90</v>
      </c>
      <c r="S6">
        <v>21</v>
      </c>
      <c r="T6" t="s">
        <v>86</v>
      </c>
      <c r="U6">
        <v>27.976385116577099</v>
      </c>
    </row>
    <row r="7" spans="1:21" x14ac:dyDescent="0.25">
      <c r="A7" t="s">
        <v>153</v>
      </c>
      <c r="B7" t="s">
        <v>9</v>
      </c>
      <c r="C7">
        <v>29.030576705932599</v>
      </c>
      <c r="E7" s="18" t="s">
        <v>154</v>
      </c>
      <c r="F7" s="18" t="s">
        <v>179</v>
      </c>
      <c r="G7" s="18">
        <v>29.553771018981902</v>
      </c>
      <c r="I7" t="s">
        <v>153</v>
      </c>
      <c r="J7" t="s">
        <v>9</v>
      </c>
      <c r="K7">
        <v>29.030576705932599</v>
      </c>
      <c r="R7" s="20" t="s">
        <v>91</v>
      </c>
      <c r="S7">
        <v>22</v>
      </c>
      <c r="T7" t="s">
        <v>86</v>
      </c>
      <c r="U7">
        <v>29.2722682952881</v>
      </c>
    </row>
    <row r="8" spans="1:21" s="17" customFormat="1" x14ac:dyDescent="0.25">
      <c r="A8" s="17" t="s">
        <v>155</v>
      </c>
      <c r="B8" s="17" t="s">
        <v>9</v>
      </c>
      <c r="C8" s="17">
        <v>36.505714416503899</v>
      </c>
      <c r="I8" s="17" t="s">
        <v>155</v>
      </c>
      <c r="J8" s="17" t="s">
        <v>9</v>
      </c>
      <c r="K8" s="17">
        <v>36.505714416503899</v>
      </c>
      <c r="R8" s="20" t="s">
        <v>92</v>
      </c>
      <c r="S8" s="17">
        <v>23</v>
      </c>
      <c r="T8" s="17" t="s">
        <v>86</v>
      </c>
      <c r="U8" s="17">
        <v>28.106887817382798</v>
      </c>
    </row>
    <row r="9" spans="1:21" x14ac:dyDescent="0.25">
      <c r="A9" t="s">
        <v>156</v>
      </c>
      <c r="B9" t="s">
        <v>9</v>
      </c>
      <c r="C9">
        <v>29.083600997924801</v>
      </c>
      <c r="I9" t="s">
        <v>156</v>
      </c>
      <c r="J9" t="s">
        <v>9</v>
      </c>
      <c r="K9">
        <v>29.083600997924801</v>
      </c>
      <c r="R9" s="20" t="s">
        <v>93</v>
      </c>
      <c r="S9">
        <v>24</v>
      </c>
      <c r="T9" t="s">
        <v>86</v>
      </c>
      <c r="U9">
        <v>28.483991622924801</v>
      </c>
    </row>
    <row r="10" spans="1:21" x14ac:dyDescent="0.25">
      <c r="A10" t="s">
        <v>157</v>
      </c>
      <c r="B10" t="s">
        <v>9</v>
      </c>
      <c r="C10">
        <v>28.216026306152301</v>
      </c>
      <c r="I10" t="s">
        <v>157</v>
      </c>
      <c r="J10" t="s">
        <v>9</v>
      </c>
      <c r="K10">
        <v>28.216026306152301</v>
      </c>
      <c r="R10" s="20" t="s">
        <v>94</v>
      </c>
      <c r="S10">
        <v>9</v>
      </c>
      <c r="T10" t="s">
        <v>95</v>
      </c>
      <c r="U10">
        <v>28.216026306152301</v>
      </c>
    </row>
    <row r="11" spans="1:21" x14ac:dyDescent="0.25">
      <c r="A11" t="s">
        <v>158</v>
      </c>
      <c r="B11" t="s">
        <v>9</v>
      </c>
      <c r="C11">
        <v>29.653373718261701</v>
      </c>
      <c r="E11" t="s">
        <v>140</v>
      </c>
      <c r="F11" t="s">
        <v>141</v>
      </c>
      <c r="G11" s="96" t="s">
        <v>142</v>
      </c>
      <c r="I11" t="s">
        <v>158</v>
      </c>
      <c r="J11" t="s">
        <v>9</v>
      </c>
      <c r="K11">
        <v>29.653373718261701</v>
      </c>
      <c r="R11" s="20" t="s">
        <v>96</v>
      </c>
      <c r="S11">
        <v>10</v>
      </c>
      <c r="T11" t="s">
        <v>95</v>
      </c>
      <c r="U11">
        <v>29.653373718261701</v>
      </c>
    </row>
    <row r="12" spans="1:21" x14ac:dyDescent="0.25">
      <c r="A12" t="s">
        <v>159</v>
      </c>
      <c r="B12" t="s">
        <v>9</v>
      </c>
      <c r="C12">
        <v>26.539037704467798</v>
      </c>
      <c r="E12" t="s">
        <v>144</v>
      </c>
      <c r="F12" t="s">
        <v>179</v>
      </c>
      <c r="G12">
        <f t="shared" ref="G12:G17" si="0">G2*$C$31</f>
        <v>28.477168270738836</v>
      </c>
      <c r="I12" t="s">
        <v>159</v>
      </c>
      <c r="J12" t="s">
        <v>9</v>
      </c>
      <c r="K12">
        <v>26.539037704467798</v>
      </c>
      <c r="R12" s="20" t="s">
        <v>97</v>
      </c>
      <c r="S12">
        <v>11</v>
      </c>
      <c r="T12" t="s">
        <v>95</v>
      </c>
      <c r="U12">
        <v>26.539037704467798</v>
      </c>
    </row>
    <row r="13" spans="1:21" x14ac:dyDescent="0.25">
      <c r="A13" t="s">
        <v>160</v>
      </c>
      <c r="B13" t="s">
        <v>9</v>
      </c>
      <c r="C13">
        <v>27.6676635742187</v>
      </c>
      <c r="E13" t="s">
        <v>146</v>
      </c>
      <c r="F13" t="s">
        <v>179</v>
      </c>
      <c r="G13">
        <f t="shared" si="0"/>
        <v>27.54650667920064</v>
      </c>
      <c r="I13" t="s">
        <v>160</v>
      </c>
      <c r="J13" t="s">
        <v>9</v>
      </c>
      <c r="K13">
        <v>27.6676635742187</v>
      </c>
      <c r="R13" s="20" t="s">
        <v>98</v>
      </c>
      <c r="S13">
        <v>12</v>
      </c>
      <c r="T13" t="s">
        <v>95</v>
      </c>
      <c r="U13">
        <v>27.6676635742187</v>
      </c>
    </row>
    <row r="14" spans="1:21" x14ac:dyDescent="0.25">
      <c r="A14" t="s">
        <v>161</v>
      </c>
      <c r="B14" t="s">
        <v>9</v>
      </c>
      <c r="C14">
        <v>27.1553440093994</v>
      </c>
      <c r="E14" t="s">
        <v>148</v>
      </c>
      <c r="F14" t="s">
        <v>179</v>
      </c>
      <c r="G14">
        <f t="shared" si="0"/>
        <v>28.173356676860283</v>
      </c>
      <c r="I14" t="s">
        <v>161</v>
      </c>
      <c r="J14" t="s">
        <v>9</v>
      </c>
      <c r="K14">
        <v>27.1553440093994</v>
      </c>
      <c r="R14" s="20" t="s">
        <v>99</v>
      </c>
      <c r="S14">
        <v>25</v>
      </c>
      <c r="T14" t="s">
        <v>95</v>
      </c>
      <c r="U14">
        <v>27.941522598266602</v>
      </c>
    </row>
    <row r="15" spans="1:21" x14ac:dyDescent="0.25">
      <c r="A15" t="s">
        <v>162</v>
      </c>
      <c r="B15" t="s">
        <v>9</v>
      </c>
      <c r="C15">
        <v>27.012228012085</v>
      </c>
      <c r="E15" t="s">
        <v>150</v>
      </c>
      <c r="F15" t="s">
        <v>179</v>
      </c>
      <c r="G15">
        <f t="shared" si="0"/>
        <v>28.017610503781654</v>
      </c>
      <c r="I15" t="s">
        <v>162</v>
      </c>
      <c r="J15" t="s">
        <v>9</v>
      </c>
      <c r="K15">
        <v>27.012228012085</v>
      </c>
      <c r="R15" s="20" t="s">
        <v>100</v>
      </c>
      <c r="S15">
        <v>26</v>
      </c>
      <c r="T15" t="s">
        <v>95</v>
      </c>
      <c r="U15">
        <v>27.917291641235401</v>
      </c>
    </row>
    <row r="16" spans="1:21" x14ac:dyDescent="0.25">
      <c r="A16" t="s">
        <v>163</v>
      </c>
      <c r="B16" t="s">
        <v>9</v>
      </c>
      <c r="C16">
        <v>26.899011611938501</v>
      </c>
      <c r="E16" t="s">
        <v>152</v>
      </c>
      <c r="F16" t="s">
        <v>179</v>
      </c>
      <c r="G16">
        <f t="shared" si="0"/>
        <v>29.23022013635714</v>
      </c>
      <c r="I16" t="s">
        <v>163</v>
      </c>
      <c r="J16" t="s">
        <v>9</v>
      </c>
      <c r="K16">
        <v>26.899011611938501</v>
      </c>
      <c r="R16" s="20" t="s">
        <v>101</v>
      </c>
      <c r="S16">
        <v>27</v>
      </c>
      <c r="T16" t="s">
        <v>95</v>
      </c>
      <c r="U16">
        <v>27.8838787078857</v>
      </c>
    </row>
    <row r="17" spans="1:21" x14ac:dyDescent="0.25">
      <c r="A17" t="s">
        <v>164</v>
      </c>
      <c r="B17" t="s">
        <v>9</v>
      </c>
      <c r="C17">
        <v>26.738212585449201</v>
      </c>
      <c r="E17" t="s">
        <v>154</v>
      </c>
      <c r="F17" t="s">
        <v>179</v>
      </c>
      <c r="G17">
        <f t="shared" si="0"/>
        <v>29.713096618652301</v>
      </c>
      <c r="I17" t="s">
        <v>164</v>
      </c>
      <c r="J17" t="s">
        <v>9</v>
      </c>
      <c r="K17">
        <v>26.738212585449201</v>
      </c>
      <c r="R17" s="20" t="s">
        <v>137</v>
      </c>
      <c r="S17">
        <v>28</v>
      </c>
      <c r="T17" t="s">
        <v>95</v>
      </c>
      <c r="U17">
        <v>28.477168270738801</v>
      </c>
    </row>
    <row r="18" spans="1:21" x14ac:dyDescent="0.25">
      <c r="A18" t="s">
        <v>165</v>
      </c>
      <c r="B18" t="s">
        <v>9</v>
      </c>
      <c r="C18">
        <v>27.519943237304702</v>
      </c>
      <c r="I18" t="s">
        <v>165</v>
      </c>
      <c r="J18" t="s">
        <v>9</v>
      </c>
      <c r="K18">
        <v>27.519943237304702</v>
      </c>
      <c r="R18" s="20" t="s">
        <v>102</v>
      </c>
      <c r="S18">
        <v>5</v>
      </c>
      <c r="T18" t="s">
        <v>103</v>
      </c>
      <c r="U18">
        <v>29.182191848754901</v>
      </c>
    </row>
    <row r="19" spans="1:21" x14ac:dyDescent="0.25">
      <c r="A19" t="s">
        <v>166</v>
      </c>
      <c r="B19" t="s">
        <v>9</v>
      </c>
      <c r="C19">
        <v>27.3253784179687</v>
      </c>
      <c r="I19" t="s">
        <v>166</v>
      </c>
      <c r="J19" t="s">
        <v>9</v>
      </c>
      <c r="K19">
        <v>27.3253784179687</v>
      </c>
      <c r="R19" s="20" t="s">
        <v>104</v>
      </c>
      <c r="S19">
        <v>6</v>
      </c>
      <c r="T19" t="s">
        <v>103</v>
      </c>
      <c r="U19">
        <v>29.030576705932599</v>
      </c>
    </row>
    <row r="20" spans="1:21" x14ac:dyDescent="0.25">
      <c r="A20" t="s">
        <v>167</v>
      </c>
      <c r="B20" t="s">
        <v>9</v>
      </c>
      <c r="C20">
        <v>28.2037353515625</v>
      </c>
      <c r="I20" t="s">
        <v>167</v>
      </c>
      <c r="J20" t="s">
        <v>9</v>
      </c>
      <c r="K20">
        <v>28.2037353515625</v>
      </c>
      <c r="R20" s="20" t="s">
        <v>138</v>
      </c>
      <c r="S20">
        <v>7</v>
      </c>
      <c r="T20" t="s">
        <v>103</v>
      </c>
      <c r="U20" s="17">
        <v>36.505714416503899</v>
      </c>
    </row>
    <row r="21" spans="1:21" x14ac:dyDescent="0.25">
      <c r="A21" t="s">
        <v>168</v>
      </c>
      <c r="B21" t="s">
        <v>9</v>
      </c>
      <c r="C21">
        <v>27.549924850463899</v>
      </c>
      <c r="I21" t="s">
        <v>168</v>
      </c>
      <c r="J21" t="s">
        <v>9</v>
      </c>
      <c r="K21">
        <v>27.549924850463899</v>
      </c>
      <c r="R21" s="20" t="s">
        <v>139</v>
      </c>
      <c r="S21">
        <v>16</v>
      </c>
      <c r="T21" t="s">
        <v>103</v>
      </c>
      <c r="U21">
        <v>26.738212585449201</v>
      </c>
    </row>
    <row r="22" spans="1:21" x14ac:dyDescent="0.25">
      <c r="A22" t="s">
        <v>169</v>
      </c>
      <c r="B22" t="s">
        <v>9</v>
      </c>
      <c r="C22">
        <v>27.976385116577099</v>
      </c>
      <c r="I22" t="s">
        <v>169</v>
      </c>
      <c r="J22" t="s">
        <v>9</v>
      </c>
      <c r="K22">
        <v>27.976385116577099</v>
      </c>
      <c r="R22" s="20" t="s">
        <v>105</v>
      </c>
      <c r="S22">
        <v>29</v>
      </c>
      <c r="T22" t="s">
        <v>103</v>
      </c>
      <c r="U22">
        <v>27.546506679200601</v>
      </c>
    </row>
    <row r="23" spans="1:21" x14ac:dyDescent="0.25">
      <c r="A23" t="s">
        <v>170</v>
      </c>
      <c r="B23" t="s">
        <v>9</v>
      </c>
      <c r="C23">
        <v>29.2722682952881</v>
      </c>
      <c r="I23" t="s">
        <v>170</v>
      </c>
      <c r="J23" t="s">
        <v>9</v>
      </c>
      <c r="K23">
        <v>29.2722682952881</v>
      </c>
      <c r="R23" s="20" t="s">
        <v>106</v>
      </c>
      <c r="S23">
        <v>30</v>
      </c>
      <c r="T23" t="s">
        <v>103</v>
      </c>
      <c r="U23">
        <v>28.173356676860301</v>
      </c>
    </row>
    <row r="24" spans="1:21" x14ac:dyDescent="0.25">
      <c r="A24" t="s">
        <v>171</v>
      </c>
      <c r="B24" t="s">
        <v>9</v>
      </c>
      <c r="C24">
        <v>28.106887817382798</v>
      </c>
      <c r="I24" t="s">
        <v>171</v>
      </c>
      <c r="J24" t="s">
        <v>9</v>
      </c>
      <c r="K24">
        <v>28.106887817382798</v>
      </c>
      <c r="R24" s="20" t="s">
        <v>107</v>
      </c>
      <c r="S24">
        <v>31</v>
      </c>
      <c r="T24" t="s">
        <v>103</v>
      </c>
      <c r="U24">
        <v>28.0176105037817</v>
      </c>
    </row>
    <row r="25" spans="1:21" x14ac:dyDescent="0.25">
      <c r="A25" t="s">
        <v>172</v>
      </c>
      <c r="B25" t="s">
        <v>9</v>
      </c>
      <c r="C25">
        <v>28.483991622924801</v>
      </c>
      <c r="I25" t="s">
        <v>172</v>
      </c>
      <c r="J25" t="s">
        <v>9</v>
      </c>
      <c r="K25">
        <v>28.483991622924801</v>
      </c>
      <c r="R25" s="20" t="s">
        <v>108</v>
      </c>
      <c r="S25">
        <v>32</v>
      </c>
      <c r="T25" t="s">
        <v>103</v>
      </c>
      <c r="U25">
        <v>29.230220136357101</v>
      </c>
    </row>
    <row r="26" spans="1:21" x14ac:dyDescent="0.25">
      <c r="A26" t="s">
        <v>173</v>
      </c>
      <c r="B26" t="s">
        <v>9</v>
      </c>
      <c r="C26">
        <v>27.941522598266602</v>
      </c>
      <c r="I26" t="s">
        <v>173</v>
      </c>
      <c r="J26" t="s">
        <v>9</v>
      </c>
      <c r="K26">
        <v>27.941522598266602</v>
      </c>
      <c r="R26" s="20" t="s">
        <v>109</v>
      </c>
      <c r="S26">
        <v>1</v>
      </c>
      <c r="T26" t="s">
        <v>110</v>
      </c>
      <c r="U26">
        <v>27.9217128753662</v>
      </c>
    </row>
    <row r="27" spans="1:21" x14ac:dyDescent="0.25">
      <c r="A27" t="s">
        <v>174</v>
      </c>
      <c r="B27" t="s">
        <v>9</v>
      </c>
      <c r="C27">
        <v>27.917291641235401</v>
      </c>
      <c r="I27" t="s">
        <v>174</v>
      </c>
      <c r="J27" t="s">
        <v>9</v>
      </c>
      <c r="K27">
        <v>27.917291641235401</v>
      </c>
      <c r="R27" s="20" t="s">
        <v>111</v>
      </c>
      <c r="S27">
        <v>2</v>
      </c>
      <c r="T27" t="s">
        <v>110</v>
      </c>
      <c r="U27">
        <v>27.111078262329102</v>
      </c>
    </row>
    <row r="28" spans="1:21" x14ac:dyDescent="0.25">
      <c r="A28" t="s">
        <v>175</v>
      </c>
      <c r="B28" t="s">
        <v>9</v>
      </c>
      <c r="C28">
        <v>27.8838787078857</v>
      </c>
      <c r="I28" t="s">
        <v>175</v>
      </c>
      <c r="J28" t="s">
        <v>9</v>
      </c>
      <c r="K28">
        <v>27.8838787078857</v>
      </c>
      <c r="R28" s="20" t="s">
        <v>112</v>
      </c>
      <c r="S28">
        <v>3</v>
      </c>
      <c r="T28" t="s">
        <v>110</v>
      </c>
      <c r="U28">
        <v>27.1123352050781</v>
      </c>
    </row>
    <row r="29" spans="1:21" x14ac:dyDescent="0.25">
      <c r="A29" t="s">
        <v>154</v>
      </c>
      <c r="B29" t="s">
        <v>9</v>
      </c>
      <c r="C29">
        <v>29.713096618652301</v>
      </c>
      <c r="I29" t="s">
        <v>144</v>
      </c>
      <c r="J29" t="s">
        <v>179</v>
      </c>
      <c r="K29">
        <v>28.477168270738801</v>
      </c>
      <c r="R29" s="20" t="s">
        <v>113</v>
      </c>
      <c r="S29">
        <v>4</v>
      </c>
      <c r="T29" t="s">
        <v>110</v>
      </c>
      <c r="U29">
        <v>28.2486782073975</v>
      </c>
    </row>
    <row r="30" spans="1:21" x14ac:dyDescent="0.25">
      <c r="I30" t="s">
        <v>146</v>
      </c>
      <c r="J30" t="s">
        <v>179</v>
      </c>
      <c r="K30">
        <v>27.546506679200601</v>
      </c>
      <c r="R30" s="20" t="s">
        <v>114</v>
      </c>
      <c r="S30">
        <v>17</v>
      </c>
      <c r="T30" t="s">
        <v>110</v>
      </c>
      <c r="U30">
        <v>27.519943237304702</v>
      </c>
    </row>
    <row r="31" spans="1:21" x14ac:dyDescent="0.25">
      <c r="B31" t="s">
        <v>180</v>
      </c>
      <c r="C31">
        <f>C29/G7</f>
        <v>1.0053910412843108</v>
      </c>
      <c r="I31" t="s">
        <v>148</v>
      </c>
      <c r="J31" t="s">
        <v>179</v>
      </c>
      <c r="K31">
        <v>28.173356676860301</v>
      </c>
      <c r="R31" s="20" t="s">
        <v>115</v>
      </c>
      <c r="S31">
        <v>18</v>
      </c>
      <c r="T31" t="s">
        <v>110</v>
      </c>
      <c r="U31">
        <v>27.3253784179687</v>
      </c>
    </row>
    <row r="32" spans="1:21" x14ac:dyDescent="0.25">
      <c r="I32" t="s">
        <v>150</v>
      </c>
      <c r="J32" t="s">
        <v>179</v>
      </c>
      <c r="K32">
        <v>28.0176105037817</v>
      </c>
      <c r="R32" s="20" t="s">
        <v>116</v>
      </c>
      <c r="S32">
        <v>19</v>
      </c>
      <c r="T32" t="s">
        <v>110</v>
      </c>
      <c r="U32">
        <v>28.2037353515625</v>
      </c>
    </row>
    <row r="33" spans="9:21" x14ac:dyDescent="0.25">
      <c r="I33" t="s">
        <v>152</v>
      </c>
      <c r="J33" t="s">
        <v>179</v>
      </c>
      <c r="K33">
        <v>29.230220136357101</v>
      </c>
      <c r="R33" s="20" t="s">
        <v>117</v>
      </c>
      <c r="S33">
        <v>20</v>
      </c>
      <c r="T33" t="s">
        <v>110</v>
      </c>
      <c r="U33">
        <v>27.549924850463899</v>
      </c>
    </row>
  </sheetData>
  <conditionalFormatting sqref="G1">
    <cfRule type="cellIs" dxfId="1" priority="2" operator="greaterThan">
      <formula>0.5</formula>
    </cfRule>
  </conditionalFormatting>
  <conditionalFormatting sqref="G11">
    <cfRule type="cellIs" dxfId="0" priority="3" operator="greaterThan">
      <formula>0.5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18" t="s">
        <v>181</v>
      </c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58</v>
      </c>
      <c r="C2">
        <v>25.725568135579401</v>
      </c>
      <c r="E2" s="18" t="s">
        <v>144</v>
      </c>
      <c r="F2" s="18" t="s">
        <v>58</v>
      </c>
      <c r="G2" s="18">
        <v>26.306463877359999</v>
      </c>
      <c r="I2" t="s">
        <v>143</v>
      </c>
      <c r="J2" t="s">
        <v>58</v>
      </c>
      <c r="K2">
        <v>25.725568135579401</v>
      </c>
      <c r="R2" s="20" t="s">
        <v>85</v>
      </c>
      <c r="S2">
        <v>8</v>
      </c>
      <c r="T2" t="s">
        <v>86</v>
      </c>
      <c r="U2">
        <v>26.417978922526</v>
      </c>
    </row>
    <row r="3" spans="1:21" x14ac:dyDescent="0.25">
      <c r="A3" t="s">
        <v>145</v>
      </c>
      <c r="B3" t="s">
        <v>58</v>
      </c>
      <c r="C3">
        <v>26.7717380523682</v>
      </c>
      <c r="E3" s="18" t="s">
        <v>146</v>
      </c>
      <c r="F3" s="18" t="s">
        <v>58</v>
      </c>
      <c r="G3" s="18">
        <v>25.586779276529899</v>
      </c>
      <c r="I3" t="s">
        <v>145</v>
      </c>
      <c r="J3" t="s">
        <v>58</v>
      </c>
      <c r="K3">
        <v>26.7717380523682</v>
      </c>
      <c r="R3" s="20" t="s">
        <v>87</v>
      </c>
      <c r="S3">
        <v>13</v>
      </c>
      <c r="T3" t="s">
        <v>86</v>
      </c>
      <c r="U3">
        <v>25.795271555582701</v>
      </c>
    </row>
    <row r="4" spans="1:21" x14ac:dyDescent="0.25">
      <c r="A4" t="s">
        <v>147</v>
      </c>
      <c r="B4" t="s">
        <v>58</v>
      </c>
      <c r="C4">
        <v>26.912322362264</v>
      </c>
      <c r="E4" s="18" t="s">
        <v>148</v>
      </c>
      <c r="F4" s="18" t="s">
        <v>58</v>
      </c>
      <c r="G4" s="18">
        <v>25.855026245117202</v>
      </c>
      <c r="I4" t="s">
        <v>147</v>
      </c>
      <c r="J4" t="s">
        <v>58</v>
      </c>
      <c r="K4">
        <v>26.912322362264</v>
      </c>
      <c r="R4" s="20" t="s">
        <v>88</v>
      </c>
      <c r="S4">
        <v>14</v>
      </c>
      <c r="T4" t="s">
        <v>86</v>
      </c>
      <c r="U4">
        <v>25.823437372843401</v>
      </c>
    </row>
    <row r="5" spans="1:21" x14ac:dyDescent="0.25">
      <c r="A5" t="s">
        <v>149</v>
      </c>
      <c r="B5" t="s">
        <v>58</v>
      </c>
      <c r="C5">
        <v>26.518072128295898</v>
      </c>
      <c r="E5" s="18" t="s">
        <v>150</v>
      </c>
      <c r="F5" s="18" t="s">
        <v>58</v>
      </c>
      <c r="G5" s="18">
        <v>26.092788060506201</v>
      </c>
      <c r="I5" t="s">
        <v>149</v>
      </c>
      <c r="J5" t="s">
        <v>58</v>
      </c>
      <c r="K5">
        <v>26.518072128295898</v>
      </c>
      <c r="R5" s="20" t="s">
        <v>89</v>
      </c>
      <c r="S5">
        <v>15</v>
      </c>
      <c r="T5" t="s">
        <v>86</v>
      </c>
      <c r="U5">
        <v>25.873338063557899</v>
      </c>
    </row>
    <row r="6" spans="1:21" x14ac:dyDescent="0.25">
      <c r="A6" t="s">
        <v>151</v>
      </c>
      <c r="B6" t="s">
        <v>58</v>
      </c>
      <c r="C6">
        <v>28.017289479573598</v>
      </c>
      <c r="E6" s="18" t="s">
        <v>152</v>
      </c>
      <c r="F6" s="18" t="s">
        <v>58</v>
      </c>
      <c r="G6" s="18">
        <v>25.858125050862601</v>
      </c>
      <c r="I6" t="s">
        <v>151</v>
      </c>
      <c r="J6" t="s">
        <v>58</v>
      </c>
      <c r="K6">
        <v>28.017289479573598</v>
      </c>
      <c r="R6" s="20" t="s">
        <v>90</v>
      </c>
      <c r="S6">
        <v>21</v>
      </c>
      <c r="T6" t="s">
        <v>86</v>
      </c>
      <c r="U6">
        <v>25.6781107584635</v>
      </c>
    </row>
    <row r="7" spans="1:21" x14ac:dyDescent="0.25">
      <c r="A7" t="s">
        <v>153</v>
      </c>
      <c r="B7" t="s">
        <v>58</v>
      </c>
      <c r="C7">
        <v>27.1684061686198</v>
      </c>
      <c r="E7" s="18" t="s">
        <v>154</v>
      </c>
      <c r="F7" s="18" t="s">
        <v>58</v>
      </c>
      <c r="G7" s="18">
        <v>27.319231033325199</v>
      </c>
      <c r="I7" t="s">
        <v>153</v>
      </c>
      <c r="J7" t="s">
        <v>58</v>
      </c>
      <c r="K7">
        <v>27.1684061686198</v>
      </c>
      <c r="R7" s="20" t="s">
        <v>91</v>
      </c>
      <c r="S7">
        <v>22</v>
      </c>
      <c r="T7" t="s">
        <v>86</v>
      </c>
      <c r="U7">
        <v>26.855740865071599</v>
      </c>
    </row>
    <row r="8" spans="1:21" x14ac:dyDescent="0.25">
      <c r="A8" t="s">
        <v>155</v>
      </c>
      <c r="B8" t="s">
        <v>58</v>
      </c>
      <c r="C8">
        <v>35.604488372802699</v>
      </c>
      <c r="I8" t="s">
        <v>155</v>
      </c>
      <c r="J8" t="s">
        <v>58</v>
      </c>
      <c r="K8">
        <v>35.604488372802699</v>
      </c>
      <c r="R8" s="20" t="s">
        <v>92</v>
      </c>
      <c r="S8">
        <v>23</v>
      </c>
      <c r="T8" t="s">
        <v>86</v>
      </c>
      <c r="U8">
        <v>25.881009419759099</v>
      </c>
    </row>
    <row r="9" spans="1:21" x14ac:dyDescent="0.25">
      <c r="A9" t="s">
        <v>156</v>
      </c>
      <c r="B9" t="s">
        <v>58</v>
      </c>
      <c r="C9">
        <v>26.417978922526</v>
      </c>
      <c r="I9" t="s">
        <v>156</v>
      </c>
      <c r="J9" t="s">
        <v>58</v>
      </c>
      <c r="K9">
        <v>26.417978922526</v>
      </c>
      <c r="R9" s="20" t="s">
        <v>93</v>
      </c>
      <c r="S9">
        <v>24</v>
      </c>
      <c r="T9" t="s">
        <v>86</v>
      </c>
      <c r="U9">
        <v>27.283746083577501</v>
      </c>
    </row>
    <row r="10" spans="1:21" x14ac:dyDescent="0.25">
      <c r="A10" t="s">
        <v>157</v>
      </c>
      <c r="B10" t="s">
        <v>58</v>
      </c>
      <c r="C10">
        <v>27.0499782562256</v>
      </c>
      <c r="I10" t="s">
        <v>157</v>
      </c>
      <c r="J10" t="s">
        <v>58</v>
      </c>
      <c r="K10">
        <v>27.0499782562256</v>
      </c>
      <c r="R10" s="20" t="s">
        <v>94</v>
      </c>
      <c r="S10">
        <v>9</v>
      </c>
      <c r="T10" t="s">
        <v>95</v>
      </c>
      <c r="U10">
        <v>27.0499782562256</v>
      </c>
    </row>
    <row r="11" spans="1:21" x14ac:dyDescent="0.25">
      <c r="A11" t="s">
        <v>158</v>
      </c>
      <c r="B11" t="s">
        <v>58</v>
      </c>
      <c r="C11">
        <v>27.0665588378906</v>
      </c>
      <c r="E11" t="s">
        <v>140</v>
      </c>
      <c r="F11" t="s">
        <v>141</v>
      </c>
      <c r="G11" t="s">
        <v>181</v>
      </c>
      <c r="I11" t="s">
        <v>158</v>
      </c>
      <c r="J11" t="s">
        <v>58</v>
      </c>
      <c r="K11">
        <v>27.0665588378906</v>
      </c>
      <c r="R11" s="20" t="s">
        <v>96</v>
      </c>
      <c r="S11">
        <v>10</v>
      </c>
      <c r="T11" t="s">
        <v>95</v>
      </c>
      <c r="U11">
        <v>27.0665588378906</v>
      </c>
    </row>
    <row r="12" spans="1:21" x14ac:dyDescent="0.25">
      <c r="A12" t="s">
        <v>159</v>
      </c>
      <c r="B12" t="s">
        <v>58</v>
      </c>
      <c r="C12">
        <v>25.998654047648099</v>
      </c>
      <c r="E12" t="s">
        <v>144</v>
      </c>
      <c r="F12" t="s">
        <v>58</v>
      </c>
      <c r="G12">
        <f t="shared" ref="G12:G17" si="0">G2*$C$31</f>
        <v>25.735643450196271</v>
      </c>
      <c r="I12" t="s">
        <v>159</v>
      </c>
      <c r="J12" t="s">
        <v>58</v>
      </c>
      <c r="K12">
        <v>25.998654047648099</v>
      </c>
      <c r="R12" s="20" t="s">
        <v>97</v>
      </c>
      <c r="S12">
        <v>11</v>
      </c>
      <c r="T12" t="s">
        <v>95</v>
      </c>
      <c r="U12">
        <v>25.998654047648099</v>
      </c>
    </row>
    <row r="13" spans="1:21" x14ac:dyDescent="0.25">
      <c r="A13" t="s">
        <v>160</v>
      </c>
      <c r="B13" t="s">
        <v>58</v>
      </c>
      <c r="C13">
        <v>26.5873406728109</v>
      </c>
      <c r="E13" t="s">
        <v>146</v>
      </c>
      <c r="F13" t="s">
        <v>58</v>
      </c>
      <c r="G13">
        <f t="shared" si="0"/>
        <v>25.031575188878168</v>
      </c>
      <c r="I13" t="s">
        <v>160</v>
      </c>
      <c r="J13" t="s">
        <v>58</v>
      </c>
      <c r="K13">
        <v>26.5873406728109</v>
      </c>
      <c r="R13" s="20" t="s">
        <v>98</v>
      </c>
      <c r="S13">
        <v>12</v>
      </c>
      <c r="T13" t="s">
        <v>95</v>
      </c>
      <c r="U13">
        <v>26.5873406728109</v>
      </c>
    </row>
    <row r="14" spans="1:21" x14ac:dyDescent="0.25">
      <c r="A14" t="s">
        <v>161</v>
      </c>
      <c r="B14" t="s">
        <v>58</v>
      </c>
      <c r="C14">
        <v>25.795271555582701</v>
      </c>
      <c r="E14" t="s">
        <v>148</v>
      </c>
      <c r="F14" t="s">
        <v>58</v>
      </c>
      <c r="G14">
        <f t="shared" si="0"/>
        <v>25.294001502515105</v>
      </c>
      <c r="I14" t="s">
        <v>161</v>
      </c>
      <c r="J14" t="s">
        <v>58</v>
      </c>
      <c r="K14">
        <v>25.795271555582701</v>
      </c>
      <c r="R14" s="20" t="s">
        <v>99</v>
      </c>
      <c r="S14">
        <v>25</v>
      </c>
      <c r="T14" t="s">
        <v>95</v>
      </c>
      <c r="U14">
        <v>25.6239204406738</v>
      </c>
    </row>
    <row r="15" spans="1:21" x14ac:dyDescent="0.25">
      <c r="A15" t="s">
        <v>162</v>
      </c>
      <c r="B15" t="s">
        <v>58</v>
      </c>
      <c r="C15">
        <v>25.823437372843401</v>
      </c>
      <c r="E15" t="s">
        <v>150</v>
      </c>
      <c r="F15" t="s">
        <v>58</v>
      </c>
      <c r="G15">
        <f t="shared" si="0"/>
        <v>25.526604156199351</v>
      </c>
      <c r="I15" t="s">
        <v>162</v>
      </c>
      <c r="J15" t="s">
        <v>58</v>
      </c>
      <c r="K15">
        <v>25.823437372843401</v>
      </c>
      <c r="R15" s="20" t="s">
        <v>100</v>
      </c>
      <c r="S15">
        <v>26</v>
      </c>
      <c r="T15" t="s">
        <v>95</v>
      </c>
      <c r="U15">
        <v>25.918279012044302</v>
      </c>
    </row>
    <row r="16" spans="1:21" x14ac:dyDescent="0.25">
      <c r="A16" t="s">
        <v>163</v>
      </c>
      <c r="B16" t="s">
        <v>58</v>
      </c>
      <c r="C16">
        <v>25.873338063557899</v>
      </c>
      <c r="E16" t="s">
        <v>152</v>
      </c>
      <c r="F16" t="s">
        <v>58</v>
      </c>
      <c r="G16">
        <f t="shared" si="0"/>
        <v>25.297033067690752</v>
      </c>
      <c r="I16" t="s">
        <v>163</v>
      </c>
      <c r="J16" t="s">
        <v>58</v>
      </c>
      <c r="K16">
        <v>25.873338063557899</v>
      </c>
      <c r="R16" s="20" t="s">
        <v>101</v>
      </c>
      <c r="S16">
        <v>27</v>
      </c>
      <c r="T16" t="s">
        <v>95</v>
      </c>
      <c r="U16">
        <v>25.562111536661799</v>
      </c>
    </row>
    <row r="17" spans="1:21" x14ac:dyDescent="0.25">
      <c r="A17" t="s">
        <v>164</v>
      </c>
      <c r="B17" t="s">
        <v>58</v>
      </c>
      <c r="C17">
        <v>27.070044835408499</v>
      </c>
      <c r="E17" t="s">
        <v>154</v>
      </c>
      <c r="F17" t="s">
        <v>58</v>
      </c>
      <c r="G17">
        <f t="shared" si="0"/>
        <v>26.726434707641602</v>
      </c>
      <c r="I17" t="s">
        <v>164</v>
      </c>
      <c r="J17" t="s">
        <v>58</v>
      </c>
      <c r="K17">
        <v>27.070044835408499</v>
      </c>
      <c r="R17" s="20" t="s">
        <v>137</v>
      </c>
      <c r="S17">
        <v>28</v>
      </c>
      <c r="T17" t="s">
        <v>95</v>
      </c>
      <c r="U17">
        <v>25.735643450196299</v>
      </c>
    </row>
    <row r="18" spans="1:21" x14ac:dyDescent="0.25">
      <c r="A18" t="s">
        <v>165</v>
      </c>
      <c r="B18" t="s">
        <v>58</v>
      </c>
      <c r="C18">
        <v>26.053413391113299</v>
      </c>
      <c r="I18" t="s">
        <v>165</v>
      </c>
      <c r="J18" t="s">
        <v>58</v>
      </c>
      <c r="K18">
        <v>26.053413391113299</v>
      </c>
      <c r="R18" s="20" t="s">
        <v>102</v>
      </c>
      <c r="S18">
        <v>5</v>
      </c>
      <c r="T18" t="s">
        <v>103</v>
      </c>
      <c r="U18">
        <v>28.017289479573598</v>
      </c>
    </row>
    <row r="19" spans="1:21" x14ac:dyDescent="0.25">
      <c r="A19" t="s">
        <v>166</v>
      </c>
      <c r="B19" t="s">
        <v>58</v>
      </c>
      <c r="C19">
        <v>25.2487602233887</v>
      </c>
      <c r="I19" t="s">
        <v>166</v>
      </c>
      <c r="J19" t="s">
        <v>58</v>
      </c>
      <c r="K19">
        <v>25.2487602233887</v>
      </c>
      <c r="R19" s="20" t="s">
        <v>104</v>
      </c>
      <c r="S19">
        <v>6</v>
      </c>
      <c r="T19" t="s">
        <v>103</v>
      </c>
      <c r="U19">
        <v>27.1684061686198</v>
      </c>
    </row>
    <row r="20" spans="1:21" x14ac:dyDescent="0.25">
      <c r="A20" t="s">
        <v>167</v>
      </c>
      <c r="B20" t="s">
        <v>58</v>
      </c>
      <c r="C20">
        <v>26.432497024536101</v>
      </c>
      <c r="I20" t="s">
        <v>167</v>
      </c>
      <c r="J20" t="s">
        <v>58</v>
      </c>
      <c r="K20">
        <v>26.432497024536101</v>
      </c>
      <c r="R20" s="20" t="s">
        <v>138</v>
      </c>
      <c r="S20">
        <v>7</v>
      </c>
      <c r="T20" t="s">
        <v>103</v>
      </c>
      <c r="U20">
        <v>35.604488372802699</v>
      </c>
    </row>
    <row r="21" spans="1:21" x14ac:dyDescent="0.25">
      <c r="A21" t="s">
        <v>168</v>
      </c>
      <c r="B21" t="s">
        <v>58</v>
      </c>
      <c r="C21">
        <v>26.221439997355098</v>
      </c>
      <c r="I21" t="s">
        <v>168</v>
      </c>
      <c r="J21" t="s">
        <v>58</v>
      </c>
      <c r="K21">
        <v>26.221439997355098</v>
      </c>
      <c r="R21" s="20" t="s">
        <v>139</v>
      </c>
      <c r="S21">
        <v>16</v>
      </c>
      <c r="T21" t="s">
        <v>103</v>
      </c>
      <c r="U21">
        <v>27.070044835408499</v>
      </c>
    </row>
    <row r="22" spans="1:21" x14ac:dyDescent="0.25">
      <c r="A22" t="s">
        <v>169</v>
      </c>
      <c r="B22" t="s">
        <v>58</v>
      </c>
      <c r="C22">
        <v>25.6781107584635</v>
      </c>
      <c r="I22" t="s">
        <v>169</v>
      </c>
      <c r="J22" t="s">
        <v>58</v>
      </c>
      <c r="K22">
        <v>25.6781107584635</v>
      </c>
      <c r="R22" s="20" t="s">
        <v>105</v>
      </c>
      <c r="S22">
        <v>29</v>
      </c>
      <c r="T22" t="s">
        <v>103</v>
      </c>
      <c r="U22">
        <v>25.0315751888782</v>
      </c>
    </row>
    <row r="23" spans="1:21" x14ac:dyDescent="0.25">
      <c r="A23" t="s">
        <v>170</v>
      </c>
      <c r="B23" t="s">
        <v>58</v>
      </c>
      <c r="C23">
        <v>26.855740865071599</v>
      </c>
      <c r="I23" t="s">
        <v>170</v>
      </c>
      <c r="J23" t="s">
        <v>58</v>
      </c>
      <c r="K23">
        <v>26.855740865071599</v>
      </c>
      <c r="R23" s="20" t="s">
        <v>106</v>
      </c>
      <c r="S23">
        <v>30</v>
      </c>
      <c r="T23" t="s">
        <v>103</v>
      </c>
      <c r="U23">
        <v>25.294001502515101</v>
      </c>
    </row>
    <row r="24" spans="1:21" x14ac:dyDescent="0.25">
      <c r="A24" t="s">
        <v>171</v>
      </c>
      <c r="B24" t="s">
        <v>58</v>
      </c>
      <c r="C24">
        <v>25.881009419759099</v>
      </c>
      <c r="I24" t="s">
        <v>171</v>
      </c>
      <c r="J24" t="s">
        <v>58</v>
      </c>
      <c r="K24">
        <v>25.881009419759099</v>
      </c>
      <c r="R24" s="20" t="s">
        <v>107</v>
      </c>
      <c r="S24">
        <v>31</v>
      </c>
      <c r="T24" t="s">
        <v>103</v>
      </c>
      <c r="U24">
        <v>25.526604156199301</v>
      </c>
    </row>
    <row r="25" spans="1:21" x14ac:dyDescent="0.25">
      <c r="A25" t="s">
        <v>172</v>
      </c>
      <c r="B25" t="s">
        <v>58</v>
      </c>
      <c r="C25">
        <v>27.283746083577501</v>
      </c>
      <c r="I25" t="s">
        <v>172</v>
      </c>
      <c r="J25" t="s">
        <v>58</v>
      </c>
      <c r="K25">
        <v>27.283746083577501</v>
      </c>
      <c r="R25" s="20" t="s">
        <v>108</v>
      </c>
      <c r="S25">
        <v>32</v>
      </c>
      <c r="T25" t="s">
        <v>103</v>
      </c>
      <c r="U25">
        <v>25.297033067690801</v>
      </c>
    </row>
    <row r="26" spans="1:21" x14ac:dyDescent="0.25">
      <c r="A26" t="s">
        <v>173</v>
      </c>
      <c r="B26" t="s">
        <v>58</v>
      </c>
      <c r="C26">
        <v>25.6239204406738</v>
      </c>
      <c r="I26" t="s">
        <v>173</v>
      </c>
      <c r="J26" t="s">
        <v>58</v>
      </c>
      <c r="K26">
        <v>25.6239204406738</v>
      </c>
      <c r="R26" s="20" t="s">
        <v>109</v>
      </c>
      <c r="S26">
        <v>1</v>
      </c>
      <c r="T26" t="s">
        <v>110</v>
      </c>
      <c r="U26">
        <v>25.725568135579401</v>
      </c>
    </row>
    <row r="27" spans="1:21" x14ac:dyDescent="0.25">
      <c r="A27" t="s">
        <v>174</v>
      </c>
      <c r="B27" t="s">
        <v>58</v>
      </c>
      <c r="C27">
        <v>25.918279012044302</v>
      </c>
      <c r="I27" t="s">
        <v>174</v>
      </c>
      <c r="J27" t="s">
        <v>58</v>
      </c>
      <c r="K27">
        <v>25.918279012044302</v>
      </c>
      <c r="R27" s="20" t="s">
        <v>111</v>
      </c>
      <c r="S27">
        <v>2</v>
      </c>
      <c r="T27" t="s">
        <v>110</v>
      </c>
      <c r="U27">
        <v>26.7717380523682</v>
      </c>
    </row>
    <row r="28" spans="1:21" x14ac:dyDescent="0.25">
      <c r="A28" t="s">
        <v>175</v>
      </c>
      <c r="B28" t="s">
        <v>58</v>
      </c>
      <c r="C28">
        <v>25.562111536661799</v>
      </c>
      <c r="I28" t="s">
        <v>175</v>
      </c>
      <c r="J28" t="s">
        <v>58</v>
      </c>
      <c r="K28">
        <v>25.562111536661799</v>
      </c>
      <c r="R28" s="20" t="s">
        <v>112</v>
      </c>
      <c r="S28">
        <v>3</v>
      </c>
      <c r="T28" t="s">
        <v>110</v>
      </c>
      <c r="U28">
        <v>26.912322362264</v>
      </c>
    </row>
    <row r="29" spans="1:21" x14ac:dyDescent="0.25">
      <c r="A29" t="s">
        <v>154</v>
      </c>
      <c r="B29" t="s">
        <v>58</v>
      </c>
      <c r="C29">
        <v>26.726434707641602</v>
      </c>
      <c r="I29" t="s">
        <v>144</v>
      </c>
      <c r="J29" t="s">
        <v>58</v>
      </c>
      <c r="K29">
        <v>25.735643450196299</v>
      </c>
      <c r="R29" s="20" t="s">
        <v>113</v>
      </c>
      <c r="S29">
        <v>4</v>
      </c>
      <c r="T29" t="s">
        <v>110</v>
      </c>
      <c r="U29">
        <v>26.518072128295898</v>
      </c>
    </row>
    <row r="30" spans="1:21" x14ac:dyDescent="0.25">
      <c r="I30" t="s">
        <v>146</v>
      </c>
      <c r="J30" t="s">
        <v>58</v>
      </c>
      <c r="K30">
        <v>25.0315751888782</v>
      </c>
      <c r="R30" s="20" t="s">
        <v>114</v>
      </c>
      <c r="S30">
        <v>17</v>
      </c>
      <c r="T30" t="s">
        <v>110</v>
      </c>
      <c r="U30">
        <v>26.053413391113299</v>
      </c>
    </row>
    <row r="31" spans="1:21" x14ac:dyDescent="0.25">
      <c r="B31" t="s">
        <v>180</v>
      </c>
      <c r="C31">
        <f>C29/G7</f>
        <v>0.97830113428300824</v>
      </c>
      <c r="I31" t="s">
        <v>148</v>
      </c>
      <c r="J31" t="s">
        <v>58</v>
      </c>
      <c r="K31">
        <v>25.294001502515101</v>
      </c>
      <c r="R31" s="20" t="s">
        <v>115</v>
      </c>
      <c r="S31">
        <v>18</v>
      </c>
      <c r="T31" t="s">
        <v>110</v>
      </c>
      <c r="U31">
        <v>25.2487602233887</v>
      </c>
    </row>
    <row r="32" spans="1:21" x14ac:dyDescent="0.25">
      <c r="I32" t="s">
        <v>150</v>
      </c>
      <c r="J32" t="s">
        <v>58</v>
      </c>
      <c r="K32">
        <v>25.526604156199301</v>
      </c>
      <c r="R32" s="20" t="s">
        <v>116</v>
      </c>
      <c r="S32">
        <v>19</v>
      </c>
      <c r="T32" t="s">
        <v>110</v>
      </c>
      <c r="U32">
        <v>26.432497024536101</v>
      </c>
    </row>
    <row r="33" spans="9:21" x14ac:dyDescent="0.25">
      <c r="I33" t="s">
        <v>152</v>
      </c>
      <c r="J33" t="s">
        <v>58</v>
      </c>
      <c r="K33">
        <v>25.297033067690801</v>
      </c>
      <c r="R33" s="20" t="s">
        <v>117</v>
      </c>
      <c r="S33">
        <v>20</v>
      </c>
      <c r="T33" t="s">
        <v>110</v>
      </c>
      <c r="U33">
        <v>26.221439997355098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97" t="s">
        <v>181</v>
      </c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182</v>
      </c>
      <c r="C2">
        <v>28.827121734619102</v>
      </c>
      <c r="E2" s="18" t="s">
        <v>144</v>
      </c>
      <c r="F2" s="18" t="s">
        <v>59</v>
      </c>
      <c r="G2" s="18">
        <v>30.010075251261402</v>
      </c>
      <c r="I2" t="s">
        <v>143</v>
      </c>
      <c r="J2" t="s">
        <v>182</v>
      </c>
      <c r="K2">
        <v>28.827121734619102</v>
      </c>
      <c r="R2" s="20" t="s">
        <v>85</v>
      </c>
      <c r="S2">
        <v>8</v>
      </c>
      <c r="T2" t="s">
        <v>86</v>
      </c>
      <c r="U2">
        <v>30.303997675577801</v>
      </c>
    </row>
    <row r="3" spans="1:21" x14ac:dyDescent="0.25">
      <c r="A3" t="s">
        <v>145</v>
      </c>
      <c r="B3" t="s">
        <v>182</v>
      </c>
      <c r="C3">
        <v>28.8823038736979</v>
      </c>
      <c r="E3" s="18" t="s">
        <v>146</v>
      </c>
      <c r="F3" s="18" t="s">
        <v>59</v>
      </c>
      <c r="G3" s="18">
        <v>28.866758346557599</v>
      </c>
      <c r="I3" t="s">
        <v>145</v>
      </c>
      <c r="J3" t="s">
        <v>182</v>
      </c>
      <c r="K3">
        <v>28.8823038736979</v>
      </c>
      <c r="R3" s="20" t="s">
        <v>87</v>
      </c>
      <c r="S3">
        <v>13</v>
      </c>
      <c r="T3" t="s">
        <v>86</v>
      </c>
      <c r="U3">
        <v>28.7707010904948</v>
      </c>
    </row>
    <row r="4" spans="1:21" x14ac:dyDescent="0.25">
      <c r="A4" t="s">
        <v>147</v>
      </c>
      <c r="B4" t="s">
        <v>182</v>
      </c>
      <c r="C4">
        <v>29.136465708414701</v>
      </c>
      <c r="E4" s="18" t="s">
        <v>148</v>
      </c>
      <c r="F4" s="18" t="s">
        <v>59</v>
      </c>
      <c r="G4" s="18">
        <v>28.578919728597</v>
      </c>
      <c r="I4" t="s">
        <v>147</v>
      </c>
      <c r="J4" t="s">
        <v>182</v>
      </c>
      <c r="K4">
        <v>29.136465708414701</v>
      </c>
      <c r="R4" s="20" t="s">
        <v>88</v>
      </c>
      <c r="S4">
        <v>14</v>
      </c>
      <c r="T4" t="s">
        <v>86</v>
      </c>
      <c r="U4">
        <v>28.720547358194999</v>
      </c>
    </row>
    <row r="5" spans="1:21" x14ac:dyDescent="0.25">
      <c r="A5" t="s">
        <v>149</v>
      </c>
      <c r="B5" t="s">
        <v>182</v>
      </c>
      <c r="C5">
        <v>28.5173136393229</v>
      </c>
      <c r="E5" s="18" t="s">
        <v>150</v>
      </c>
      <c r="F5" s="18" t="s">
        <v>59</v>
      </c>
      <c r="G5" s="18">
        <v>30.180762608845999</v>
      </c>
      <c r="I5" t="s">
        <v>149</v>
      </c>
      <c r="J5" t="s">
        <v>182</v>
      </c>
      <c r="K5">
        <v>28.5173136393229</v>
      </c>
      <c r="R5" s="20" t="s">
        <v>89</v>
      </c>
      <c r="S5">
        <v>15</v>
      </c>
      <c r="T5" t="s">
        <v>86</v>
      </c>
      <c r="U5">
        <v>27.609642028808601</v>
      </c>
    </row>
    <row r="6" spans="1:21" x14ac:dyDescent="0.25">
      <c r="A6" t="s">
        <v>151</v>
      </c>
      <c r="B6" t="s">
        <v>182</v>
      </c>
      <c r="C6">
        <v>30.685686747233099</v>
      </c>
      <c r="E6" s="18" t="s">
        <v>152</v>
      </c>
      <c r="F6" s="18" t="s">
        <v>59</v>
      </c>
      <c r="G6" s="18">
        <v>29.506103515625</v>
      </c>
      <c r="I6" t="s">
        <v>151</v>
      </c>
      <c r="J6" t="s">
        <v>182</v>
      </c>
      <c r="K6">
        <v>30.685686747233099</v>
      </c>
      <c r="R6" s="20" t="s">
        <v>90</v>
      </c>
      <c r="S6">
        <v>21</v>
      </c>
      <c r="T6" t="s">
        <v>86</v>
      </c>
      <c r="U6">
        <v>28.933469136555999</v>
      </c>
    </row>
    <row r="7" spans="1:21" x14ac:dyDescent="0.25">
      <c r="A7" t="s">
        <v>153</v>
      </c>
      <c r="B7" t="s">
        <v>182</v>
      </c>
      <c r="C7">
        <v>30.591362635294601</v>
      </c>
      <c r="E7" s="18" t="s">
        <v>154</v>
      </c>
      <c r="F7" s="18" t="s">
        <v>59</v>
      </c>
      <c r="G7" s="18">
        <v>30.1385688781738</v>
      </c>
      <c r="I7" t="s">
        <v>153</v>
      </c>
      <c r="J7" t="s">
        <v>182</v>
      </c>
      <c r="K7">
        <v>30.591362635294601</v>
      </c>
      <c r="R7" s="20" t="s">
        <v>91</v>
      </c>
      <c r="S7">
        <v>22</v>
      </c>
      <c r="T7" t="s">
        <v>86</v>
      </c>
      <c r="U7">
        <v>30.2024631500244</v>
      </c>
    </row>
    <row r="8" spans="1:21" x14ac:dyDescent="0.25">
      <c r="A8" t="s">
        <v>155</v>
      </c>
      <c r="B8" t="s">
        <v>182</v>
      </c>
      <c r="C8">
        <v>36.593555450439503</v>
      </c>
      <c r="E8" s="18"/>
      <c r="F8" s="18"/>
      <c r="G8" s="18"/>
      <c r="I8" t="s">
        <v>155</v>
      </c>
      <c r="J8" t="s">
        <v>182</v>
      </c>
      <c r="K8">
        <v>36.593555450439503</v>
      </c>
      <c r="R8" s="20" t="s">
        <v>92</v>
      </c>
      <c r="S8">
        <v>23</v>
      </c>
      <c r="T8" t="s">
        <v>86</v>
      </c>
      <c r="U8">
        <v>29.254976908365901</v>
      </c>
    </row>
    <row r="9" spans="1:21" x14ac:dyDescent="0.25">
      <c r="A9" t="s">
        <v>156</v>
      </c>
      <c r="B9" t="s">
        <v>182</v>
      </c>
      <c r="C9">
        <v>30.303997675577801</v>
      </c>
      <c r="I9" t="s">
        <v>156</v>
      </c>
      <c r="J9" t="s">
        <v>182</v>
      </c>
      <c r="K9">
        <v>30.303997675577801</v>
      </c>
      <c r="R9" s="20" t="s">
        <v>93</v>
      </c>
      <c r="S9">
        <v>24</v>
      </c>
      <c r="T9" t="s">
        <v>86</v>
      </c>
      <c r="U9">
        <v>31.099474589029899</v>
      </c>
    </row>
    <row r="10" spans="1:21" x14ac:dyDescent="0.25">
      <c r="A10" t="s">
        <v>157</v>
      </c>
      <c r="B10" t="s">
        <v>182</v>
      </c>
      <c r="C10">
        <v>29.747133255004901</v>
      </c>
      <c r="I10" t="s">
        <v>157</v>
      </c>
      <c r="J10" t="s">
        <v>182</v>
      </c>
      <c r="K10">
        <v>29.747133255004901</v>
      </c>
      <c r="R10" s="20" t="s">
        <v>94</v>
      </c>
      <c r="S10">
        <v>9</v>
      </c>
      <c r="T10" t="s">
        <v>95</v>
      </c>
      <c r="U10">
        <v>29.747133255004901</v>
      </c>
    </row>
    <row r="11" spans="1:21" x14ac:dyDescent="0.25">
      <c r="A11" t="s">
        <v>158</v>
      </c>
      <c r="B11" t="s">
        <v>182</v>
      </c>
      <c r="C11">
        <v>30.822818756103501</v>
      </c>
      <c r="E11" t="s">
        <v>140</v>
      </c>
      <c r="F11" t="s">
        <v>141</v>
      </c>
      <c r="G11" s="98" t="s">
        <v>181</v>
      </c>
      <c r="I11" t="s">
        <v>158</v>
      </c>
      <c r="J11" t="s">
        <v>182</v>
      </c>
      <c r="K11">
        <v>30.822818756103501</v>
      </c>
      <c r="R11" s="20" t="s">
        <v>96</v>
      </c>
      <c r="S11">
        <v>10</v>
      </c>
      <c r="T11" t="s">
        <v>95</v>
      </c>
      <c r="U11">
        <v>30.822818756103501</v>
      </c>
    </row>
    <row r="12" spans="1:21" x14ac:dyDescent="0.25">
      <c r="A12" t="s">
        <v>159</v>
      </c>
      <c r="B12" t="s">
        <v>182</v>
      </c>
      <c r="C12">
        <v>28.997552871704102</v>
      </c>
      <c r="E12" t="s">
        <v>144</v>
      </c>
      <c r="F12" t="s">
        <v>59</v>
      </c>
      <c r="G12">
        <f t="shared" ref="G12:G17" si="0">G2*$C$31</f>
        <v>29.413787652194422</v>
      </c>
      <c r="I12" t="s">
        <v>159</v>
      </c>
      <c r="J12" t="s">
        <v>182</v>
      </c>
      <c r="K12">
        <v>28.997552871704102</v>
      </c>
      <c r="R12" s="20" t="s">
        <v>97</v>
      </c>
      <c r="S12">
        <v>11</v>
      </c>
      <c r="T12" t="s">
        <v>95</v>
      </c>
      <c r="U12">
        <v>28.997552871704102</v>
      </c>
    </row>
    <row r="13" spans="1:21" x14ac:dyDescent="0.25">
      <c r="A13" t="s">
        <v>160</v>
      </c>
      <c r="B13" t="s">
        <v>182</v>
      </c>
      <c r="C13">
        <v>29.914994557698598</v>
      </c>
      <c r="E13" t="s">
        <v>146</v>
      </c>
      <c r="F13" t="s">
        <v>59</v>
      </c>
      <c r="G13">
        <f t="shared" si="0"/>
        <v>28.293187974500903</v>
      </c>
      <c r="I13" t="s">
        <v>160</v>
      </c>
      <c r="J13" t="s">
        <v>182</v>
      </c>
      <c r="K13">
        <v>29.914994557698598</v>
      </c>
      <c r="R13" s="20" t="s">
        <v>98</v>
      </c>
      <c r="S13">
        <v>12</v>
      </c>
      <c r="T13" t="s">
        <v>95</v>
      </c>
      <c r="U13">
        <v>29.914994557698598</v>
      </c>
    </row>
    <row r="14" spans="1:21" x14ac:dyDescent="0.25">
      <c r="A14" t="s">
        <v>161</v>
      </c>
      <c r="B14" t="s">
        <v>182</v>
      </c>
      <c r="C14">
        <v>28.7707010904948</v>
      </c>
      <c r="E14" t="s">
        <v>148</v>
      </c>
      <c r="F14" t="s">
        <v>59</v>
      </c>
      <c r="G14">
        <f t="shared" si="0"/>
        <v>28.011068589064227</v>
      </c>
      <c r="I14" t="s">
        <v>161</v>
      </c>
      <c r="J14" t="s">
        <v>182</v>
      </c>
      <c r="K14">
        <v>28.7707010904948</v>
      </c>
      <c r="R14" s="20" t="s">
        <v>99</v>
      </c>
      <c r="S14">
        <v>25</v>
      </c>
      <c r="T14" t="s">
        <v>95</v>
      </c>
      <c r="U14">
        <v>28.618618011474599</v>
      </c>
    </row>
    <row r="15" spans="1:21" x14ac:dyDescent="0.25">
      <c r="A15" t="s">
        <v>162</v>
      </c>
      <c r="B15" t="s">
        <v>182</v>
      </c>
      <c r="C15">
        <v>28.720547358194999</v>
      </c>
      <c r="E15" t="s">
        <v>150</v>
      </c>
      <c r="F15" t="s">
        <v>59</v>
      </c>
      <c r="G15">
        <f t="shared" si="0"/>
        <v>29.581083523626685</v>
      </c>
      <c r="I15" t="s">
        <v>162</v>
      </c>
      <c r="J15" t="s">
        <v>182</v>
      </c>
      <c r="K15">
        <v>28.720547358194999</v>
      </c>
      <c r="R15" s="20" t="s">
        <v>100</v>
      </c>
      <c r="S15">
        <v>26</v>
      </c>
      <c r="T15" t="s">
        <v>95</v>
      </c>
      <c r="U15">
        <v>28.951479593912801</v>
      </c>
    </row>
    <row r="16" spans="1:21" x14ac:dyDescent="0.25">
      <c r="A16" t="s">
        <v>163</v>
      </c>
      <c r="B16" t="s">
        <v>182</v>
      </c>
      <c r="C16">
        <v>27.609642028808601</v>
      </c>
      <c r="E16" t="s">
        <v>152</v>
      </c>
      <c r="F16" t="s">
        <v>59</v>
      </c>
      <c r="G16">
        <f t="shared" si="0"/>
        <v>28.919829623412276</v>
      </c>
      <c r="I16" t="s">
        <v>163</v>
      </c>
      <c r="J16" t="s">
        <v>182</v>
      </c>
      <c r="K16">
        <v>27.609642028808601</v>
      </c>
      <c r="R16" s="20" t="s">
        <v>101</v>
      </c>
      <c r="S16">
        <v>27</v>
      </c>
      <c r="T16" t="s">
        <v>95</v>
      </c>
      <c r="U16">
        <v>28.623022715250698</v>
      </c>
    </row>
    <row r="17" spans="1:21" x14ac:dyDescent="0.25">
      <c r="A17" t="s">
        <v>164</v>
      </c>
      <c r="B17" t="s">
        <v>182</v>
      </c>
      <c r="C17">
        <v>29.0894978841146</v>
      </c>
      <c r="E17" t="s">
        <v>154</v>
      </c>
      <c r="F17" t="s">
        <v>59</v>
      </c>
      <c r="G17">
        <f t="shared" si="0"/>
        <v>29.539728164672901</v>
      </c>
      <c r="I17" t="s">
        <v>164</v>
      </c>
      <c r="J17" t="s">
        <v>182</v>
      </c>
      <c r="K17">
        <v>29.0894978841146</v>
      </c>
      <c r="R17" s="20" t="s">
        <v>137</v>
      </c>
      <c r="S17">
        <v>28</v>
      </c>
      <c r="T17" t="s">
        <v>95</v>
      </c>
      <c r="U17">
        <v>29.413787652194301</v>
      </c>
    </row>
    <row r="18" spans="1:21" x14ac:dyDescent="0.25">
      <c r="A18" t="s">
        <v>165</v>
      </c>
      <c r="B18" t="s">
        <v>182</v>
      </c>
      <c r="C18">
        <v>28.354945500691699</v>
      </c>
      <c r="I18" t="s">
        <v>165</v>
      </c>
      <c r="J18" t="s">
        <v>182</v>
      </c>
      <c r="K18">
        <v>28.354945500691699</v>
      </c>
      <c r="R18" s="20" t="s">
        <v>102</v>
      </c>
      <c r="S18">
        <v>5</v>
      </c>
      <c r="T18" t="s">
        <v>103</v>
      </c>
      <c r="U18">
        <v>30.685686747233099</v>
      </c>
    </row>
    <row r="19" spans="1:21" x14ac:dyDescent="0.25">
      <c r="A19" t="s">
        <v>166</v>
      </c>
      <c r="B19" t="s">
        <v>182</v>
      </c>
      <c r="C19">
        <v>28.218046824137399</v>
      </c>
      <c r="I19" t="s">
        <v>166</v>
      </c>
      <c r="J19" t="s">
        <v>182</v>
      </c>
      <c r="K19">
        <v>28.218046824137399</v>
      </c>
      <c r="R19" s="20" t="s">
        <v>104</v>
      </c>
      <c r="S19">
        <v>6</v>
      </c>
      <c r="T19" t="s">
        <v>103</v>
      </c>
      <c r="U19">
        <v>30.591362635294601</v>
      </c>
    </row>
    <row r="20" spans="1:21" x14ac:dyDescent="0.25">
      <c r="A20" t="s">
        <v>167</v>
      </c>
      <c r="B20" t="s">
        <v>182</v>
      </c>
      <c r="C20">
        <v>29.0300591786702</v>
      </c>
      <c r="I20" t="s">
        <v>167</v>
      </c>
      <c r="J20" t="s">
        <v>182</v>
      </c>
      <c r="K20">
        <v>29.0300591786702</v>
      </c>
      <c r="R20" s="20" t="s">
        <v>138</v>
      </c>
      <c r="S20">
        <v>7</v>
      </c>
      <c r="T20" t="s">
        <v>103</v>
      </c>
      <c r="U20">
        <v>36.593555450439503</v>
      </c>
    </row>
    <row r="21" spans="1:21" x14ac:dyDescent="0.25">
      <c r="A21" t="s">
        <v>168</v>
      </c>
      <c r="B21" t="s">
        <v>182</v>
      </c>
      <c r="C21">
        <v>28.854020436604799</v>
      </c>
      <c r="I21" t="s">
        <v>168</v>
      </c>
      <c r="J21" t="s">
        <v>182</v>
      </c>
      <c r="K21">
        <v>28.854020436604799</v>
      </c>
      <c r="R21" s="20" t="s">
        <v>139</v>
      </c>
      <c r="S21">
        <v>16</v>
      </c>
      <c r="T21" t="s">
        <v>103</v>
      </c>
      <c r="U21">
        <v>29.0894978841146</v>
      </c>
    </row>
    <row r="22" spans="1:21" x14ac:dyDescent="0.25">
      <c r="A22" t="s">
        <v>169</v>
      </c>
      <c r="B22" t="s">
        <v>182</v>
      </c>
      <c r="C22">
        <v>28.933469136555999</v>
      </c>
      <c r="I22" t="s">
        <v>169</v>
      </c>
      <c r="J22" t="s">
        <v>182</v>
      </c>
      <c r="K22">
        <v>28.933469136555999</v>
      </c>
      <c r="R22" s="20" t="s">
        <v>105</v>
      </c>
      <c r="S22">
        <v>29</v>
      </c>
      <c r="T22" t="s">
        <v>103</v>
      </c>
      <c r="U22">
        <v>28.2931879745008</v>
      </c>
    </row>
    <row r="23" spans="1:21" x14ac:dyDescent="0.25">
      <c r="A23" t="s">
        <v>170</v>
      </c>
      <c r="B23" t="s">
        <v>182</v>
      </c>
      <c r="C23">
        <v>30.2024631500244</v>
      </c>
      <c r="I23" t="s">
        <v>170</v>
      </c>
      <c r="J23" t="s">
        <v>182</v>
      </c>
      <c r="K23">
        <v>30.2024631500244</v>
      </c>
      <c r="R23" s="20" t="s">
        <v>106</v>
      </c>
      <c r="S23">
        <v>30</v>
      </c>
      <c r="T23" t="s">
        <v>103</v>
      </c>
      <c r="U23">
        <v>28.011068589064202</v>
      </c>
    </row>
    <row r="24" spans="1:21" x14ac:dyDescent="0.25">
      <c r="A24" t="s">
        <v>171</v>
      </c>
      <c r="B24" t="s">
        <v>182</v>
      </c>
      <c r="C24">
        <v>29.254976908365901</v>
      </c>
      <c r="I24" t="s">
        <v>171</v>
      </c>
      <c r="J24" t="s">
        <v>182</v>
      </c>
      <c r="K24">
        <v>29.254976908365901</v>
      </c>
      <c r="R24" s="20" t="s">
        <v>107</v>
      </c>
      <c r="S24">
        <v>31</v>
      </c>
      <c r="T24" t="s">
        <v>103</v>
      </c>
      <c r="U24">
        <v>29.581083523626599</v>
      </c>
    </row>
    <row r="25" spans="1:21" x14ac:dyDescent="0.25">
      <c r="A25" t="s">
        <v>172</v>
      </c>
      <c r="B25" t="s">
        <v>182</v>
      </c>
      <c r="C25">
        <v>31.099474589029899</v>
      </c>
      <c r="I25" t="s">
        <v>172</v>
      </c>
      <c r="J25" t="s">
        <v>182</v>
      </c>
      <c r="K25">
        <v>31.099474589029899</v>
      </c>
      <c r="R25" s="20" t="s">
        <v>108</v>
      </c>
      <c r="S25">
        <v>32</v>
      </c>
      <c r="T25" t="s">
        <v>103</v>
      </c>
      <c r="U25">
        <v>28.919829623412198</v>
      </c>
    </row>
    <row r="26" spans="1:21" x14ac:dyDescent="0.25">
      <c r="A26" t="s">
        <v>173</v>
      </c>
      <c r="B26" t="s">
        <v>182</v>
      </c>
      <c r="C26">
        <v>28.618618011474599</v>
      </c>
      <c r="I26" t="s">
        <v>173</v>
      </c>
      <c r="J26" t="s">
        <v>182</v>
      </c>
      <c r="K26">
        <v>28.618618011474599</v>
      </c>
      <c r="R26" s="20" t="s">
        <v>109</v>
      </c>
      <c r="S26">
        <v>1</v>
      </c>
      <c r="T26" t="s">
        <v>110</v>
      </c>
      <c r="U26">
        <v>28.827121734619102</v>
      </c>
    </row>
    <row r="27" spans="1:21" x14ac:dyDescent="0.25">
      <c r="A27" t="s">
        <v>174</v>
      </c>
      <c r="B27" t="s">
        <v>182</v>
      </c>
      <c r="C27">
        <v>28.951479593912801</v>
      </c>
      <c r="I27" t="s">
        <v>174</v>
      </c>
      <c r="J27" t="s">
        <v>182</v>
      </c>
      <c r="K27">
        <v>28.951479593912801</v>
      </c>
      <c r="R27" s="20" t="s">
        <v>111</v>
      </c>
      <c r="S27">
        <v>2</v>
      </c>
      <c r="T27" t="s">
        <v>110</v>
      </c>
      <c r="U27">
        <v>28.8823038736979</v>
      </c>
    </row>
    <row r="28" spans="1:21" x14ac:dyDescent="0.25">
      <c r="A28" t="s">
        <v>175</v>
      </c>
      <c r="B28" t="s">
        <v>182</v>
      </c>
      <c r="C28">
        <v>28.623022715250698</v>
      </c>
      <c r="I28" t="s">
        <v>175</v>
      </c>
      <c r="J28" t="s">
        <v>182</v>
      </c>
      <c r="K28">
        <v>28.623022715250698</v>
      </c>
      <c r="R28" s="20" t="s">
        <v>112</v>
      </c>
      <c r="S28">
        <v>3</v>
      </c>
      <c r="T28" t="s">
        <v>110</v>
      </c>
      <c r="U28">
        <v>29.136465708414701</v>
      </c>
    </row>
    <row r="29" spans="1:21" x14ac:dyDescent="0.25">
      <c r="A29" t="s">
        <v>154</v>
      </c>
      <c r="B29" t="s">
        <v>182</v>
      </c>
      <c r="C29">
        <v>29.539728164672901</v>
      </c>
      <c r="I29" t="s">
        <v>144</v>
      </c>
      <c r="J29" t="s">
        <v>59</v>
      </c>
      <c r="K29">
        <v>29.413787652194301</v>
      </c>
      <c r="R29" s="20" t="s">
        <v>113</v>
      </c>
      <c r="S29">
        <v>4</v>
      </c>
      <c r="T29" t="s">
        <v>110</v>
      </c>
      <c r="U29">
        <v>28.5173136393229</v>
      </c>
    </row>
    <row r="30" spans="1:21" x14ac:dyDescent="0.25">
      <c r="I30" t="s">
        <v>146</v>
      </c>
      <c r="J30" t="s">
        <v>59</v>
      </c>
      <c r="K30">
        <v>28.2931879745008</v>
      </c>
      <c r="R30" s="20" t="s">
        <v>114</v>
      </c>
      <c r="S30">
        <v>17</v>
      </c>
      <c r="T30" t="s">
        <v>110</v>
      </c>
      <c r="U30">
        <v>28.354945500691699</v>
      </c>
    </row>
    <row r="31" spans="1:21" x14ac:dyDescent="0.25">
      <c r="B31" t="s">
        <v>176</v>
      </c>
      <c r="C31">
        <f>C29/G7</f>
        <v>0.98013041973155612</v>
      </c>
      <c r="I31" t="s">
        <v>148</v>
      </c>
      <c r="J31" t="s">
        <v>59</v>
      </c>
      <c r="K31">
        <v>28.011068589064202</v>
      </c>
      <c r="R31" s="20" t="s">
        <v>115</v>
      </c>
      <c r="S31">
        <v>18</v>
      </c>
      <c r="T31" t="s">
        <v>110</v>
      </c>
      <c r="U31">
        <v>28.218046824137399</v>
      </c>
    </row>
    <row r="32" spans="1:21" x14ac:dyDescent="0.25">
      <c r="I32" t="s">
        <v>150</v>
      </c>
      <c r="J32" t="s">
        <v>59</v>
      </c>
      <c r="K32">
        <v>29.581083523626599</v>
      </c>
      <c r="R32" s="20" t="s">
        <v>116</v>
      </c>
      <c r="S32">
        <v>19</v>
      </c>
      <c r="T32" t="s">
        <v>110</v>
      </c>
      <c r="U32">
        <v>29.0300591786702</v>
      </c>
    </row>
    <row r="33" spans="9:21" x14ac:dyDescent="0.25">
      <c r="I33" t="s">
        <v>152</v>
      </c>
      <c r="J33" t="s">
        <v>59</v>
      </c>
      <c r="K33">
        <v>28.919829623412198</v>
      </c>
      <c r="R33" s="20" t="s">
        <v>117</v>
      </c>
      <c r="S33">
        <v>20</v>
      </c>
      <c r="T33" t="s">
        <v>110</v>
      </c>
      <c r="U33">
        <v>28.854020436604799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18" t="s">
        <v>181</v>
      </c>
      <c r="H1" s="18"/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6</v>
      </c>
      <c r="C2">
        <v>25.3375339508057</v>
      </c>
      <c r="E2" s="18" t="s">
        <v>144</v>
      </c>
      <c r="F2" s="18" t="s">
        <v>6</v>
      </c>
      <c r="G2" s="18">
        <v>26.108542124430301</v>
      </c>
      <c r="H2" s="18"/>
      <c r="I2" t="s">
        <v>143</v>
      </c>
      <c r="J2" t="s">
        <v>6</v>
      </c>
      <c r="K2">
        <v>25.3375339508057</v>
      </c>
      <c r="R2" s="20" t="s">
        <v>85</v>
      </c>
      <c r="S2">
        <v>8</v>
      </c>
      <c r="T2" t="s">
        <v>86</v>
      </c>
      <c r="U2">
        <v>25.696427027384399</v>
      </c>
    </row>
    <row r="3" spans="1:21" x14ac:dyDescent="0.25">
      <c r="A3" t="s">
        <v>145</v>
      </c>
      <c r="B3" t="s">
        <v>6</v>
      </c>
      <c r="C3">
        <v>26.361874262491899</v>
      </c>
      <c r="E3" s="18" t="s">
        <v>146</v>
      </c>
      <c r="F3" s="18" t="s">
        <v>6</v>
      </c>
      <c r="G3" s="18">
        <v>25.7674668629964</v>
      </c>
      <c r="H3" s="18"/>
      <c r="I3" t="s">
        <v>145</v>
      </c>
      <c r="J3" t="s">
        <v>6</v>
      </c>
      <c r="K3">
        <v>26.361874262491899</v>
      </c>
      <c r="R3" s="20" t="s">
        <v>87</v>
      </c>
      <c r="S3">
        <v>13</v>
      </c>
      <c r="T3" t="s">
        <v>86</v>
      </c>
      <c r="U3">
        <v>25.524206161498999</v>
      </c>
    </row>
    <row r="4" spans="1:21" x14ac:dyDescent="0.25">
      <c r="A4" t="s">
        <v>147</v>
      </c>
      <c r="B4" t="s">
        <v>6</v>
      </c>
      <c r="C4">
        <v>26.3535060882568</v>
      </c>
      <c r="E4" s="18" t="s">
        <v>148</v>
      </c>
      <c r="F4" s="18" t="s">
        <v>6</v>
      </c>
      <c r="G4" s="18">
        <v>25.869035720825199</v>
      </c>
      <c r="H4" s="18"/>
      <c r="I4" t="s">
        <v>147</v>
      </c>
      <c r="J4" t="s">
        <v>6</v>
      </c>
      <c r="K4">
        <v>26.3535060882568</v>
      </c>
      <c r="R4" s="20" t="s">
        <v>88</v>
      </c>
      <c r="S4">
        <v>14</v>
      </c>
      <c r="T4" t="s">
        <v>86</v>
      </c>
      <c r="U4">
        <v>26.023619333903</v>
      </c>
    </row>
    <row r="5" spans="1:21" x14ac:dyDescent="0.25">
      <c r="A5" t="s">
        <v>149</v>
      </c>
      <c r="B5" t="s">
        <v>6</v>
      </c>
      <c r="C5">
        <v>26.2061449686686</v>
      </c>
      <c r="E5" s="18" t="s">
        <v>150</v>
      </c>
      <c r="F5" s="18" t="s">
        <v>6</v>
      </c>
      <c r="G5" s="18">
        <v>26.273063023885101</v>
      </c>
      <c r="H5" s="18"/>
      <c r="I5" t="s">
        <v>149</v>
      </c>
      <c r="J5" t="s">
        <v>6</v>
      </c>
      <c r="K5">
        <v>26.2061449686686</v>
      </c>
      <c r="R5" s="20" t="s">
        <v>89</v>
      </c>
      <c r="S5">
        <v>15</v>
      </c>
      <c r="T5" t="s">
        <v>86</v>
      </c>
      <c r="U5">
        <v>25.292427062988299</v>
      </c>
    </row>
    <row r="6" spans="1:21" x14ac:dyDescent="0.25">
      <c r="A6" t="s">
        <v>151</v>
      </c>
      <c r="B6" t="s">
        <v>6</v>
      </c>
      <c r="C6">
        <v>27.454098383585599</v>
      </c>
      <c r="E6" s="18" t="s">
        <v>152</v>
      </c>
      <c r="F6" s="18" t="s">
        <v>6</v>
      </c>
      <c r="G6" s="18">
        <v>26.061883926391602</v>
      </c>
      <c r="H6" s="18"/>
      <c r="I6" t="s">
        <v>151</v>
      </c>
      <c r="J6" t="s">
        <v>6</v>
      </c>
      <c r="K6">
        <v>27.454098383585599</v>
      </c>
      <c r="R6" s="20" t="s">
        <v>90</v>
      </c>
      <c r="S6">
        <v>21</v>
      </c>
      <c r="T6" t="s">
        <v>86</v>
      </c>
      <c r="U6">
        <v>25.4931456247966</v>
      </c>
    </row>
    <row r="7" spans="1:21" x14ac:dyDescent="0.25">
      <c r="A7" t="s">
        <v>153</v>
      </c>
      <c r="B7" t="s">
        <v>6</v>
      </c>
      <c r="C7">
        <v>26.7693678538005</v>
      </c>
      <c r="E7" s="18" t="s">
        <v>154</v>
      </c>
      <c r="F7" s="18" t="s">
        <v>6</v>
      </c>
      <c r="G7" s="18">
        <v>27.302499135335299</v>
      </c>
      <c r="H7" s="18"/>
      <c r="I7" t="s">
        <v>153</v>
      </c>
      <c r="J7" t="s">
        <v>6</v>
      </c>
      <c r="K7">
        <v>26.7693678538005</v>
      </c>
      <c r="R7" s="20" t="s">
        <v>91</v>
      </c>
      <c r="S7">
        <v>22</v>
      </c>
      <c r="T7" t="s">
        <v>86</v>
      </c>
      <c r="U7">
        <v>26.305428187052399</v>
      </c>
    </row>
    <row r="8" spans="1:21" x14ac:dyDescent="0.25">
      <c r="A8" t="s">
        <v>155</v>
      </c>
      <c r="B8" t="s">
        <v>6</v>
      </c>
      <c r="C8" t="e">
        <f>#DIV/0!</f>
        <v>#DIV/0!</v>
      </c>
      <c r="E8" s="18"/>
      <c r="F8" s="18"/>
      <c r="G8" s="18"/>
      <c r="H8" s="18"/>
      <c r="I8" t="s">
        <v>155</v>
      </c>
      <c r="J8" t="s">
        <v>6</v>
      </c>
      <c r="K8" t="e">
        <f>#DIV/0!</f>
        <v>#DIV/0!</v>
      </c>
      <c r="R8" s="20" t="s">
        <v>92</v>
      </c>
      <c r="S8">
        <v>23</v>
      </c>
      <c r="T8" t="s">
        <v>86</v>
      </c>
      <c r="U8">
        <v>25.9661248524984</v>
      </c>
    </row>
    <row r="9" spans="1:21" x14ac:dyDescent="0.25">
      <c r="A9" t="s">
        <v>156</v>
      </c>
      <c r="B9" t="s">
        <v>6</v>
      </c>
      <c r="C9">
        <v>25.696427027384399</v>
      </c>
      <c r="I9" t="s">
        <v>156</v>
      </c>
      <c r="J9" t="s">
        <v>6</v>
      </c>
      <c r="K9">
        <v>25.696427027384399</v>
      </c>
      <c r="R9" s="20" t="s">
        <v>93</v>
      </c>
      <c r="S9">
        <v>24</v>
      </c>
      <c r="T9" t="s">
        <v>86</v>
      </c>
      <c r="U9">
        <v>26.203865687052399</v>
      </c>
    </row>
    <row r="10" spans="1:21" x14ac:dyDescent="0.25">
      <c r="A10" t="s">
        <v>157</v>
      </c>
      <c r="B10" t="s">
        <v>6</v>
      </c>
      <c r="C10">
        <v>26.401599248250299</v>
      </c>
      <c r="I10" t="s">
        <v>157</v>
      </c>
      <c r="J10" t="s">
        <v>6</v>
      </c>
      <c r="K10">
        <v>26.401599248250299</v>
      </c>
      <c r="R10" s="20" t="s">
        <v>94</v>
      </c>
      <c r="S10">
        <v>9</v>
      </c>
      <c r="T10" t="s">
        <v>95</v>
      </c>
      <c r="U10">
        <v>26.401599248250299</v>
      </c>
    </row>
    <row r="11" spans="1:21" x14ac:dyDescent="0.25">
      <c r="A11" t="s">
        <v>158</v>
      </c>
      <c r="B11" t="s">
        <v>6</v>
      </c>
      <c r="C11">
        <v>26.383928934733099</v>
      </c>
      <c r="E11" t="s">
        <v>140</v>
      </c>
      <c r="F11" t="s">
        <v>141</v>
      </c>
      <c r="G11" t="s">
        <v>181</v>
      </c>
      <c r="I11" t="s">
        <v>158</v>
      </c>
      <c r="J11" t="s">
        <v>6</v>
      </c>
      <c r="K11">
        <v>26.383928934733099</v>
      </c>
      <c r="R11" s="20" t="s">
        <v>96</v>
      </c>
      <c r="S11">
        <v>10</v>
      </c>
      <c r="T11" t="s">
        <v>95</v>
      </c>
      <c r="U11">
        <v>26.383928934733099</v>
      </c>
    </row>
    <row r="12" spans="1:21" x14ac:dyDescent="0.25">
      <c r="A12" t="s">
        <v>159</v>
      </c>
      <c r="B12" t="s">
        <v>6</v>
      </c>
      <c r="C12">
        <v>26.054868698120099</v>
      </c>
      <c r="E12" t="s">
        <v>144</v>
      </c>
      <c r="F12" t="s">
        <v>6</v>
      </c>
      <c r="G12">
        <f t="shared" ref="G12:G17" si="0">G2*$C$31</f>
        <v>25.481368550324731</v>
      </c>
      <c r="I12" t="s">
        <v>159</v>
      </c>
      <c r="J12" t="s">
        <v>6</v>
      </c>
      <c r="K12">
        <v>26.054868698120099</v>
      </c>
      <c r="R12" s="20" t="s">
        <v>97</v>
      </c>
      <c r="S12">
        <v>11</v>
      </c>
      <c r="T12" t="s">
        <v>95</v>
      </c>
      <c r="U12">
        <v>26.054868698120099</v>
      </c>
    </row>
    <row r="13" spans="1:21" x14ac:dyDescent="0.25">
      <c r="A13" t="s">
        <v>160</v>
      </c>
      <c r="B13" t="s">
        <v>6</v>
      </c>
      <c r="C13">
        <v>25.938432693481399</v>
      </c>
      <c r="E13" t="s">
        <v>146</v>
      </c>
      <c r="F13" t="s">
        <v>6</v>
      </c>
      <c r="G13">
        <f t="shared" si="0"/>
        <v>25.148486522727211</v>
      </c>
      <c r="I13" t="s">
        <v>160</v>
      </c>
      <c r="J13" t="s">
        <v>6</v>
      </c>
      <c r="K13">
        <v>25.938432693481399</v>
      </c>
      <c r="R13" s="20" t="s">
        <v>98</v>
      </c>
      <c r="S13">
        <v>12</v>
      </c>
      <c r="T13" t="s">
        <v>95</v>
      </c>
      <c r="U13">
        <v>25.938432693481399</v>
      </c>
    </row>
    <row r="14" spans="1:21" x14ac:dyDescent="0.25">
      <c r="A14" t="s">
        <v>161</v>
      </c>
      <c r="B14" t="s">
        <v>6</v>
      </c>
      <c r="C14">
        <v>25.524206161498999</v>
      </c>
      <c r="E14" t="s">
        <v>148</v>
      </c>
      <c r="F14" t="s">
        <v>6</v>
      </c>
      <c r="G14">
        <f t="shared" si="0"/>
        <v>25.247615516113228</v>
      </c>
      <c r="I14" t="s">
        <v>161</v>
      </c>
      <c r="J14" t="s">
        <v>6</v>
      </c>
      <c r="K14">
        <v>25.524206161498999</v>
      </c>
      <c r="R14" s="20" t="s">
        <v>99</v>
      </c>
      <c r="S14">
        <v>25</v>
      </c>
      <c r="T14" t="s">
        <v>95</v>
      </c>
      <c r="U14">
        <v>25.414302825927699</v>
      </c>
    </row>
    <row r="15" spans="1:21" x14ac:dyDescent="0.25">
      <c r="A15" t="s">
        <v>162</v>
      </c>
      <c r="B15" t="s">
        <v>6</v>
      </c>
      <c r="C15">
        <v>26.023619333903</v>
      </c>
      <c r="E15" t="s">
        <v>150</v>
      </c>
      <c r="F15" t="s">
        <v>6</v>
      </c>
      <c r="G15">
        <f t="shared" si="0"/>
        <v>25.641937365437386</v>
      </c>
      <c r="I15" t="s">
        <v>162</v>
      </c>
      <c r="J15" t="s">
        <v>6</v>
      </c>
      <c r="K15">
        <v>26.023619333903</v>
      </c>
      <c r="R15" s="20" t="s">
        <v>100</v>
      </c>
      <c r="S15">
        <v>26</v>
      </c>
      <c r="T15" t="s">
        <v>95</v>
      </c>
      <c r="U15">
        <v>25.361715952555301</v>
      </c>
    </row>
    <row r="16" spans="1:21" x14ac:dyDescent="0.25">
      <c r="A16" t="s">
        <v>163</v>
      </c>
      <c r="B16" t="s">
        <v>6</v>
      </c>
      <c r="C16">
        <v>25.292427062988299</v>
      </c>
      <c r="E16" t="s">
        <v>152</v>
      </c>
      <c r="F16" t="s">
        <v>6</v>
      </c>
      <c r="G16">
        <f t="shared" si="0"/>
        <v>25.435831165109889</v>
      </c>
      <c r="I16" t="s">
        <v>163</v>
      </c>
      <c r="J16" t="s">
        <v>6</v>
      </c>
      <c r="K16">
        <v>25.292427062988299</v>
      </c>
      <c r="R16" s="20" t="s">
        <v>101</v>
      </c>
      <c r="S16">
        <v>27</v>
      </c>
      <c r="T16" t="s">
        <v>95</v>
      </c>
      <c r="U16">
        <v>25.3256238301595</v>
      </c>
    </row>
    <row r="17" spans="1:21" x14ac:dyDescent="0.25">
      <c r="A17" t="s">
        <v>164</v>
      </c>
      <c r="B17" t="s">
        <v>6</v>
      </c>
      <c r="C17">
        <v>25.9610087076823</v>
      </c>
      <c r="E17" t="s">
        <v>154</v>
      </c>
      <c r="F17" t="s">
        <v>6</v>
      </c>
      <c r="G17">
        <f t="shared" si="0"/>
        <v>26.646644592285199</v>
      </c>
      <c r="I17" t="s">
        <v>164</v>
      </c>
      <c r="J17" t="s">
        <v>6</v>
      </c>
      <c r="K17">
        <v>25.9610087076823</v>
      </c>
      <c r="R17" s="20" t="s">
        <v>137</v>
      </c>
      <c r="S17">
        <v>28</v>
      </c>
      <c r="T17" t="s">
        <v>95</v>
      </c>
      <c r="U17">
        <v>25.481368550324699</v>
      </c>
    </row>
    <row r="18" spans="1:21" x14ac:dyDescent="0.25">
      <c r="A18" t="s">
        <v>165</v>
      </c>
      <c r="B18" t="s">
        <v>6</v>
      </c>
      <c r="C18">
        <v>25.351102828979499</v>
      </c>
      <c r="I18" t="s">
        <v>165</v>
      </c>
      <c r="J18" t="s">
        <v>6</v>
      </c>
      <c r="K18">
        <v>25.351102828979499</v>
      </c>
      <c r="R18" s="20" t="s">
        <v>102</v>
      </c>
      <c r="S18">
        <v>5</v>
      </c>
      <c r="T18" t="s">
        <v>103</v>
      </c>
      <c r="U18">
        <v>27.454098383585599</v>
      </c>
    </row>
    <row r="19" spans="1:21" x14ac:dyDescent="0.25">
      <c r="A19" t="s">
        <v>166</v>
      </c>
      <c r="B19" t="s">
        <v>6</v>
      </c>
      <c r="C19">
        <v>25.322556813557899</v>
      </c>
      <c r="I19" t="s">
        <v>166</v>
      </c>
      <c r="J19" t="s">
        <v>6</v>
      </c>
      <c r="K19">
        <v>25.322556813557899</v>
      </c>
      <c r="R19" s="20" t="s">
        <v>104</v>
      </c>
      <c r="S19">
        <v>6</v>
      </c>
      <c r="T19" t="s">
        <v>103</v>
      </c>
      <c r="U19">
        <v>26.7693678538005</v>
      </c>
    </row>
    <row r="20" spans="1:21" x14ac:dyDescent="0.25">
      <c r="A20" t="s">
        <v>167</v>
      </c>
      <c r="B20" t="s">
        <v>6</v>
      </c>
      <c r="C20">
        <v>26.032274881998699</v>
      </c>
      <c r="I20" t="s">
        <v>167</v>
      </c>
      <c r="J20" t="s">
        <v>6</v>
      </c>
      <c r="K20">
        <v>26.032274881998699</v>
      </c>
      <c r="R20" s="20" t="s">
        <v>138</v>
      </c>
      <c r="S20">
        <v>7</v>
      </c>
      <c r="T20" t="s">
        <v>103</v>
      </c>
      <c r="U20" t="e">
        <f>#DIV/0!</f>
        <v>#DIV/0!</v>
      </c>
    </row>
    <row r="21" spans="1:21" x14ac:dyDescent="0.25">
      <c r="A21" t="s">
        <v>168</v>
      </c>
      <c r="B21" t="s">
        <v>6</v>
      </c>
      <c r="C21">
        <v>25.7045288085938</v>
      </c>
      <c r="I21" t="s">
        <v>168</v>
      </c>
      <c r="J21" t="s">
        <v>6</v>
      </c>
      <c r="K21">
        <v>25.7045288085938</v>
      </c>
      <c r="R21" s="20" t="s">
        <v>139</v>
      </c>
      <c r="S21">
        <v>16</v>
      </c>
      <c r="T21" t="s">
        <v>103</v>
      </c>
      <c r="U21">
        <v>25.9610087076823</v>
      </c>
    </row>
    <row r="22" spans="1:21" x14ac:dyDescent="0.25">
      <c r="A22" t="s">
        <v>169</v>
      </c>
      <c r="B22" t="s">
        <v>6</v>
      </c>
      <c r="C22">
        <v>25.4931456247966</v>
      </c>
      <c r="I22" t="s">
        <v>169</v>
      </c>
      <c r="J22" t="s">
        <v>6</v>
      </c>
      <c r="K22">
        <v>25.4931456247966</v>
      </c>
      <c r="R22" s="20" t="s">
        <v>105</v>
      </c>
      <c r="S22">
        <v>29</v>
      </c>
      <c r="T22" t="s">
        <v>103</v>
      </c>
      <c r="U22">
        <v>25.1484865227272</v>
      </c>
    </row>
    <row r="23" spans="1:21" x14ac:dyDescent="0.25">
      <c r="A23" t="s">
        <v>170</v>
      </c>
      <c r="B23" t="s">
        <v>6</v>
      </c>
      <c r="C23">
        <v>26.305428187052399</v>
      </c>
      <c r="I23" t="s">
        <v>170</v>
      </c>
      <c r="J23" t="s">
        <v>6</v>
      </c>
      <c r="K23">
        <v>26.305428187052399</v>
      </c>
      <c r="R23" s="20" t="s">
        <v>106</v>
      </c>
      <c r="S23">
        <v>30</v>
      </c>
      <c r="T23" t="s">
        <v>103</v>
      </c>
      <c r="U23">
        <v>25.2476155161132</v>
      </c>
    </row>
    <row r="24" spans="1:21" x14ac:dyDescent="0.25">
      <c r="A24" t="s">
        <v>171</v>
      </c>
      <c r="B24" t="s">
        <v>6</v>
      </c>
      <c r="C24">
        <v>25.9661248524984</v>
      </c>
      <c r="I24" t="s">
        <v>171</v>
      </c>
      <c r="J24" t="s">
        <v>6</v>
      </c>
      <c r="K24">
        <v>25.9661248524984</v>
      </c>
      <c r="R24" s="20" t="s">
        <v>107</v>
      </c>
      <c r="S24">
        <v>31</v>
      </c>
      <c r="T24" t="s">
        <v>103</v>
      </c>
      <c r="U24">
        <v>25.6419373654373</v>
      </c>
    </row>
    <row r="25" spans="1:21" x14ac:dyDescent="0.25">
      <c r="A25" t="s">
        <v>172</v>
      </c>
      <c r="B25" t="s">
        <v>6</v>
      </c>
      <c r="C25">
        <v>26.203865687052399</v>
      </c>
      <c r="I25" t="s">
        <v>172</v>
      </c>
      <c r="J25" t="s">
        <v>6</v>
      </c>
      <c r="K25">
        <v>26.203865687052399</v>
      </c>
      <c r="R25" s="20" t="s">
        <v>108</v>
      </c>
      <c r="S25">
        <v>32</v>
      </c>
      <c r="T25" t="s">
        <v>103</v>
      </c>
      <c r="U25">
        <v>25.435831165109899</v>
      </c>
    </row>
    <row r="26" spans="1:21" x14ac:dyDescent="0.25">
      <c r="A26" t="s">
        <v>173</v>
      </c>
      <c r="B26" t="s">
        <v>6</v>
      </c>
      <c r="C26">
        <v>25.414302825927699</v>
      </c>
      <c r="I26" t="s">
        <v>173</v>
      </c>
      <c r="J26" t="s">
        <v>6</v>
      </c>
      <c r="K26">
        <v>25.414302825927699</v>
      </c>
      <c r="R26" s="20" t="s">
        <v>109</v>
      </c>
      <c r="S26">
        <v>1</v>
      </c>
      <c r="T26" t="s">
        <v>110</v>
      </c>
      <c r="U26">
        <v>25.3375339508057</v>
      </c>
    </row>
    <row r="27" spans="1:21" x14ac:dyDescent="0.25">
      <c r="A27" t="s">
        <v>174</v>
      </c>
      <c r="B27" t="s">
        <v>6</v>
      </c>
      <c r="C27">
        <v>25.361715952555301</v>
      </c>
      <c r="I27" t="s">
        <v>174</v>
      </c>
      <c r="J27" t="s">
        <v>6</v>
      </c>
      <c r="K27">
        <v>25.361715952555301</v>
      </c>
      <c r="R27" s="20" t="s">
        <v>111</v>
      </c>
      <c r="S27">
        <v>2</v>
      </c>
      <c r="T27" t="s">
        <v>110</v>
      </c>
      <c r="U27">
        <v>26.361874262491899</v>
      </c>
    </row>
    <row r="28" spans="1:21" x14ac:dyDescent="0.25">
      <c r="A28" t="s">
        <v>175</v>
      </c>
      <c r="B28" t="s">
        <v>6</v>
      </c>
      <c r="C28">
        <v>25.3256238301595</v>
      </c>
      <c r="I28" t="s">
        <v>175</v>
      </c>
      <c r="J28" t="s">
        <v>6</v>
      </c>
      <c r="K28">
        <v>25.3256238301595</v>
      </c>
      <c r="R28" s="20" t="s">
        <v>112</v>
      </c>
      <c r="S28">
        <v>3</v>
      </c>
      <c r="T28" t="s">
        <v>110</v>
      </c>
      <c r="U28">
        <v>26.3535060882568</v>
      </c>
    </row>
    <row r="29" spans="1:21" x14ac:dyDescent="0.25">
      <c r="A29" t="s">
        <v>154</v>
      </c>
      <c r="B29" t="s">
        <v>6</v>
      </c>
      <c r="C29">
        <v>26.646644592285199</v>
      </c>
      <c r="I29" t="s">
        <v>144</v>
      </c>
      <c r="J29" t="s">
        <v>6</v>
      </c>
      <c r="K29">
        <v>25.481368550324699</v>
      </c>
      <c r="R29" s="20" t="s">
        <v>113</v>
      </c>
      <c r="S29">
        <v>4</v>
      </c>
      <c r="T29" t="s">
        <v>110</v>
      </c>
      <c r="U29">
        <v>26.2061449686686</v>
      </c>
    </row>
    <row r="30" spans="1:21" x14ac:dyDescent="0.25">
      <c r="I30" t="s">
        <v>146</v>
      </c>
      <c r="J30" t="s">
        <v>6</v>
      </c>
      <c r="K30">
        <v>25.1484865227272</v>
      </c>
      <c r="R30" s="20" t="s">
        <v>114</v>
      </c>
      <c r="S30">
        <v>17</v>
      </c>
      <c r="T30" t="s">
        <v>110</v>
      </c>
      <c r="U30">
        <v>25.351102828979499</v>
      </c>
    </row>
    <row r="31" spans="1:21" x14ac:dyDescent="0.25">
      <c r="B31" t="s">
        <v>180</v>
      </c>
      <c r="C31">
        <f>C29/G7</f>
        <v>0.97597822309968385</v>
      </c>
      <c r="I31" t="s">
        <v>148</v>
      </c>
      <c r="J31" t="s">
        <v>6</v>
      </c>
      <c r="K31">
        <v>25.2476155161132</v>
      </c>
      <c r="R31" s="20" t="s">
        <v>115</v>
      </c>
      <c r="S31">
        <v>18</v>
      </c>
      <c r="T31" t="s">
        <v>110</v>
      </c>
      <c r="U31">
        <v>25.322556813557899</v>
      </c>
    </row>
    <row r="32" spans="1:21" x14ac:dyDescent="0.25">
      <c r="I32" t="s">
        <v>150</v>
      </c>
      <c r="J32" t="s">
        <v>6</v>
      </c>
      <c r="K32">
        <v>25.6419373654373</v>
      </c>
      <c r="R32" s="20" t="s">
        <v>116</v>
      </c>
      <c r="S32">
        <v>19</v>
      </c>
      <c r="T32" t="s">
        <v>110</v>
      </c>
      <c r="U32">
        <v>26.032274881998699</v>
      </c>
    </row>
    <row r="33" spans="9:21" x14ac:dyDescent="0.25">
      <c r="I33" t="s">
        <v>152</v>
      </c>
      <c r="J33" t="s">
        <v>6</v>
      </c>
      <c r="K33">
        <v>25.435831165109899</v>
      </c>
      <c r="R33" s="20" t="s">
        <v>117</v>
      </c>
      <c r="S33">
        <v>20</v>
      </c>
      <c r="T33" t="s">
        <v>110</v>
      </c>
      <c r="U33">
        <v>25.7045288085938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18" t="s">
        <v>181</v>
      </c>
      <c r="H1" s="18"/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57</v>
      </c>
      <c r="C2">
        <v>24.7916673024495</v>
      </c>
      <c r="E2" s="18" t="s">
        <v>144</v>
      </c>
      <c r="F2" s="18" t="s">
        <v>57</v>
      </c>
      <c r="G2" s="18">
        <v>25.298285802205399</v>
      </c>
      <c r="H2" s="18"/>
      <c r="I2" t="s">
        <v>143</v>
      </c>
      <c r="J2" t="s">
        <v>57</v>
      </c>
      <c r="K2">
        <v>24.7916673024495</v>
      </c>
      <c r="R2" s="20" t="s">
        <v>85</v>
      </c>
      <c r="S2">
        <v>8</v>
      </c>
      <c r="T2" t="s">
        <v>86</v>
      </c>
      <c r="U2">
        <v>25.8348484039307</v>
      </c>
    </row>
    <row r="3" spans="1:21" x14ac:dyDescent="0.25">
      <c r="A3" t="s">
        <v>145</v>
      </c>
      <c r="B3" t="s">
        <v>57</v>
      </c>
      <c r="C3">
        <v>25.013196309407601</v>
      </c>
      <c r="E3" s="18" t="s">
        <v>146</v>
      </c>
      <c r="F3" s="18" t="s">
        <v>57</v>
      </c>
      <c r="G3" s="18">
        <v>25.184755961100301</v>
      </c>
      <c r="H3" s="18"/>
      <c r="I3" t="s">
        <v>145</v>
      </c>
      <c r="J3" t="s">
        <v>57</v>
      </c>
      <c r="K3">
        <v>25.013196309407601</v>
      </c>
      <c r="R3" s="20" t="s">
        <v>87</v>
      </c>
      <c r="S3">
        <v>13</v>
      </c>
      <c r="T3" t="s">
        <v>86</v>
      </c>
      <c r="U3">
        <v>24.824415206909201</v>
      </c>
    </row>
    <row r="4" spans="1:21" x14ac:dyDescent="0.25">
      <c r="A4" t="s">
        <v>147</v>
      </c>
      <c r="B4" t="s">
        <v>57</v>
      </c>
      <c r="C4">
        <v>25.125899632771802</v>
      </c>
      <c r="E4" s="18" t="s">
        <v>148</v>
      </c>
      <c r="F4" s="18" t="s">
        <v>57</v>
      </c>
      <c r="G4" s="18">
        <v>25.298093159993499</v>
      </c>
      <c r="H4" s="18"/>
      <c r="I4" t="s">
        <v>147</v>
      </c>
      <c r="J4" t="s">
        <v>57</v>
      </c>
      <c r="K4">
        <v>25.125899632771802</v>
      </c>
      <c r="R4" s="20" t="s">
        <v>88</v>
      </c>
      <c r="S4">
        <v>14</v>
      </c>
      <c r="T4" t="s">
        <v>86</v>
      </c>
      <c r="U4">
        <v>24.7437947591146</v>
      </c>
    </row>
    <row r="5" spans="1:21" x14ac:dyDescent="0.25">
      <c r="A5" t="s">
        <v>149</v>
      </c>
      <c r="B5" t="s">
        <v>57</v>
      </c>
      <c r="C5">
        <v>24.8212877909342</v>
      </c>
      <c r="E5" s="18" t="s">
        <v>150</v>
      </c>
      <c r="F5" s="18" t="s">
        <v>57</v>
      </c>
      <c r="G5" s="18">
        <v>25.525608698527002</v>
      </c>
      <c r="H5" s="18"/>
      <c r="I5" t="s">
        <v>149</v>
      </c>
      <c r="J5" t="s">
        <v>57</v>
      </c>
      <c r="K5">
        <v>24.8212877909342</v>
      </c>
      <c r="R5" s="20" t="s">
        <v>89</v>
      </c>
      <c r="S5">
        <v>15</v>
      </c>
      <c r="T5" t="s">
        <v>86</v>
      </c>
      <c r="U5">
        <v>24.455307006835898</v>
      </c>
    </row>
    <row r="6" spans="1:21" x14ac:dyDescent="0.25">
      <c r="A6" t="s">
        <v>151</v>
      </c>
      <c r="B6" t="s">
        <v>57</v>
      </c>
      <c r="C6">
        <v>26.3900852203369</v>
      </c>
      <c r="E6" s="18" t="s">
        <v>152</v>
      </c>
      <c r="F6" s="18" t="s">
        <v>57</v>
      </c>
      <c r="G6" s="18">
        <v>24.941022237141901</v>
      </c>
      <c r="H6" s="18"/>
      <c r="I6" t="s">
        <v>151</v>
      </c>
      <c r="J6" t="s">
        <v>57</v>
      </c>
      <c r="K6">
        <v>26.3900852203369</v>
      </c>
      <c r="R6" s="20" t="s">
        <v>90</v>
      </c>
      <c r="S6">
        <v>21</v>
      </c>
      <c r="T6" t="s">
        <v>86</v>
      </c>
      <c r="U6">
        <v>24.5764764149984</v>
      </c>
    </row>
    <row r="7" spans="1:21" x14ac:dyDescent="0.25">
      <c r="A7" t="s">
        <v>153</v>
      </c>
      <c r="B7" t="s">
        <v>57</v>
      </c>
      <c r="C7">
        <v>26.209418614705399</v>
      </c>
      <c r="E7" s="18" t="s">
        <v>154</v>
      </c>
      <c r="F7" s="18" t="s">
        <v>57</v>
      </c>
      <c r="G7" s="18">
        <v>26.188234329223601</v>
      </c>
      <c r="H7" s="18"/>
      <c r="I7" t="s">
        <v>153</v>
      </c>
      <c r="J7" t="s">
        <v>57</v>
      </c>
      <c r="K7">
        <v>26.209418614705399</v>
      </c>
      <c r="R7" s="20" t="s">
        <v>91</v>
      </c>
      <c r="S7">
        <v>22</v>
      </c>
      <c r="T7" t="s">
        <v>86</v>
      </c>
      <c r="U7">
        <v>25.807523727416999</v>
      </c>
    </row>
    <row r="8" spans="1:21" x14ac:dyDescent="0.25">
      <c r="A8" t="s">
        <v>155</v>
      </c>
      <c r="B8" t="s">
        <v>57</v>
      </c>
      <c r="C8" t="e">
        <f>#DIV/0!</f>
        <v>#DIV/0!</v>
      </c>
      <c r="E8" s="18"/>
      <c r="F8" s="18"/>
      <c r="G8" s="18"/>
      <c r="H8" s="18"/>
      <c r="I8" t="s">
        <v>155</v>
      </c>
      <c r="J8" t="s">
        <v>57</v>
      </c>
      <c r="K8" t="e">
        <f>#DIV/0!</f>
        <v>#DIV/0!</v>
      </c>
      <c r="R8" s="20" t="s">
        <v>92</v>
      </c>
      <c r="S8">
        <v>23</v>
      </c>
      <c r="T8" t="s">
        <v>86</v>
      </c>
      <c r="U8">
        <v>24.669592539469399</v>
      </c>
    </row>
    <row r="9" spans="1:21" x14ac:dyDescent="0.25">
      <c r="A9" t="s">
        <v>156</v>
      </c>
      <c r="B9" t="s">
        <v>57</v>
      </c>
      <c r="C9">
        <v>25.8348484039307</v>
      </c>
      <c r="I9" t="s">
        <v>156</v>
      </c>
      <c r="J9" t="s">
        <v>57</v>
      </c>
      <c r="K9">
        <v>25.8348484039307</v>
      </c>
      <c r="R9" s="20" t="s">
        <v>93</v>
      </c>
      <c r="S9">
        <v>24</v>
      </c>
      <c r="T9" t="s">
        <v>86</v>
      </c>
      <c r="U9">
        <v>26.325892130533902</v>
      </c>
    </row>
    <row r="10" spans="1:21" x14ac:dyDescent="0.25">
      <c r="A10" t="s">
        <v>157</v>
      </c>
      <c r="B10" t="s">
        <v>57</v>
      </c>
      <c r="C10">
        <v>25.655033747355098</v>
      </c>
      <c r="I10" t="s">
        <v>157</v>
      </c>
      <c r="J10" t="s">
        <v>57</v>
      </c>
      <c r="K10">
        <v>25.655033747355098</v>
      </c>
      <c r="R10" s="20" t="s">
        <v>94</v>
      </c>
      <c r="S10">
        <v>9</v>
      </c>
      <c r="T10" t="s">
        <v>95</v>
      </c>
      <c r="U10">
        <v>25.655033747355098</v>
      </c>
    </row>
    <row r="11" spans="1:21" x14ac:dyDescent="0.25">
      <c r="A11" t="s">
        <v>158</v>
      </c>
      <c r="B11" t="s">
        <v>57</v>
      </c>
      <c r="C11">
        <v>26.343060175577801</v>
      </c>
      <c r="E11" t="s">
        <v>140</v>
      </c>
      <c r="F11" t="s">
        <v>141</v>
      </c>
      <c r="G11" t="s">
        <v>181</v>
      </c>
      <c r="I11" t="s">
        <v>158</v>
      </c>
      <c r="J11" t="s">
        <v>57</v>
      </c>
      <c r="K11">
        <v>26.343060175577801</v>
      </c>
      <c r="R11" s="20" t="s">
        <v>96</v>
      </c>
      <c r="S11">
        <v>10</v>
      </c>
      <c r="T11" t="s">
        <v>95</v>
      </c>
      <c r="U11">
        <v>26.343060175577801</v>
      </c>
    </row>
    <row r="12" spans="1:21" x14ac:dyDescent="0.25">
      <c r="A12" t="s">
        <v>159</v>
      </c>
      <c r="B12" t="s">
        <v>57</v>
      </c>
      <c r="C12">
        <v>25.0687866210937</v>
      </c>
      <c r="E12" t="s">
        <v>144</v>
      </c>
      <c r="F12" t="s">
        <v>57</v>
      </c>
      <c r="G12">
        <f t="shared" ref="G12:G17" si="0">G2*$C$31</f>
        <v>24.627034321974904</v>
      </c>
      <c r="I12" t="s">
        <v>159</v>
      </c>
      <c r="J12" t="s">
        <v>57</v>
      </c>
      <c r="K12">
        <v>25.0687866210937</v>
      </c>
      <c r="R12" s="20" t="s">
        <v>97</v>
      </c>
      <c r="S12">
        <v>11</v>
      </c>
      <c r="T12" t="s">
        <v>95</v>
      </c>
      <c r="U12">
        <v>25.0687866210937</v>
      </c>
    </row>
    <row r="13" spans="1:21" x14ac:dyDescent="0.25">
      <c r="A13" t="s">
        <v>160</v>
      </c>
      <c r="B13" t="s">
        <v>57</v>
      </c>
      <c r="C13">
        <v>25.5040079752604</v>
      </c>
      <c r="E13" t="s">
        <v>146</v>
      </c>
      <c r="F13" t="s">
        <v>57</v>
      </c>
      <c r="G13">
        <f t="shared" si="0"/>
        <v>24.516516822278543</v>
      </c>
      <c r="I13" t="s">
        <v>160</v>
      </c>
      <c r="J13" t="s">
        <v>57</v>
      </c>
      <c r="K13">
        <v>25.5040079752604</v>
      </c>
      <c r="R13" s="20" t="s">
        <v>98</v>
      </c>
      <c r="S13">
        <v>12</v>
      </c>
      <c r="T13" t="s">
        <v>95</v>
      </c>
      <c r="U13">
        <v>25.5040079752604</v>
      </c>
    </row>
    <row r="14" spans="1:21" x14ac:dyDescent="0.25">
      <c r="A14" t="s">
        <v>161</v>
      </c>
      <c r="B14" t="s">
        <v>57</v>
      </c>
      <c r="C14">
        <v>24.824415206909201</v>
      </c>
      <c r="E14" t="s">
        <v>148</v>
      </c>
      <c r="F14" t="s">
        <v>57</v>
      </c>
      <c r="G14">
        <f t="shared" si="0"/>
        <v>24.626846791230669</v>
      </c>
      <c r="I14" t="s">
        <v>161</v>
      </c>
      <c r="J14" t="s">
        <v>57</v>
      </c>
      <c r="K14">
        <v>24.824415206909201</v>
      </c>
      <c r="R14" s="20" t="s">
        <v>99</v>
      </c>
      <c r="S14">
        <v>25</v>
      </c>
      <c r="T14" t="s">
        <v>95</v>
      </c>
      <c r="U14">
        <v>24.303361892700199</v>
      </c>
    </row>
    <row r="15" spans="1:21" x14ac:dyDescent="0.25">
      <c r="A15" t="s">
        <v>162</v>
      </c>
      <c r="B15" t="s">
        <v>57</v>
      </c>
      <c r="C15">
        <v>24.7437947591146</v>
      </c>
      <c r="E15" t="s">
        <v>150</v>
      </c>
      <c r="F15" t="s">
        <v>57</v>
      </c>
      <c r="G15">
        <f t="shared" si="0"/>
        <v>24.848325551493499</v>
      </c>
      <c r="I15" t="s">
        <v>162</v>
      </c>
      <c r="J15" t="s">
        <v>57</v>
      </c>
      <c r="K15">
        <v>24.7437947591146</v>
      </c>
      <c r="R15" s="20" t="s">
        <v>100</v>
      </c>
      <c r="S15">
        <v>26</v>
      </c>
      <c r="T15" t="s">
        <v>95</v>
      </c>
      <c r="U15">
        <v>24.483545939127598</v>
      </c>
    </row>
    <row r="16" spans="1:21" x14ac:dyDescent="0.25">
      <c r="A16" t="s">
        <v>163</v>
      </c>
      <c r="B16" t="s">
        <v>57</v>
      </c>
      <c r="C16">
        <v>24.455307006835898</v>
      </c>
      <c r="E16" t="s">
        <v>152</v>
      </c>
      <c r="F16" t="s">
        <v>57</v>
      </c>
      <c r="G16">
        <f t="shared" si="0"/>
        <v>24.279250201438053</v>
      </c>
      <c r="I16" t="s">
        <v>163</v>
      </c>
      <c r="J16" t="s">
        <v>57</v>
      </c>
      <c r="K16">
        <v>24.455307006835898</v>
      </c>
      <c r="R16" s="20" t="s">
        <v>101</v>
      </c>
      <c r="S16">
        <v>27</v>
      </c>
      <c r="T16" t="s">
        <v>95</v>
      </c>
      <c r="U16">
        <v>24.2371501922607</v>
      </c>
    </row>
    <row r="17" spans="1:21" x14ac:dyDescent="0.25">
      <c r="A17" t="s">
        <v>164</v>
      </c>
      <c r="B17" t="s">
        <v>57</v>
      </c>
      <c r="C17">
        <v>25.1653658548991</v>
      </c>
      <c r="E17" t="s">
        <v>154</v>
      </c>
      <c r="F17" t="s">
        <v>57</v>
      </c>
      <c r="G17">
        <f t="shared" si="0"/>
        <v>25.4933694203695</v>
      </c>
      <c r="I17" t="s">
        <v>164</v>
      </c>
      <c r="J17" t="s">
        <v>57</v>
      </c>
      <c r="K17">
        <v>25.1653658548991</v>
      </c>
      <c r="R17" s="20" t="s">
        <v>137</v>
      </c>
      <c r="S17">
        <v>28</v>
      </c>
      <c r="T17" t="s">
        <v>95</v>
      </c>
      <c r="U17">
        <v>24.627034321974801</v>
      </c>
    </row>
    <row r="18" spans="1:21" x14ac:dyDescent="0.25">
      <c r="A18" t="s">
        <v>165</v>
      </c>
      <c r="B18" t="s">
        <v>57</v>
      </c>
      <c r="C18">
        <v>24.651289621988902</v>
      </c>
      <c r="I18" t="s">
        <v>165</v>
      </c>
      <c r="J18" t="s">
        <v>57</v>
      </c>
      <c r="K18">
        <v>24.651289621988902</v>
      </c>
      <c r="R18" s="20" t="s">
        <v>102</v>
      </c>
      <c r="S18">
        <v>5</v>
      </c>
      <c r="T18" t="s">
        <v>103</v>
      </c>
      <c r="U18">
        <v>26.3900852203369</v>
      </c>
    </row>
    <row r="19" spans="1:21" x14ac:dyDescent="0.25">
      <c r="A19" t="s">
        <v>166</v>
      </c>
      <c r="B19" t="s">
        <v>57</v>
      </c>
      <c r="C19">
        <v>24.029847462972</v>
      </c>
      <c r="I19" t="s">
        <v>166</v>
      </c>
      <c r="J19" t="s">
        <v>57</v>
      </c>
      <c r="K19">
        <v>24.029847462972</v>
      </c>
      <c r="R19" s="20" t="s">
        <v>104</v>
      </c>
      <c r="S19">
        <v>6</v>
      </c>
      <c r="T19" t="s">
        <v>103</v>
      </c>
      <c r="U19">
        <v>26.209418614705399</v>
      </c>
    </row>
    <row r="20" spans="1:21" x14ac:dyDescent="0.25">
      <c r="A20" t="s">
        <v>167</v>
      </c>
      <c r="B20" t="s">
        <v>57</v>
      </c>
      <c r="C20">
        <v>24.896124521891299</v>
      </c>
      <c r="I20" t="s">
        <v>167</v>
      </c>
      <c r="J20" t="s">
        <v>57</v>
      </c>
      <c r="K20">
        <v>24.896124521891299</v>
      </c>
      <c r="R20" s="20" t="s">
        <v>138</v>
      </c>
      <c r="S20">
        <v>7</v>
      </c>
      <c r="T20" t="s">
        <v>103</v>
      </c>
      <c r="U20" t="e">
        <f>#DIV/0!</f>
        <v>#DIV/0!</v>
      </c>
    </row>
    <row r="21" spans="1:21" x14ac:dyDescent="0.25">
      <c r="A21" t="s">
        <v>168</v>
      </c>
      <c r="B21" t="s">
        <v>57</v>
      </c>
      <c r="C21">
        <v>24.723154703776</v>
      </c>
      <c r="I21" t="s">
        <v>168</v>
      </c>
      <c r="J21" t="s">
        <v>57</v>
      </c>
      <c r="K21">
        <v>24.723154703776</v>
      </c>
      <c r="R21" s="20" t="s">
        <v>139</v>
      </c>
      <c r="S21">
        <v>16</v>
      </c>
      <c r="T21" t="s">
        <v>103</v>
      </c>
      <c r="U21">
        <v>25.1653658548991</v>
      </c>
    </row>
    <row r="22" spans="1:21" x14ac:dyDescent="0.25">
      <c r="A22" t="s">
        <v>169</v>
      </c>
      <c r="B22" t="s">
        <v>57</v>
      </c>
      <c r="C22">
        <v>24.5764764149984</v>
      </c>
      <c r="I22" t="s">
        <v>169</v>
      </c>
      <c r="J22" t="s">
        <v>57</v>
      </c>
      <c r="K22">
        <v>24.5764764149984</v>
      </c>
      <c r="R22" s="20" t="s">
        <v>105</v>
      </c>
      <c r="S22">
        <v>29</v>
      </c>
      <c r="T22" t="s">
        <v>103</v>
      </c>
      <c r="U22">
        <v>24.516516822278401</v>
      </c>
    </row>
    <row r="23" spans="1:21" x14ac:dyDescent="0.25">
      <c r="A23" t="s">
        <v>170</v>
      </c>
      <c r="B23" t="s">
        <v>57</v>
      </c>
      <c r="C23">
        <v>25.807523727416999</v>
      </c>
      <c r="I23" t="s">
        <v>170</v>
      </c>
      <c r="J23" t="s">
        <v>57</v>
      </c>
      <c r="K23">
        <v>25.807523727416999</v>
      </c>
      <c r="R23" s="20" t="s">
        <v>106</v>
      </c>
      <c r="S23">
        <v>30</v>
      </c>
      <c r="T23" t="s">
        <v>103</v>
      </c>
      <c r="U23">
        <v>24.626846791230601</v>
      </c>
    </row>
    <row r="24" spans="1:21" x14ac:dyDescent="0.25">
      <c r="A24" t="s">
        <v>171</v>
      </c>
      <c r="B24" t="s">
        <v>57</v>
      </c>
      <c r="C24">
        <v>24.669592539469399</v>
      </c>
      <c r="I24" t="s">
        <v>171</v>
      </c>
      <c r="J24" t="s">
        <v>57</v>
      </c>
      <c r="K24">
        <v>24.669592539469399</v>
      </c>
      <c r="R24" s="20" t="s">
        <v>107</v>
      </c>
      <c r="S24">
        <v>31</v>
      </c>
      <c r="T24" t="s">
        <v>103</v>
      </c>
      <c r="U24">
        <v>24.848325551493399</v>
      </c>
    </row>
    <row r="25" spans="1:21" x14ac:dyDescent="0.25">
      <c r="A25" t="s">
        <v>172</v>
      </c>
      <c r="B25" t="s">
        <v>57</v>
      </c>
      <c r="C25">
        <v>26.325892130533902</v>
      </c>
      <c r="I25" t="s">
        <v>172</v>
      </c>
      <c r="J25" t="s">
        <v>57</v>
      </c>
      <c r="K25">
        <v>26.325892130533902</v>
      </c>
      <c r="R25" s="20" t="s">
        <v>108</v>
      </c>
      <c r="S25">
        <v>32</v>
      </c>
      <c r="T25" t="s">
        <v>103</v>
      </c>
      <c r="U25">
        <v>24.279250201438</v>
      </c>
    </row>
    <row r="26" spans="1:21" x14ac:dyDescent="0.25">
      <c r="A26" t="s">
        <v>173</v>
      </c>
      <c r="B26" t="s">
        <v>57</v>
      </c>
      <c r="C26">
        <v>24.303361892700199</v>
      </c>
      <c r="I26" t="s">
        <v>173</v>
      </c>
      <c r="J26" t="s">
        <v>57</v>
      </c>
      <c r="K26">
        <v>24.303361892700199</v>
      </c>
      <c r="R26" s="20" t="s">
        <v>109</v>
      </c>
      <c r="S26">
        <v>1</v>
      </c>
      <c r="T26" t="s">
        <v>110</v>
      </c>
      <c r="U26">
        <v>24.7916673024495</v>
      </c>
    </row>
    <row r="27" spans="1:21" x14ac:dyDescent="0.25">
      <c r="A27" t="s">
        <v>174</v>
      </c>
      <c r="B27" t="s">
        <v>57</v>
      </c>
      <c r="C27">
        <v>24.483545939127598</v>
      </c>
      <c r="I27" t="s">
        <v>174</v>
      </c>
      <c r="J27" t="s">
        <v>57</v>
      </c>
      <c r="K27">
        <v>24.483545939127598</v>
      </c>
      <c r="R27" s="20" t="s">
        <v>111</v>
      </c>
      <c r="S27">
        <v>2</v>
      </c>
      <c r="T27" t="s">
        <v>110</v>
      </c>
      <c r="U27">
        <v>25.013196309407601</v>
      </c>
    </row>
    <row r="28" spans="1:21" x14ac:dyDescent="0.25">
      <c r="A28" t="s">
        <v>175</v>
      </c>
      <c r="B28" t="s">
        <v>57</v>
      </c>
      <c r="C28">
        <v>24.2371501922607</v>
      </c>
      <c r="I28" t="s">
        <v>175</v>
      </c>
      <c r="J28" t="s">
        <v>57</v>
      </c>
      <c r="K28">
        <v>24.2371501922607</v>
      </c>
      <c r="R28" s="20" t="s">
        <v>112</v>
      </c>
      <c r="S28">
        <v>3</v>
      </c>
      <c r="T28" t="s">
        <v>110</v>
      </c>
      <c r="U28">
        <v>25.125899632771802</v>
      </c>
    </row>
    <row r="29" spans="1:21" x14ac:dyDescent="0.25">
      <c r="A29" t="s">
        <v>154</v>
      </c>
      <c r="B29" t="s">
        <v>57</v>
      </c>
      <c r="C29">
        <v>25.4933694203695</v>
      </c>
      <c r="I29" t="s">
        <v>144</v>
      </c>
      <c r="J29" t="s">
        <v>57</v>
      </c>
      <c r="K29">
        <v>24.627034321974801</v>
      </c>
      <c r="R29" s="20" t="s">
        <v>113</v>
      </c>
      <c r="S29">
        <v>4</v>
      </c>
      <c r="T29" t="s">
        <v>110</v>
      </c>
      <c r="U29">
        <v>24.8212877909342</v>
      </c>
    </row>
    <row r="30" spans="1:21" x14ac:dyDescent="0.25">
      <c r="I30" t="s">
        <v>146</v>
      </c>
      <c r="J30" t="s">
        <v>57</v>
      </c>
      <c r="K30">
        <v>24.516516822278401</v>
      </c>
      <c r="R30" s="20" t="s">
        <v>114</v>
      </c>
      <c r="S30">
        <v>17</v>
      </c>
      <c r="T30" t="s">
        <v>110</v>
      </c>
      <c r="U30">
        <v>24.651289621988902</v>
      </c>
    </row>
    <row r="31" spans="1:21" x14ac:dyDescent="0.25">
      <c r="B31" t="s">
        <v>180</v>
      </c>
      <c r="C31">
        <f>C29/G7</f>
        <v>0.97346652316766935</v>
      </c>
      <c r="I31" t="s">
        <v>148</v>
      </c>
      <c r="J31" t="s">
        <v>57</v>
      </c>
      <c r="K31">
        <v>24.626846791230601</v>
      </c>
      <c r="R31" s="20" t="s">
        <v>115</v>
      </c>
      <c r="S31">
        <v>18</v>
      </c>
      <c r="T31" t="s">
        <v>110</v>
      </c>
      <c r="U31">
        <v>24.029847462972</v>
      </c>
    </row>
    <row r="32" spans="1:21" x14ac:dyDescent="0.25">
      <c r="I32" t="s">
        <v>150</v>
      </c>
      <c r="J32" t="s">
        <v>57</v>
      </c>
      <c r="K32">
        <v>24.848325551493399</v>
      </c>
      <c r="R32" s="20" t="s">
        <v>116</v>
      </c>
      <c r="S32">
        <v>19</v>
      </c>
      <c r="T32" t="s">
        <v>110</v>
      </c>
      <c r="U32">
        <v>24.896124521891299</v>
      </c>
    </row>
    <row r="33" spans="9:21" x14ac:dyDescent="0.25">
      <c r="I33" t="s">
        <v>152</v>
      </c>
      <c r="J33" t="s">
        <v>57</v>
      </c>
      <c r="K33">
        <v>24.279250201438</v>
      </c>
      <c r="R33" s="20" t="s">
        <v>117</v>
      </c>
      <c r="S33">
        <v>20</v>
      </c>
      <c r="T33" t="s">
        <v>110</v>
      </c>
      <c r="U33">
        <v>24.723154703776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18" t="s">
        <v>181</v>
      </c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60</v>
      </c>
      <c r="C2">
        <v>25.9679876963298</v>
      </c>
      <c r="E2" s="18" t="s">
        <v>144</v>
      </c>
      <c r="F2" s="18" t="s">
        <v>60</v>
      </c>
      <c r="G2" s="18">
        <v>26.599194208780901</v>
      </c>
      <c r="I2" t="s">
        <v>143</v>
      </c>
      <c r="J2" t="s">
        <v>60</v>
      </c>
      <c r="K2">
        <v>25.9679876963298</v>
      </c>
      <c r="R2" s="20" t="s">
        <v>85</v>
      </c>
      <c r="S2">
        <v>8</v>
      </c>
      <c r="T2" t="s">
        <v>86</v>
      </c>
      <c r="U2">
        <v>26.779998143514</v>
      </c>
    </row>
    <row r="3" spans="1:21" x14ac:dyDescent="0.25">
      <c r="A3" t="s">
        <v>145</v>
      </c>
      <c r="B3" t="s">
        <v>60</v>
      </c>
      <c r="C3">
        <v>26.283278783162402</v>
      </c>
      <c r="E3" s="18" t="s">
        <v>146</v>
      </c>
      <c r="F3" s="18" t="s">
        <v>60</v>
      </c>
      <c r="G3" s="18">
        <v>25.964688618977899</v>
      </c>
      <c r="I3" t="s">
        <v>145</v>
      </c>
      <c r="J3" t="s">
        <v>60</v>
      </c>
      <c r="K3">
        <v>26.283278783162402</v>
      </c>
      <c r="R3" s="20" t="s">
        <v>87</v>
      </c>
      <c r="S3">
        <v>13</v>
      </c>
      <c r="T3" t="s">
        <v>86</v>
      </c>
      <c r="U3">
        <v>26.206478754679399</v>
      </c>
    </row>
    <row r="4" spans="1:21" x14ac:dyDescent="0.25">
      <c r="A4" t="s">
        <v>147</v>
      </c>
      <c r="B4" t="s">
        <v>60</v>
      </c>
      <c r="C4">
        <v>26.6609401702881</v>
      </c>
      <c r="E4" s="18" t="s">
        <v>148</v>
      </c>
      <c r="F4" s="18" t="s">
        <v>60</v>
      </c>
      <c r="G4" s="18">
        <v>25.8888835906982</v>
      </c>
      <c r="I4" t="s">
        <v>147</v>
      </c>
      <c r="J4" t="s">
        <v>60</v>
      </c>
      <c r="K4">
        <v>26.6609401702881</v>
      </c>
      <c r="R4" s="20" t="s">
        <v>88</v>
      </c>
      <c r="S4">
        <v>14</v>
      </c>
      <c r="T4" t="s">
        <v>86</v>
      </c>
      <c r="U4">
        <v>26.086540857950801</v>
      </c>
    </row>
    <row r="5" spans="1:21" x14ac:dyDescent="0.25">
      <c r="A5" t="s">
        <v>149</v>
      </c>
      <c r="B5" t="s">
        <v>60</v>
      </c>
      <c r="C5">
        <v>26.457524617512998</v>
      </c>
      <c r="E5" s="18" t="s">
        <v>150</v>
      </c>
      <c r="F5" s="18" t="s">
        <v>60</v>
      </c>
      <c r="G5" s="18">
        <v>26.921240488688198</v>
      </c>
      <c r="I5" t="s">
        <v>149</v>
      </c>
      <c r="J5" t="s">
        <v>60</v>
      </c>
      <c r="K5">
        <v>26.457524617512998</v>
      </c>
      <c r="R5" s="20" t="s">
        <v>89</v>
      </c>
      <c r="S5">
        <v>15</v>
      </c>
      <c r="T5" t="s">
        <v>86</v>
      </c>
      <c r="U5">
        <v>25.6437473297119</v>
      </c>
    </row>
    <row r="6" spans="1:21" x14ac:dyDescent="0.25">
      <c r="A6" t="s">
        <v>151</v>
      </c>
      <c r="B6" t="s">
        <v>60</v>
      </c>
      <c r="C6">
        <v>27.7034079233805</v>
      </c>
      <c r="E6" s="18" t="s">
        <v>152</v>
      </c>
      <c r="F6" s="18" t="s">
        <v>60</v>
      </c>
      <c r="G6" s="18">
        <v>26.770286560058601</v>
      </c>
      <c r="I6" t="s">
        <v>151</v>
      </c>
      <c r="J6" t="s">
        <v>60</v>
      </c>
      <c r="K6">
        <v>27.7034079233805</v>
      </c>
      <c r="R6" s="20" t="s">
        <v>90</v>
      </c>
      <c r="S6">
        <v>21</v>
      </c>
      <c r="T6" t="s">
        <v>86</v>
      </c>
      <c r="U6">
        <v>26.098546346028598</v>
      </c>
    </row>
    <row r="7" spans="1:21" x14ac:dyDescent="0.25">
      <c r="A7" t="s">
        <v>153</v>
      </c>
      <c r="B7" t="s">
        <v>60</v>
      </c>
      <c r="C7">
        <v>26.870368957519499</v>
      </c>
      <c r="E7" s="18" t="s">
        <v>154</v>
      </c>
      <c r="F7" s="18" t="s">
        <v>60</v>
      </c>
      <c r="G7" s="18">
        <v>28.127823511759399</v>
      </c>
      <c r="I7" t="s">
        <v>153</v>
      </c>
      <c r="J7" t="s">
        <v>60</v>
      </c>
      <c r="K7">
        <v>26.870368957519499</v>
      </c>
      <c r="R7" s="20" t="s">
        <v>91</v>
      </c>
      <c r="S7">
        <v>22</v>
      </c>
      <c r="T7" t="s">
        <v>86</v>
      </c>
      <c r="U7">
        <v>27.208606084187799</v>
      </c>
    </row>
    <row r="8" spans="1:21" x14ac:dyDescent="0.25">
      <c r="A8" t="s">
        <v>155</v>
      </c>
      <c r="B8" t="s">
        <v>60</v>
      </c>
      <c r="C8">
        <v>34.522823333740199</v>
      </c>
      <c r="E8" s="18"/>
      <c r="F8" s="18"/>
      <c r="G8" s="18"/>
      <c r="I8" t="s">
        <v>155</v>
      </c>
      <c r="J8" t="s">
        <v>60</v>
      </c>
      <c r="K8">
        <v>34.522823333740199</v>
      </c>
      <c r="R8" s="20" t="s">
        <v>92</v>
      </c>
      <c r="S8">
        <v>23</v>
      </c>
      <c r="T8" t="s">
        <v>86</v>
      </c>
      <c r="U8">
        <v>26.189424514770501</v>
      </c>
    </row>
    <row r="9" spans="1:21" x14ac:dyDescent="0.25">
      <c r="A9" t="s">
        <v>156</v>
      </c>
      <c r="B9" t="s">
        <v>60</v>
      </c>
      <c r="C9">
        <v>26.779998143514</v>
      </c>
      <c r="I9" t="s">
        <v>156</v>
      </c>
      <c r="J9" t="s">
        <v>60</v>
      </c>
      <c r="K9">
        <v>26.779998143514</v>
      </c>
      <c r="R9" s="20" t="s">
        <v>93</v>
      </c>
      <c r="S9">
        <v>24</v>
      </c>
      <c r="T9" t="s">
        <v>86</v>
      </c>
      <c r="U9">
        <v>27.330371220906599</v>
      </c>
    </row>
    <row r="10" spans="1:21" x14ac:dyDescent="0.25">
      <c r="A10" t="s">
        <v>157</v>
      </c>
      <c r="B10" t="s">
        <v>60</v>
      </c>
      <c r="C10">
        <v>26.813710530599</v>
      </c>
      <c r="I10" t="s">
        <v>157</v>
      </c>
      <c r="J10" t="s">
        <v>60</v>
      </c>
      <c r="K10">
        <v>26.813710530599</v>
      </c>
      <c r="R10" s="20" t="s">
        <v>94</v>
      </c>
      <c r="S10">
        <v>9</v>
      </c>
      <c r="T10" t="s">
        <v>95</v>
      </c>
      <c r="U10">
        <v>26.813710530599</v>
      </c>
    </row>
    <row r="11" spans="1:21" x14ac:dyDescent="0.25">
      <c r="A11" t="s">
        <v>158</v>
      </c>
      <c r="B11" t="s">
        <v>60</v>
      </c>
      <c r="C11">
        <v>27.7480080922445</v>
      </c>
      <c r="E11" t="s">
        <v>140</v>
      </c>
      <c r="F11" t="s">
        <v>141</v>
      </c>
      <c r="G11" t="s">
        <v>181</v>
      </c>
      <c r="I11" t="s">
        <v>158</v>
      </c>
      <c r="J11" t="s">
        <v>60</v>
      </c>
      <c r="K11">
        <v>27.7480080922445</v>
      </c>
      <c r="R11" s="20" t="s">
        <v>96</v>
      </c>
      <c r="S11">
        <v>10</v>
      </c>
      <c r="T11" t="s">
        <v>95</v>
      </c>
      <c r="U11">
        <v>27.7480080922445</v>
      </c>
    </row>
    <row r="12" spans="1:21" x14ac:dyDescent="0.25">
      <c r="A12" t="s">
        <v>159</v>
      </c>
      <c r="B12" t="s">
        <v>60</v>
      </c>
      <c r="C12">
        <v>26.3787441253662</v>
      </c>
      <c r="E12" t="s">
        <v>144</v>
      </c>
      <c r="F12" t="s">
        <v>60</v>
      </c>
      <c r="G12">
        <f t="shared" ref="G12:G17" si="0">G2*$C$31</f>
        <v>25.804765782185779</v>
      </c>
      <c r="I12" t="s">
        <v>159</v>
      </c>
      <c r="J12" t="s">
        <v>60</v>
      </c>
      <c r="K12">
        <v>26.3787441253662</v>
      </c>
      <c r="R12" s="20" t="s">
        <v>97</v>
      </c>
      <c r="S12">
        <v>11</v>
      </c>
      <c r="T12" t="s">
        <v>95</v>
      </c>
      <c r="U12">
        <v>26.3787441253662</v>
      </c>
    </row>
    <row r="13" spans="1:21" x14ac:dyDescent="0.25">
      <c r="A13" t="s">
        <v>160</v>
      </c>
      <c r="B13" t="s">
        <v>60</v>
      </c>
      <c r="C13">
        <v>26.644117991129601</v>
      </c>
      <c r="E13" t="s">
        <v>146</v>
      </c>
      <c r="F13" t="s">
        <v>60</v>
      </c>
      <c r="G13">
        <f t="shared" si="0"/>
        <v>25.189210739283428</v>
      </c>
      <c r="I13" t="s">
        <v>160</v>
      </c>
      <c r="J13" t="s">
        <v>60</v>
      </c>
      <c r="K13">
        <v>26.644117991129601</v>
      </c>
      <c r="R13" s="20" t="s">
        <v>98</v>
      </c>
      <c r="S13">
        <v>12</v>
      </c>
      <c r="T13" t="s">
        <v>95</v>
      </c>
      <c r="U13">
        <v>26.644117991129601</v>
      </c>
    </row>
    <row r="14" spans="1:21" x14ac:dyDescent="0.25">
      <c r="A14" t="s">
        <v>161</v>
      </c>
      <c r="B14" t="s">
        <v>60</v>
      </c>
      <c r="C14">
        <v>26.206478754679399</v>
      </c>
      <c r="E14" t="s">
        <v>148</v>
      </c>
      <c r="F14" t="s">
        <v>60</v>
      </c>
      <c r="G14">
        <f t="shared" si="0"/>
        <v>25.115669752119846</v>
      </c>
      <c r="I14" t="s">
        <v>161</v>
      </c>
      <c r="J14" t="s">
        <v>60</v>
      </c>
      <c r="K14">
        <v>26.206478754679399</v>
      </c>
      <c r="R14" s="20" t="s">
        <v>99</v>
      </c>
      <c r="S14">
        <v>25</v>
      </c>
      <c r="T14" t="s">
        <v>95</v>
      </c>
      <c r="U14">
        <v>26.053702672322601</v>
      </c>
    </row>
    <row r="15" spans="1:21" x14ac:dyDescent="0.25">
      <c r="A15" t="s">
        <v>162</v>
      </c>
      <c r="B15" t="s">
        <v>60</v>
      </c>
      <c r="C15">
        <v>26.086540857950801</v>
      </c>
      <c r="E15" t="s">
        <v>150</v>
      </c>
      <c r="F15" t="s">
        <v>60</v>
      </c>
      <c r="G15">
        <f t="shared" si="0"/>
        <v>26.117193623375371</v>
      </c>
      <c r="I15" t="s">
        <v>162</v>
      </c>
      <c r="J15" t="s">
        <v>60</v>
      </c>
      <c r="K15">
        <v>26.086540857950801</v>
      </c>
      <c r="R15" s="20" t="s">
        <v>100</v>
      </c>
      <c r="S15">
        <v>26</v>
      </c>
      <c r="T15" t="s">
        <v>95</v>
      </c>
      <c r="U15">
        <v>26.182992299397799</v>
      </c>
    </row>
    <row r="16" spans="1:21" x14ac:dyDescent="0.25">
      <c r="A16" t="s">
        <v>163</v>
      </c>
      <c r="B16" t="s">
        <v>60</v>
      </c>
      <c r="C16">
        <v>25.6437473297119</v>
      </c>
      <c r="E16" t="s">
        <v>152</v>
      </c>
      <c r="F16" t="s">
        <v>60</v>
      </c>
      <c r="G16">
        <f t="shared" si="0"/>
        <v>25.970748180644566</v>
      </c>
      <c r="I16" t="s">
        <v>163</v>
      </c>
      <c r="J16" t="s">
        <v>60</v>
      </c>
      <c r="K16">
        <v>25.6437473297119</v>
      </c>
      <c r="R16" s="20" t="s">
        <v>101</v>
      </c>
      <c r="S16">
        <v>27</v>
      </c>
      <c r="T16" t="s">
        <v>95</v>
      </c>
      <c r="U16">
        <v>26.024435679117801</v>
      </c>
    </row>
    <row r="17" spans="1:21" x14ac:dyDescent="0.25">
      <c r="A17" t="s">
        <v>164</v>
      </c>
      <c r="B17" t="s">
        <v>60</v>
      </c>
      <c r="C17">
        <v>26.748947779337598</v>
      </c>
      <c r="E17" t="s">
        <v>154</v>
      </c>
      <c r="F17" t="s">
        <v>60</v>
      </c>
      <c r="G17">
        <f t="shared" si="0"/>
        <v>27.2877400716146</v>
      </c>
      <c r="I17" t="s">
        <v>164</v>
      </c>
      <c r="J17" t="s">
        <v>60</v>
      </c>
      <c r="K17">
        <v>26.748947779337598</v>
      </c>
      <c r="R17" s="20" t="s">
        <v>137</v>
      </c>
      <c r="S17">
        <v>28</v>
      </c>
      <c r="T17" t="s">
        <v>95</v>
      </c>
      <c r="U17">
        <v>25.804765782185701</v>
      </c>
    </row>
    <row r="18" spans="1:21" x14ac:dyDescent="0.25">
      <c r="A18" t="s">
        <v>165</v>
      </c>
      <c r="B18" t="s">
        <v>60</v>
      </c>
      <c r="C18">
        <v>26.233030319213899</v>
      </c>
      <c r="I18" t="s">
        <v>165</v>
      </c>
      <c r="J18" t="s">
        <v>60</v>
      </c>
      <c r="K18">
        <v>26.233030319213899</v>
      </c>
      <c r="R18" s="20" t="s">
        <v>102</v>
      </c>
      <c r="S18">
        <v>5</v>
      </c>
      <c r="T18" t="s">
        <v>103</v>
      </c>
      <c r="U18">
        <v>27.7034079233805</v>
      </c>
    </row>
    <row r="19" spans="1:21" x14ac:dyDescent="0.25">
      <c r="A19" t="s">
        <v>166</v>
      </c>
      <c r="B19" t="s">
        <v>60</v>
      </c>
      <c r="C19">
        <v>25.892127990722699</v>
      </c>
      <c r="I19" t="s">
        <v>166</v>
      </c>
      <c r="J19" t="s">
        <v>60</v>
      </c>
      <c r="K19">
        <v>25.892127990722699</v>
      </c>
      <c r="R19" s="20" t="s">
        <v>104</v>
      </c>
      <c r="S19">
        <v>6</v>
      </c>
      <c r="T19" t="s">
        <v>103</v>
      </c>
      <c r="U19">
        <v>26.870368957519499</v>
      </c>
    </row>
    <row r="20" spans="1:21" x14ac:dyDescent="0.25">
      <c r="A20" t="s">
        <v>167</v>
      </c>
      <c r="B20" t="s">
        <v>60</v>
      </c>
      <c r="C20">
        <v>26.3783855438232</v>
      </c>
      <c r="I20" t="s">
        <v>167</v>
      </c>
      <c r="J20" t="s">
        <v>60</v>
      </c>
      <c r="K20">
        <v>26.3783855438232</v>
      </c>
      <c r="R20" s="20" t="s">
        <v>138</v>
      </c>
      <c r="S20">
        <v>7</v>
      </c>
      <c r="T20" t="s">
        <v>103</v>
      </c>
      <c r="U20">
        <v>34.522823333740199</v>
      </c>
    </row>
    <row r="21" spans="1:21" x14ac:dyDescent="0.25">
      <c r="A21" t="s">
        <v>168</v>
      </c>
      <c r="B21" t="s">
        <v>60</v>
      </c>
      <c r="C21">
        <v>26.145015716552699</v>
      </c>
      <c r="I21" t="s">
        <v>168</v>
      </c>
      <c r="J21" t="s">
        <v>60</v>
      </c>
      <c r="K21">
        <v>26.145015716552699</v>
      </c>
      <c r="R21" s="20" t="s">
        <v>139</v>
      </c>
      <c r="S21">
        <v>16</v>
      </c>
      <c r="T21" t="s">
        <v>103</v>
      </c>
      <c r="U21">
        <v>26.748947779337598</v>
      </c>
    </row>
    <row r="22" spans="1:21" x14ac:dyDescent="0.25">
      <c r="A22" t="s">
        <v>169</v>
      </c>
      <c r="B22" t="s">
        <v>60</v>
      </c>
      <c r="C22">
        <v>26.098546346028598</v>
      </c>
      <c r="I22" t="s">
        <v>169</v>
      </c>
      <c r="J22" t="s">
        <v>60</v>
      </c>
      <c r="K22">
        <v>26.098546346028598</v>
      </c>
      <c r="R22" s="20" t="s">
        <v>105</v>
      </c>
      <c r="S22">
        <v>29</v>
      </c>
      <c r="T22" t="s">
        <v>103</v>
      </c>
      <c r="U22">
        <v>25.1892107392833</v>
      </c>
    </row>
    <row r="23" spans="1:21" x14ac:dyDescent="0.25">
      <c r="A23" t="s">
        <v>170</v>
      </c>
      <c r="B23" t="s">
        <v>60</v>
      </c>
      <c r="C23">
        <v>27.208606084187799</v>
      </c>
      <c r="I23" t="s">
        <v>170</v>
      </c>
      <c r="J23" t="s">
        <v>60</v>
      </c>
      <c r="K23">
        <v>27.208606084187799</v>
      </c>
      <c r="R23" s="20" t="s">
        <v>106</v>
      </c>
      <c r="S23">
        <v>30</v>
      </c>
      <c r="T23" t="s">
        <v>103</v>
      </c>
      <c r="U23">
        <v>25.1156697521198</v>
      </c>
    </row>
    <row r="24" spans="1:21" x14ac:dyDescent="0.25">
      <c r="A24" t="s">
        <v>171</v>
      </c>
      <c r="B24" t="s">
        <v>60</v>
      </c>
      <c r="C24">
        <v>26.189424514770501</v>
      </c>
      <c r="I24" t="s">
        <v>171</v>
      </c>
      <c r="J24" t="s">
        <v>60</v>
      </c>
      <c r="K24">
        <v>26.189424514770501</v>
      </c>
      <c r="R24" s="20" t="s">
        <v>107</v>
      </c>
      <c r="S24">
        <v>31</v>
      </c>
      <c r="T24" t="s">
        <v>103</v>
      </c>
      <c r="U24">
        <v>26.1171936233753</v>
      </c>
    </row>
    <row r="25" spans="1:21" x14ac:dyDescent="0.25">
      <c r="A25" t="s">
        <v>172</v>
      </c>
      <c r="B25" t="s">
        <v>60</v>
      </c>
      <c r="C25">
        <v>27.330371220906599</v>
      </c>
      <c r="I25" t="s">
        <v>172</v>
      </c>
      <c r="J25" t="s">
        <v>60</v>
      </c>
      <c r="K25">
        <v>27.330371220906599</v>
      </c>
      <c r="R25" s="20" t="s">
        <v>108</v>
      </c>
      <c r="S25">
        <v>32</v>
      </c>
      <c r="T25" t="s">
        <v>103</v>
      </c>
      <c r="U25">
        <v>25.970748180644499</v>
      </c>
    </row>
    <row r="26" spans="1:21" x14ac:dyDescent="0.25">
      <c r="A26" t="s">
        <v>173</v>
      </c>
      <c r="B26" t="s">
        <v>60</v>
      </c>
      <c r="C26">
        <v>26.053702672322601</v>
      </c>
      <c r="I26" t="s">
        <v>173</v>
      </c>
      <c r="J26" t="s">
        <v>60</v>
      </c>
      <c r="K26">
        <v>26.053702672322601</v>
      </c>
      <c r="R26" s="20" t="s">
        <v>109</v>
      </c>
      <c r="S26">
        <v>1</v>
      </c>
      <c r="T26" t="s">
        <v>110</v>
      </c>
      <c r="U26">
        <v>25.9679876963298</v>
      </c>
    </row>
    <row r="27" spans="1:21" x14ac:dyDescent="0.25">
      <c r="A27" t="s">
        <v>174</v>
      </c>
      <c r="B27" t="s">
        <v>60</v>
      </c>
      <c r="C27">
        <v>26.182992299397799</v>
      </c>
      <c r="I27" t="s">
        <v>174</v>
      </c>
      <c r="J27" t="s">
        <v>60</v>
      </c>
      <c r="K27">
        <v>26.182992299397799</v>
      </c>
      <c r="R27" s="20" t="s">
        <v>111</v>
      </c>
      <c r="S27">
        <v>2</v>
      </c>
      <c r="T27" t="s">
        <v>110</v>
      </c>
      <c r="U27">
        <v>26.283278783162402</v>
      </c>
    </row>
    <row r="28" spans="1:21" x14ac:dyDescent="0.25">
      <c r="A28" t="s">
        <v>175</v>
      </c>
      <c r="B28" t="s">
        <v>60</v>
      </c>
      <c r="C28">
        <v>26.024435679117801</v>
      </c>
      <c r="I28" t="s">
        <v>175</v>
      </c>
      <c r="J28" t="s">
        <v>60</v>
      </c>
      <c r="K28">
        <v>26.024435679117801</v>
      </c>
      <c r="R28" s="20" t="s">
        <v>112</v>
      </c>
      <c r="S28">
        <v>3</v>
      </c>
      <c r="T28" t="s">
        <v>110</v>
      </c>
      <c r="U28">
        <v>26.6609401702881</v>
      </c>
    </row>
    <row r="29" spans="1:21" x14ac:dyDescent="0.25">
      <c r="A29" t="s">
        <v>154</v>
      </c>
      <c r="B29" t="s">
        <v>60</v>
      </c>
      <c r="C29">
        <v>27.2877400716146</v>
      </c>
      <c r="I29" t="s">
        <v>144</v>
      </c>
      <c r="J29" t="s">
        <v>60</v>
      </c>
      <c r="K29">
        <v>25.804765782185701</v>
      </c>
      <c r="R29" s="20" t="s">
        <v>113</v>
      </c>
      <c r="S29">
        <v>4</v>
      </c>
      <c r="T29" t="s">
        <v>110</v>
      </c>
      <c r="U29">
        <v>26.457524617512998</v>
      </c>
    </row>
    <row r="30" spans="1:21" x14ac:dyDescent="0.25">
      <c r="I30" t="s">
        <v>146</v>
      </c>
      <c r="J30" t="s">
        <v>60</v>
      </c>
      <c r="K30">
        <v>25.1892107392833</v>
      </c>
      <c r="R30" s="20" t="s">
        <v>114</v>
      </c>
      <c r="S30">
        <v>17</v>
      </c>
      <c r="T30" t="s">
        <v>110</v>
      </c>
      <c r="U30">
        <v>26.233030319213899</v>
      </c>
    </row>
    <row r="31" spans="1:21" x14ac:dyDescent="0.25">
      <c r="B31" t="s">
        <v>176</v>
      </c>
      <c r="C31">
        <f>C29/G7</f>
        <v>0.97013336492979685</v>
      </c>
      <c r="I31" t="s">
        <v>148</v>
      </c>
      <c r="J31" t="s">
        <v>60</v>
      </c>
      <c r="K31">
        <v>25.1156697521198</v>
      </c>
      <c r="R31" s="20" t="s">
        <v>115</v>
      </c>
      <c r="S31">
        <v>18</v>
      </c>
      <c r="T31" t="s">
        <v>110</v>
      </c>
      <c r="U31">
        <v>25.892127990722699</v>
      </c>
    </row>
    <row r="32" spans="1:21" x14ac:dyDescent="0.25">
      <c r="I32" t="s">
        <v>150</v>
      </c>
      <c r="J32" t="s">
        <v>60</v>
      </c>
      <c r="K32">
        <v>26.1171936233753</v>
      </c>
      <c r="R32" s="20" t="s">
        <v>116</v>
      </c>
      <c r="S32">
        <v>19</v>
      </c>
      <c r="T32" t="s">
        <v>110</v>
      </c>
      <c r="U32">
        <v>26.3783855438232</v>
      </c>
    </row>
    <row r="33" spans="9:21" x14ac:dyDescent="0.25">
      <c r="I33" t="s">
        <v>152</v>
      </c>
      <c r="J33" t="s">
        <v>60</v>
      </c>
      <c r="K33">
        <v>25.970748180644499</v>
      </c>
      <c r="R33" s="20" t="s">
        <v>117</v>
      </c>
      <c r="S33">
        <v>20</v>
      </c>
      <c r="T33" t="s">
        <v>110</v>
      </c>
      <c r="U33">
        <v>26.145015716552699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3"/>
  <sheetViews>
    <sheetView zoomScaleNormal="100" workbookViewId="0"/>
  </sheetViews>
  <sheetFormatPr defaultRowHeight="15" x14ac:dyDescent="0.25"/>
  <cols>
    <col min="1" max="1025" width="8.5703125"/>
  </cols>
  <sheetData>
    <row r="1" spans="1:21" x14ac:dyDescent="0.25">
      <c r="A1" t="s">
        <v>140</v>
      </c>
      <c r="B1" t="s">
        <v>141</v>
      </c>
      <c r="C1" t="s">
        <v>181</v>
      </c>
      <c r="E1" s="18" t="s">
        <v>140</v>
      </c>
      <c r="F1" s="18" t="s">
        <v>141</v>
      </c>
      <c r="G1" s="18" t="s">
        <v>181</v>
      </c>
      <c r="I1" t="s">
        <v>140</v>
      </c>
      <c r="J1" t="s">
        <v>141</v>
      </c>
      <c r="K1" t="s">
        <v>181</v>
      </c>
      <c r="R1" s="38" t="s">
        <v>67</v>
      </c>
      <c r="S1" s="38" t="s">
        <v>68</v>
      </c>
      <c r="T1" s="38" t="s">
        <v>69</v>
      </c>
      <c r="U1" t="s">
        <v>181</v>
      </c>
    </row>
    <row r="2" spans="1:21" x14ac:dyDescent="0.25">
      <c r="A2" t="s">
        <v>143</v>
      </c>
      <c r="B2" t="s">
        <v>61</v>
      </c>
      <c r="C2">
        <v>30.639942169189499</v>
      </c>
      <c r="E2" s="18" t="s">
        <v>144</v>
      </c>
      <c r="F2" s="18" t="s">
        <v>61</v>
      </c>
      <c r="G2" s="18">
        <v>32.422821044921903</v>
      </c>
      <c r="I2" t="s">
        <v>143</v>
      </c>
      <c r="J2" t="s">
        <v>61</v>
      </c>
      <c r="K2">
        <v>30.639942169189499</v>
      </c>
      <c r="R2" s="20" t="s">
        <v>85</v>
      </c>
      <c r="S2">
        <v>8</v>
      </c>
      <c r="T2" t="s">
        <v>86</v>
      </c>
      <c r="U2">
        <v>31.870265960693398</v>
      </c>
    </row>
    <row r="3" spans="1:21" x14ac:dyDescent="0.25">
      <c r="A3" t="s">
        <v>145</v>
      </c>
      <c r="B3" t="s">
        <v>61</v>
      </c>
      <c r="C3">
        <v>31.6066080729167</v>
      </c>
      <c r="E3" s="18" t="s">
        <v>146</v>
      </c>
      <c r="F3" s="18" t="s">
        <v>61</v>
      </c>
      <c r="G3" s="18">
        <v>31.489497502644902</v>
      </c>
      <c r="I3" t="s">
        <v>145</v>
      </c>
      <c r="J3" t="s">
        <v>61</v>
      </c>
      <c r="K3">
        <v>31.6066080729167</v>
      </c>
      <c r="R3" s="20" t="s">
        <v>87</v>
      </c>
      <c r="S3">
        <v>13</v>
      </c>
      <c r="T3" t="s">
        <v>86</v>
      </c>
      <c r="U3">
        <v>31.483605066935201</v>
      </c>
    </row>
    <row r="4" spans="1:21" x14ac:dyDescent="0.25">
      <c r="A4" t="s">
        <v>147</v>
      </c>
      <c r="B4" t="s">
        <v>61</v>
      </c>
      <c r="C4">
        <v>32.047460556030302</v>
      </c>
      <c r="E4" s="18" t="s">
        <v>148</v>
      </c>
      <c r="F4" s="18" t="s">
        <v>61</v>
      </c>
      <c r="G4" s="18">
        <v>31.3603407541911</v>
      </c>
      <c r="I4" t="s">
        <v>147</v>
      </c>
      <c r="J4" t="s">
        <v>61</v>
      </c>
      <c r="K4">
        <v>32.047460556030302</v>
      </c>
      <c r="R4" s="20" t="s">
        <v>88</v>
      </c>
      <c r="S4">
        <v>14</v>
      </c>
      <c r="T4" t="s">
        <v>86</v>
      </c>
      <c r="U4">
        <v>31.3816521962484</v>
      </c>
    </row>
    <row r="5" spans="1:21" x14ac:dyDescent="0.25">
      <c r="A5" t="s">
        <v>149</v>
      </c>
      <c r="B5" t="s">
        <v>61</v>
      </c>
      <c r="C5">
        <v>31.038586298624701</v>
      </c>
      <c r="E5" s="18" t="s">
        <v>150</v>
      </c>
      <c r="F5" s="18" t="s">
        <v>61</v>
      </c>
      <c r="G5" s="18">
        <v>32.352840423583999</v>
      </c>
      <c r="I5" t="s">
        <v>149</v>
      </c>
      <c r="J5" t="s">
        <v>61</v>
      </c>
      <c r="K5">
        <v>31.038586298624701</v>
      </c>
      <c r="R5" s="20" t="s">
        <v>89</v>
      </c>
      <c r="S5">
        <v>15</v>
      </c>
      <c r="T5" t="s">
        <v>86</v>
      </c>
      <c r="U5">
        <v>30.6389859517415</v>
      </c>
    </row>
    <row r="6" spans="1:21" x14ac:dyDescent="0.25">
      <c r="A6" t="s">
        <v>151</v>
      </c>
      <c r="B6" t="s">
        <v>61</v>
      </c>
      <c r="C6">
        <v>33.171747843424498</v>
      </c>
      <c r="E6" s="18" t="s">
        <v>152</v>
      </c>
      <c r="F6" s="18" t="s">
        <v>61</v>
      </c>
      <c r="G6" s="18">
        <v>31.567417144775401</v>
      </c>
      <c r="I6" t="s">
        <v>151</v>
      </c>
      <c r="J6" t="s">
        <v>61</v>
      </c>
      <c r="K6">
        <v>33.171747843424498</v>
      </c>
      <c r="R6" s="20" t="s">
        <v>90</v>
      </c>
      <c r="S6">
        <v>21</v>
      </c>
      <c r="T6" t="s">
        <v>86</v>
      </c>
      <c r="U6">
        <v>31.0769761403402</v>
      </c>
    </row>
    <row r="7" spans="1:21" x14ac:dyDescent="0.25">
      <c r="A7" t="s">
        <v>153</v>
      </c>
      <c r="B7" t="s">
        <v>61</v>
      </c>
      <c r="C7">
        <v>32.486869812011697</v>
      </c>
      <c r="E7" s="18" t="s">
        <v>154</v>
      </c>
      <c r="F7" s="18" t="s">
        <v>61</v>
      </c>
      <c r="G7" s="18">
        <v>33.023005167643198</v>
      </c>
      <c r="I7" t="s">
        <v>153</v>
      </c>
      <c r="J7" t="s">
        <v>61</v>
      </c>
      <c r="K7">
        <v>32.486869812011697</v>
      </c>
      <c r="R7" s="20" t="s">
        <v>91</v>
      </c>
      <c r="S7">
        <v>22</v>
      </c>
      <c r="T7" t="s">
        <v>86</v>
      </c>
      <c r="U7">
        <v>32.106310526529903</v>
      </c>
    </row>
    <row r="8" spans="1:21" x14ac:dyDescent="0.25">
      <c r="A8" t="s">
        <v>155</v>
      </c>
      <c r="B8" t="s">
        <v>61</v>
      </c>
      <c r="C8" t="e">
        <f>#DIV/0!</f>
        <v>#DIV/0!</v>
      </c>
      <c r="E8" s="18"/>
      <c r="F8" s="18"/>
      <c r="G8" s="18"/>
      <c r="I8" t="s">
        <v>155</v>
      </c>
      <c r="J8" t="s">
        <v>61</v>
      </c>
      <c r="K8" t="e">
        <f>#DIV/0!</f>
        <v>#DIV/0!</v>
      </c>
      <c r="R8" s="20" t="s">
        <v>92</v>
      </c>
      <c r="S8">
        <v>23</v>
      </c>
      <c r="T8" t="s">
        <v>86</v>
      </c>
      <c r="U8">
        <v>31.586503982543899</v>
      </c>
    </row>
    <row r="9" spans="1:21" x14ac:dyDescent="0.25">
      <c r="A9" t="s">
        <v>156</v>
      </c>
      <c r="B9" t="s">
        <v>61</v>
      </c>
      <c r="C9">
        <v>31.870265960693398</v>
      </c>
      <c r="I9" t="s">
        <v>156</v>
      </c>
      <c r="J9" t="s">
        <v>61</v>
      </c>
      <c r="K9">
        <v>31.870265960693398</v>
      </c>
      <c r="R9" s="20" t="s">
        <v>93</v>
      </c>
      <c r="S9">
        <v>24</v>
      </c>
      <c r="T9" t="s">
        <v>86</v>
      </c>
      <c r="U9">
        <v>32.809808095296198</v>
      </c>
    </row>
    <row r="10" spans="1:21" x14ac:dyDescent="0.25">
      <c r="A10" t="s">
        <v>157</v>
      </c>
      <c r="B10" t="s">
        <v>61</v>
      </c>
      <c r="C10">
        <v>32.0167859395345</v>
      </c>
      <c r="I10" t="s">
        <v>157</v>
      </c>
      <c r="J10" t="s">
        <v>61</v>
      </c>
      <c r="K10">
        <v>32.0167859395345</v>
      </c>
      <c r="R10" s="20" t="s">
        <v>94</v>
      </c>
      <c r="S10">
        <v>9</v>
      </c>
      <c r="T10" t="s">
        <v>95</v>
      </c>
      <c r="U10">
        <v>32.0167859395345</v>
      </c>
    </row>
    <row r="11" spans="1:21" x14ac:dyDescent="0.25">
      <c r="A11" t="s">
        <v>158</v>
      </c>
      <c r="B11" t="s">
        <v>61</v>
      </c>
      <c r="C11">
        <v>32.902565002441399</v>
      </c>
      <c r="E11" t="s">
        <v>140</v>
      </c>
      <c r="F11" t="s">
        <v>141</v>
      </c>
      <c r="G11" t="s">
        <v>181</v>
      </c>
      <c r="I11" t="s">
        <v>158</v>
      </c>
      <c r="J11" t="s">
        <v>61</v>
      </c>
      <c r="K11">
        <v>32.902565002441399</v>
      </c>
      <c r="R11" s="20" t="s">
        <v>96</v>
      </c>
      <c r="S11">
        <v>10</v>
      </c>
      <c r="T11" t="s">
        <v>95</v>
      </c>
      <c r="U11">
        <v>32.902565002441399</v>
      </c>
    </row>
    <row r="12" spans="1:21" x14ac:dyDescent="0.25">
      <c r="A12" t="s">
        <v>159</v>
      </c>
      <c r="B12" t="s">
        <v>61</v>
      </c>
      <c r="C12">
        <v>31.663082758585599</v>
      </c>
      <c r="E12" t="s">
        <v>144</v>
      </c>
      <c r="F12" t="s">
        <v>61</v>
      </c>
      <c r="G12">
        <f t="shared" ref="G12:G17" si="0">G2*$C$31</f>
        <v>32.299954307320419</v>
      </c>
      <c r="I12" t="s">
        <v>159</v>
      </c>
      <c r="J12" t="s">
        <v>61</v>
      </c>
      <c r="K12">
        <v>31.663082758585599</v>
      </c>
      <c r="R12" s="20" t="s">
        <v>97</v>
      </c>
      <c r="S12">
        <v>11</v>
      </c>
      <c r="T12" t="s">
        <v>95</v>
      </c>
      <c r="U12">
        <v>31.663082758585599</v>
      </c>
    </row>
    <row r="13" spans="1:21" x14ac:dyDescent="0.25">
      <c r="A13" t="s">
        <v>160</v>
      </c>
      <c r="B13" t="s">
        <v>61</v>
      </c>
      <c r="C13">
        <v>31.667100270589199</v>
      </c>
      <c r="E13" t="s">
        <v>146</v>
      </c>
      <c r="F13" t="s">
        <v>61</v>
      </c>
      <c r="G13">
        <f t="shared" si="0"/>
        <v>31.370167607769325</v>
      </c>
      <c r="I13" t="s">
        <v>160</v>
      </c>
      <c r="J13" t="s">
        <v>61</v>
      </c>
      <c r="K13">
        <v>31.667100270589199</v>
      </c>
      <c r="R13" s="20" t="s">
        <v>98</v>
      </c>
      <c r="S13">
        <v>12</v>
      </c>
      <c r="T13" t="s">
        <v>95</v>
      </c>
      <c r="U13">
        <v>31.667100270589199</v>
      </c>
    </row>
    <row r="14" spans="1:21" x14ac:dyDescent="0.25">
      <c r="A14" t="s">
        <v>161</v>
      </c>
      <c r="B14" t="s">
        <v>61</v>
      </c>
      <c r="C14">
        <v>31.483605066935201</v>
      </c>
      <c r="E14" t="s">
        <v>148</v>
      </c>
      <c r="F14" t="s">
        <v>61</v>
      </c>
      <c r="G14">
        <f t="shared" si="0"/>
        <v>31.241500300635259</v>
      </c>
      <c r="I14" t="s">
        <v>161</v>
      </c>
      <c r="J14" t="s">
        <v>61</v>
      </c>
      <c r="K14">
        <v>31.483605066935201</v>
      </c>
      <c r="R14" s="20" t="s">
        <v>99</v>
      </c>
      <c r="S14">
        <v>25</v>
      </c>
      <c r="T14" t="s">
        <v>95</v>
      </c>
      <c r="U14">
        <v>31.0322469075521</v>
      </c>
    </row>
    <row r="15" spans="1:21" x14ac:dyDescent="0.25">
      <c r="A15" t="s">
        <v>162</v>
      </c>
      <c r="B15" t="s">
        <v>61</v>
      </c>
      <c r="C15">
        <v>31.3816521962484</v>
      </c>
      <c r="E15" t="s">
        <v>150</v>
      </c>
      <c r="F15" t="s">
        <v>61</v>
      </c>
      <c r="G15">
        <f t="shared" si="0"/>
        <v>32.230238878533996</v>
      </c>
      <c r="I15" t="s">
        <v>162</v>
      </c>
      <c r="J15" t="s">
        <v>61</v>
      </c>
      <c r="K15">
        <v>31.3816521962484</v>
      </c>
      <c r="R15" s="20" t="s">
        <v>100</v>
      </c>
      <c r="S15">
        <v>26</v>
      </c>
      <c r="T15" t="s">
        <v>95</v>
      </c>
      <c r="U15">
        <v>31.034905751546201</v>
      </c>
    </row>
    <row r="16" spans="1:21" x14ac:dyDescent="0.25">
      <c r="A16" t="s">
        <v>163</v>
      </c>
      <c r="B16" t="s">
        <v>61</v>
      </c>
      <c r="C16">
        <v>30.6389859517415</v>
      </c>
      <c r="E16" t="s">
        <v>152</v>
      </c>
      <c r="F16" t="s">
        <v>61</v>
      </c>
      <c r="G16">
        <f t="shared" si="0"/>
        <v>31.447791972317088</v>
      </c>
      <c r="I16" t="s">
        <v>163</v>
      </c>
      <c r="J16" t="s">
        <v>61</v>
      </c>
      <c r="K16">
        <v>30.6389859517415</v>
      </c>
      <c r="R16" s="20" t="s">
        <v>101</v>
      </c>
      <c r="S16">
        <v>27</v>
      </c>
      <c r="T16" t="s">
        <v>95</v>
      </c>
      <c r="U16">
        <v>31.460066477457701</v>
      </c>
    </row>
    <row r="17" spans="1:21" x14ac:dyDescent="0.25">
      <c r="A17" t="s">
        <v>164</v>
      </c>
      <c r="B17" t="s">
        <v>61</v>
      </c>
      <c r="C17">
        <v>31.791669845581101</v>
      </c>
      <c r="E17" t="s">
        <v>154</v>
      </c>
      <c r="F17" t="s">
        <v>61</v>
      </c>
      <c r="G17">
        <f t="shared" si="0"/>
        <v>32.897864023844399</v>
      </c>
      <c r="I17" t="s">
        <v>164</v>
      </c>
      <c r="J17" t="s">
        <v>61</v>
      </c>
      <c r="K17">
        <v>31.791669845581101</v>
      </c>
      <c r="R17" s="20" t="s">
        <v>137</v>
      </c>
      <c r="S17">
        <v>28</v>
      </c>
      <c r="T17" t="s">
        <v>95</v>
      </c>
      <c r="U17">
        <v>32.299954307320398</v>
      </c>
    </row>
    <row r="18" spans="1:21" x14ac:dyDescent="0.25">
      <c r="A18" t="s">
        <v>165</v>
      </c>
      <c r="B18" t="s">
        <v>61</v>
      </c>
      <c r="C18">
        <v>31.1576321919759</v>
      </c>
      <c r="I18" t="s">
        <v>165</v>
      </c>
      <c r="J18" t="s">
        <v>61</v>
      </c>
      <c r="K18">
        <v>31.1576321919759</v>
      </c>
      <c r="R18" s="20" t="s">
        <v>102</v>
      </c>
      <c r="S18">
        <v>5</v>
      </c>
      <c r="T18" t="s">
        <v>103</v>
      </c>
      <c r="U18">
        <v>33.171747843424498</v>
      </c>
    </row>
    <row r="19" spans="1:21" x14ac:dyDescent="0.25">
      <c r="A19" t="s">
        <v>166</v>
      </c>
      <c r="B19" t="s">
        <v>61</v>
      </c>
      <c r="C19">
        <v>30.866483052571599</v>
      </c>
      <c r="I19" t="s">
        <v>166</v>
      </c>
      <c r="J19" t="s">
        <v>61</v>
      </c>
      <c r="K19">
        <v>30.866483052571599</v>
      </c>
      <c r="R19" s="20" t="s">
        <v>104</v>
      </c>
      <c r="S19">
        <v>6</v>
      </c>
      <c r="T19" t="s">
        <v>103</v>
      </c>
      <c r="U19">
        <v>32.486869812011697</v>
      </c>
    </row>
    <row r="20" spans="1:21" x14ac:dyDescent="0.25">
      <c r="A20" t="s">
        <v>167</v>
      </c>
      <c r="B20" t="s">
        <v>61</v>
      </c>
      <c r="C20">
        <v>31.6695461273193</v>
      </c>
      <c r="I20" t="s">
        <v>167</v>
      </c>
      <c r="J20" t="s">
        <v>61</v>
      </c>
      <c r="K20">
        <v>31.6695461273193</v>
      </c>
      <c r="R20" s="20" t="s">
        <v>138</v>
      </c>
      <c r="S20">
        <v>7</v>
      </c>
      <c r="T20" t="s">
        <v>103</v>
      </c>
      <c r="U20" t="e">
        <f>#DIV/0!</f>
        <v>#DIV/0!</v>
      </c>
    </row>
    <row r="21" spans="1:21" x14ac:dyDescent="0.25">
      <c r="A21" t="s">
        <v>168</v>
      </c>
      <c r="B21" t="s">
        <v>61</v>
      </c>
      <c r="C21">
        <v>31.449934641520201</v>
      </c>
      <c r="I21" t="s">
        <v>168</v>
      </c>
      <c r="J21" t="s">
        <v>61</v>
      </c>
      <c r="K21">
        <v>31.449934641520201</v>
      </c>
      <c r="R21" s="20" t="s">
        <v>139</v>
      </c>
      <c r="S21">
        <v>16</v>
      </c>
      <c r="T21" t="s">
        <v>103</v>
      </c>
      <c r="U21">
        <v>31.791669845581101</v>
      </c>
    </row>
    <row r="22" spans="1:21" x14ac:dyDescent="0.25">
      <c r="A22" t="s">
        <v>169</v>
      </c>
      <c r="B22" t="s">
        <v>61</v>
      </c>
      <c r="C22">
        <v>31.0769761403402</v>
      </c>
      <c r="I22" t="s">
        <v>169</v>
      </c>
      <c r="J22" t="s">
        <v>61</v>
      </c>
      <c r="K22">
        <v>31.0769761403402</v>
      </c>
      <c r="R22" s="20" t="s">
        <v>105</v>
      </c>
      <c r="S22">
        <v>29</v>
      </c>
      <c r="T22" t="s">
        <v>103</v>
      </c>
      <c r="U22">
        <v>31.3701676077693</v>
      </c>
    </row>
    <row r="23" spans="1:21" x14ac:dyDescent="0.25">
      <c r="A23" t="s">
        <v>170</v>
      </c>
      <c r="B23" t="s">
        <v>61</v>
      </c>
      <c r="C23">
        <v>32.106310526529903</v>
      </c>
      <c r="I23" t="s">
        <v>170</v>
      </c>
      <c r="J23" t="s">
        <v>61</v>
      </c>
      <c r="K23">
        <v>32.106310526529903</v>
      </c>
      <c r="R23" s="20" t="s">
        <v>106</v>
      </c>
      <c r="S23">
        <v>30</v>
      </c>
      <c r="T23" t="s">
        <v>103</v>
      </c>
      <c r="U23">
        <v>31.241500300635199</v>
      </c>
    </row>
    <row r="24" spans="1:21" x14ac:dyDescent="0.25">
      <c r="A24" t="s">
        <v>171</v>
      </c>
      <c r="B24" t="s">
        <v>61</v>
      </c>
      <c r="C24">
        <v>31.586503982543899</v>
      </c>
      <c r="I24" t="s">
        <v>171</v>
      </c>
      <c r="J24" t="s">
        <v>61</v>
      </c>
      <c r="K24">
        <v>31.586503982543899</v>
      </c>
      <c r="R24" s="20" t="s">
        <v>107</v>
      </c>
      <c r="S24">
        <v>31</v>
      </c>
      <c r="T24" t="s">
        <v>103</v>
      </c>
      <c r="U24">
        <v>32.230238878534003</v>
      </c>
    </row>
    <row r="25" spans="1:21" x14ac:dyDescent="0.25">
      <c r="A25" t="s">
        <v>172</v>
      </c>
      <c r="B25" t="s">
        <v>61</v>
      </c>
      <c r="C25">
        <v>32.809808095296198</v>
      </c>
      <c r="I25" t="s">
        <v>172</v>
      </c>
      <c r="J25" t="s">
        <v>61</v>
      </c>
      <c r="K25">
        <v>32.809808095296198</v>
      </c>
      <c r="R25" s="20" t="s">
        <v>108</v>
      </c>
      <c r="S25">
        <v>32</v>
      </c>
      <c r="T25" t="s">
        <v>103</v>
      </c>
      <c r="U25">
        <v>31.447791972317098</v>
      </c>
    </row>
    <row r="26" spans="1:21" x14ac:dyDescent="0.25">
      <c r="A26" t="s">
        <v>173</v>
      </c>
      <c r="B26" t="s">
        <v>61</v>
      </c>
      <c r="C26">
        <v>31.0322469075521</v>
      </c>
      <c r="I26" t="s">
        <v>173</v>
      </c>
      <c r="J26" t="s">
        <v>61</v>
      </c>
      <c r="K26">
        <v>31.0322469075521</v>
      </c>
      <c r="R26" s="20" t="s">
        <v>109</v>
      </c>
      <c r="S26">
        <v>1</v>
      </c>
      <c r="T26" t="s">
        <v>110</v>
      </c>
      <c r="U26">
        <v>30.639942169189499</v>
      </c>
    </row>
    <row r="27" spans="1:21" x14ac:dyDescent="0.25">
      <c r="A27" t="s">
        <v>174</v>
      </c>
      <c r="B27" t="s">
        <v>61</v>
      </c>
      <c r="C27">
        <v>31.034905751546201</v>
      </c>
      <c r="I27" t="s">
        <v>174</v>
      </c>
      <c r="J27" t="s">
        <v>61</v>
      </c>
      <c r="K27">
        <v>31.034905751546201</v>
      </c>
      <c r="R27" s="20" t="s">
        <v>111</v>
      </c>
      <c r="S27">
        <v>2</v>
      </c>
      <c r="T27" t="s">
        <v>110</v>
      </c>
      <c r="U27">
        <v>31.6066080729167</v>
      </c>
    </row>
    <row r="28" spans="1:21" x14ac:dyDescent="0.25">
      <c r="A28" t="s">
        <v>175</v>
      </c>
      <c r="B28" t="s">
        <v>61</v>
      </c>
      <c r="C28">
        <v>31.460066477457701</v>
      </c>
      <c r="I28" t="s">
        <v>175</v>
      </c>
      <c r="J28" t="s">
        <v>61</v>
      </c>
      <c r="K28">
        <v>31.460066477457701</v>
      </c>
      <c r="R28" s="20" t="s">
        <v>112</v>
      </c>
      <c r="S28">
        <v>3</v>
      </c>
      <c r="T28" t="s">
        <v>110</v>
      </c>
      <c r="U28">
        <v>32.047460556030302</v>
      </c>
    </row>
    <row r="29" spans="1:21" x14ac:dyDescent="0.25">
      <c r="A29" t="s">
        <v>154</v>
      </c>
      <c r="B29" t="s">
        <v>61</v>
      </c>
      <c r="C29">
        <v>32.897864023844399</v>
      </c>
      <c r="I29" t="s">
        <v>144</v>
      </c>
      <c r="J29" t="s">
        <v>61</v>
      </c>
      <c r="K29">
        <v>32.299954307320398</v>
      </c>
      <c r="R29" s="20" t="s">
        <v>113</v>
      </c>
      <c r="S29">
        <v>4</v>
      </c>
      <c r="T29" t="s">
        <v>110</v>
      </c>
      <c r="U29">
        <v>31.038586298624701</v>
      </c>
    </row>
    <row r="30" spans="1:21" x14ac:dyDescent="0.25">
      <c r="I30" t="s">
        <v>146</v>
      </c>
      <c r="J30" t="s">
        <v>61</v>
      </c>
      <c r="K30">
        <v>31.3701676077693</v>
      </c>
      <c r="R30" s="20" t="s">
        <v>114</v>
      </c>
      <c r="S30">
        <v>17</v>
      </c>
      <c r="T30" t="s">
        <v>110</v>
      </c>
      <c r="U30">
        <v>31.1576321919759</v>
      </c>
    </row>
    <row r="31" spans="1:21" x14ac:dyDescent="0.25">
      <c r="B31" t="s">
        <v>176</v>
      </c>
      <c r="C31">
        <f>C29/G7</f>
        <v>0.99621048589722483</v>
      </c>
      <c r="I31" t="s">
        <v>148</v>
      </c>
      <c r="J31" t="s">
        <v>61</v>
      </c>
      <c r="K31">
        <v>31.241500300635199</v>
      </c>
      <c r="R31" s="20" t="s">
        <v>115</v>
      </c>
      <c r="S31">
        <v>18</v>
      </c>
      <c r="T31" t="s">
        <v>110</v>
      </c>
      <c r="U31">
        <v>30.866483052571599</v>
      </c>
    </row>
    <row r="32" spans="1:21" x14ac:dyDescent="0.25">
      <c r="I32" t="s">
        <v>150</v>
      </c>
      <c r="J32" t="s">
        <v>61</v>
      </c>
      <c r="K32">
        <v>32.230238878534003</v>
      </c>
      <c r="R32" s="20" t="s">
        <v>116</v>
      </c>
      <c r="S32">
        <v>19</v>
      </c>
      <c r="T32" t="s">
        <v>110</v>
      </c>
      <c r="U32">
        <v>31.6695461273193</v>
      </c>
    </row>
    <row r="33" spans="9:21" x14ac:dyDescent="0.25">
      <c r="I33" t="s">
        <v>152</v>
      </c>
      <c r="J33" t="s">
        <v>61</v>
      </c>
      <c r="K33">
        <v>31.447791972317098</v>
      </c>
      <c r="R33" s="20" t="s">
        <v>117</v>
      </c>
      <c r="S33">
        <v>20</v>
      </c>
      <c r="T33" t="s">
        <v>110</v>
      </c>
      <c r="U33">
        <v>31.449934641520201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R1:T33"/>
  <sheetViews>
    <sheetView zoomScaleNormal="100" workbookViewId="0"/>
  </sheetViews>
  <sheetFormatPr defaultRowHeight="15" x14ac:dyDescent="0.25"/>
  <cols>
    <col min="1" max="1025" width="8.5703125"/>
  </cols>
  <sheetData>
    <row r="1" spans="18:20" x14ac:dyDescent="0.25">
      <c r="R1" s="38" t="s">
        <v>67</v>
      </c>
      <c r="S1" s="38" t="s">
        <v>68</v>
      </c>
      <c r="T1" s="38" t="s">
        <v>69</v>
      </c>
    </row>
    <row r="2" spans="18:20" x14ac:dyDescent="0.25">
      <c r="R2" s="20" t="s">
        <v>109</v>
      </c>
      <c r="S2">
        <v>1</v>
      </c>
      <c r="T2" t="s">
        <v>110</v>
      </c>
    </row>
    <row r="3" spans="18:20" x14ac:dyDescent="0.25">
      <c r="R3" s="20" t="s">
        <v>111</v>
      </c>
      <c r="S3">
        <v>2</v>
      </c>
      <c r="T3" t="s">
        <v>110</v>
      </c>
    </row>
    <row r="4" spans="18:20" x14ac:dyDescent="0.25">
      <c r="R4" s="20" t="s">
        <v>112</v>
      </c>
      <c r="S4">
        <v>3</v>
      </c>
      <c r="T4" t="s">
        <v>110</v>
      </c>
    </row>
    <row r="5" spans="18:20" x14ac:dyDescent="0.25">
      <c r="R5" s="20" t="s">
        <v>113</v>
      </c>
      <c r="S5">
        <v>4</v>
      </c>
      <c r="T5" t="s">
        <v>110</v>
      </c>
    </row>
    <row r="6" spans="18:20" x14ac:dyDescent="0.25">
      <c r="R6" s="20" t="s">
        <v>102</v>
      </c>
      <c r="S6">
        <v>5</v>
      </c>
      <c r="T6" t="s">
        <v>103</v>
      </c>
    </row>
    <row r="7" spans="18:20" x14ac:dyDescent="0.25">
      <c r="R7" s="20" t="s">
        <v>104</v>
      </c>
      <c r="S7">
        <v>6</v>
      </c>
      <c r="T7" t="s">
        <v>103</v>
      </c>
    </row>
    <row r="8" spans="18:20" x14ac:dyDescent="0.25">
      <c r="R8" s="20" t="s">
        <v>138</v>
      </c>
      <c r="S8">
        <v>7</v>
      </c>
      <c r="T8" t="s">
        <v>103</v>
      </c>
    </row>
    <row r="9" spans="18:20" x14ac:dyDescent="0.25">
      <c r="R9" s="20" t="s">
        <v>85</v>
      </c>
      <c r="S9">
        <v>8</v>
      </c>
      <c r="T9" t="s">
        <v>86</v>
      </c>
    </row>
    <row r="10" spans="18:20" x14ac:dyDescent="0.25">
      <c r="R10" s="20" t="s">
        <v>94</v>
      </c>
      <c r="S10">
        <v>9</v>
      </c>
      <c r="T10" t="s">
        <v>95</v>
      </c>
    </row>
    <row r="11" spans="18:20" x14ac:dyDescent="0.25">
      <c r="R11" s="20" t="s">
        <v>96</v>
      </c>
      <c r="S11">
        <v>10</v>
      </c>
      <c r="T11" t="s">
        <v>95</v>
      </c>
    </row>
    <row r="12" spans="18:20" x14ac:dyDescent="0.25">
      <c r="R12" s="20" t="s">
        <v>97</v>
      </c>
      <c r="S12">
        <v>11</v>
      </c>
      <c r="T12" t="s">
        <v>95</v>
      </c>
    </row>
    <row r="13" spans="18:20" x14ac:dyDescent="0.25">
      <c r="R13" s="20" t="s">
        <v>98</v>
      </c>
      <c r="S13">
        <v>12</v>
      </c>
      <c r="T13" t="s">
        <v>95</v>
      </c>
    </row>
    <row r="14" spans="18:20" x14ac:dyDescent="0.25">
      <c r="R14" s="20" t="s">
        <v>87</v>
      </c>
      <c r="S14">
        <v>13</v>
      </c>
      <c r="T14" t="s">
        <v>86</v>
      </c>
    </row>
    <row r="15" spans="18:20" x14ac:dyDescent="0.25">
      <c r="R15" s="20" t="s">
        <v>88</v>
      </c>
      <c r="S15">
        <v>14</v>
      </c>
      <c r="T15" t="s">
        <v>86</v>
      </c>
    </row>
    <row r="16" spans="18:20" x14ac:dyDescent="0.25">
      <c r="R16" s="20" t="s">
        <v>89</v>
      </c>
      <c r="S16">
        <v>15</v>
      </c>
      <c r="T16" t="s">
        <v>86</v>
      </c>
    </row>
    <row r="17" spans="18:20" x14ac:dyDescent="0.25">
      <c r="R17" s="20" t="s">
        <v>139</v>
      </c>
      <c r="S17">
        <v>16</v>
      </c>
      <c r="T17" t="s">
        <v>103</v>
      </c>
    </row>
    <row r="18" spans="18:20" x14ac:dyDescent="0.25">
      <c r="R18" s="20" t="s">
        <v>114</v>
      </c>
      <c r="S18">
        <v>17</v>
      </c>
      <c r="T18" t="s">
        <v>110</v>
      </c>
    </row>
    <row r="19" spans="18:20" x14ac:dyDescent="0.25">
      <c r="R19" s="20" t="s">
        <v>115</v>
      </c>
      <c r="S19">
        <v>18</v>
      </c>
      <c r="T19" t="s">
        <v>110</v>
      </c>
    </row>
    <row r="20" spans="18:20" x14ac:dyDescent="0.25">
      <c r="R20" s="20" t="s">
        <v>116</v>
      </c>
      <c r="S20">
        <v>19</v>
      </c>
      <c r="T20" t="s">
        <v>110</v>
      </c>
    </row>
    <row r="21" spans="18:20" x14ac:dyDescent="0.25">
      <c r="R21" s="20" t="s">
        <v>117</v>
      </c>
      <c r="S21">
        <v>20</v>
      </c>
      <c r="T21" t="s">
        <v>110</v>
      </c>
    </row>
    <row r="22" spans="18:20" x14ac:dyDescent="0.25">
      <c r="R22" s="20" t="s">
        <v>90</v>
      </c>
      <c r="S22">
        <v>21</v>
      </c>
      <c r="T22" t="s">
        <v>86</v>
      </c>
    </row>
    <row r="23" spans="18:20" x14ac:dyDescent="0.25">
      <c r="R23" s="20" t="s">
        <v>91</v>
      </c>
      <c r="S23">
        <v>22</v>
      </c>
      <c r="T23" t="s">
        <v>86</v>
      </c>
    </row>
    <row r="24" spans="18:20" x14ac:dyDescent="0.25">
      <c r="R24" s="20" t="s">
        <v>92</v>
      </c>
      <c r="S24">
        <v>23</v>
      </c>
      <c r="T24" t="s">
        <v>86</v>
      </c>
    </row>
    <row r="25" spans="18:20" x14ac:dyDescent="0.25">
      <c r="R25" s="20" t="s">
        <v>93</v>
      </c>
      <c r="S25">
        <v>24</v>
      </c>
      <c r="T25" t="s">
        <v>86</v>
      </c>
    </row>
    <row r="26" spans="18:20" x14ac:dyDescent="0.25">
      <c r="R26" s="20" t="s">
        <v>99</v>
      </c>
      <c r="S26">
        <v>25</v>
      </c>
      <c r="T26" t="s">
        <v>95</v>
      </c>
    </row>
    <row r="27" spans="18:20" x14ac:dyDescent="0.25">
      <c r="R27" s="20" t="s">
        <v>100</v>
      </c>
      <c r="S27">
        <v>26</v>
      </c>
      <c r="T27" t="s">
        <v>95</v>
      </c>
    </row>
    <row r="28" spans="18:20" x14ac:dyDescent="0.25">
      <c r="R28" s="20" t="s">
        <v>101</v>
      </c>
      <c r="S28">
        <v>27</v>
      </c>
      <c r="T28" t="s">
        <v>95</v>
      </c>
    </row>
    <row r="29" spans="18:20" x14ac:dyDescent="0.25">
      <c r="R29" s="20" t="s">
        <v>137</v>
      </c>
      <c r="S29">
        <v>28</v>
      </c>
      <c r="T29" t="s">
        <v>95</v>
      </c>
    </row>
    <row r="30" spans="18:20" x14ac:dyDescent="0.25">
      <c r="R30" s="20" t="s">
        <v>105</v>
      </c>
      <c r="S30">
        <v>29</v>
      </c>
      <c r="T30" t="s">
        <v>103</v>
      </c>
    </row>
    <row r="31" spans="18:20" x14ac:dyDescent="0.25">
      <c r="R31" s="20" t="s">
        <v>106</v>
      </c>
      <c r="S31">
        <v>30</v>
      </c>
      <c r="T31" t="s">
        <v>103</v>
      </c>
    </row>
    <row r="32" spans="18:20" x14ac:dyDescent="0.25">
      <c r="R32" s="20" t="s">
        <v>107</v>
      </c>
      <c r="S32">
        <v>31</v>
      </c>
      <c r="T32" t="s">
        <v>103</v>
      </c>
    </row>
    <row r="33" spans="18:20" x14ac:dyDescent="0.25">
      <c r="R33" s="20" t="s">
        <v>108</v>
      </c>
      <c r="S33">
        <v>32</v>
      </c>
      <c r="T33" t="s">
        <v>103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0"/>
  <sheetViews>
    <sheetView tabSelected="1" zoomScaleNormal="100" workbookViewId="0">
      <selection activeCell="D33" sqref="D33"/>
    </sheetView>
  </sheetViews>
  <sheetFormatPr defaultRowHeight="15" x14ac:dyDescent="0.25"/>
  <cols>
    <col min="2" max="2" width="14" customWidth="1"/>
  </cols>
  <sheetData>
    <row r="1" spans="1:14" x14ac:dyDescent="0.25">
      <c r="A1" t="s">
        <v>183</v>
      </c>
      <c r="B1" s="38" t="s">
        <v>184</v>
      </c>
      <c r="C1" s="99" t="s">
        <v>58</v>
      </c>
      <c r="D1" s="99" t="s">
        <v>185</v>
      </c>
      <c r="E1" s="99" t="s">
        <v>186</v>
      </c>
      <c r="F1" s="99" t="s">
        <v>187</v>
      </c>
      <c r="G1" s="99" t="s">
        <v>9</v>
      </c>
      <c r="H1" s="99" t="s">
        <v>188</v>
      </c>
      <c r="I1" s="99" t="s">
        <v>66</v>
      </c>
      <c r="J1" s="99" t="s">
        <v>189</v>
      </c>
      <c r="K1" s="99" t="s">
        <v>57</v>
      </c>
      <c r="L1" s="99" t="s">
        <v>6</v>
      </c>
      <c r="M1" s="99" t="s">
        <v>60</v>
      </c>
      <c r="N1" s="99" t="s">
        <v>190</v>
      </c>
    </row>
    <row r="2" spans="1:14" x14ac:dyDescent="0.25">
      <c r="A2" s="15" t="s">
        <v>191</v>
      </c>
      <c r="B2" s="96" t="s">
        <v>192</v>
      </c>
      <c r="C2">
        <v>5.6689446767171203</v>
      </c>
      <c r="D2" s="100">
        <v>8.7616780598958357</v>
      </c>
      <c r="E2" s="100">
        <v>3.10346285502116</v>
      </c>
      <c r="F2">
        <v>5.9964631398518904</v>
      </c>
      <c r="G2">
        <v>7.8650894165039098</v>
      </c>
      <c r="H2">
        <v>6.9586219787597701</v>
      </c>
      <c r="I2">
        <v>6.6307977040608703</v>
      </c>
      <c r="J2">
        <v>3.5291525522867802</v>
      </c>
      <c r="K2">
        <v>4.7350438435872402</v>
      </c>
      <c r="L2">
        <v>5.2809104919433603</v>
      </c>
      <c r="M2">
        <v>5.91136423746745</v>
      </c>
      <c r="N2">
        <v>3.5391343434651699</v>
      </c>
    </row>
    <row r="3" spans="1:14" x14ac:dyDescent="0.25">
      <c r="A3" s="15" t="s">
        <v>191</v>
      </c>
      <c r="B3" s="15" t="s">
        <v>192</v>
      </c>
      <c r="C3">
        <v>6.0115165710449201</v>
      </c>
      <c r="D3" s="100">
        <v>8.288205464680992</v>
      </c>
      <c r="E3" s="100">
        <v>3.4051450093587263</v>
      </c>
      <c r="F3">
        <v>5.3872731526692696</v>
      </c>
      <c r="G3">
        <v>6.3508567810058603</v>
      </c>
      <c r="H3">
        <v>5.54701805114746</v>
      </c>
      <c r="I3">
        <v>5.1330286661783902</v>
      </c>
      <c r="J3">
        <v>2.6971734364827502</v>
      </c>
      <c r="K3">
        <v>4.2529748280843096</v>
      </c>
      <c r="L3">
        <v>5.6016527811686201</v>
      </c>
      <c r="M3">
        <v>5.5230573018391897</v>
      </c>
      <c r="N3">
        <v>2.6134897867838598</v>
      </c>
    </row>
    <row r="4" spans="1:14" x14ac:dyDescent="0.25">
      <c r="A4" s="15" t="s">
        <v>191</v>
      </c>
      <c r="B4" t="s">
        <v>192</v>
      </c>
      <c r="C4">
        <v>6.0280659993489598</v>
      </c>
      <c r="D4" s="100">
        <v>8.0383987426757848</v>
      </c>
      <c r="E4" s="100">
        <v>3.0713926951090507</v>
      </c>
      <c r="F4">
        <v>5.2614409128824899</v>
      </c>
      <c r="G4">
        <v>6.2280788421630904</v>
      </c>
      <c r="H4">
        <v>4.3607902526855504</v>
      </c>
      <c r="I4">
        <v>5.3460489908854196</v>
      </c>
      <c r="J4">
        <v>2.6079750061035201</v>
      </c>
      <c r="K4">
        <v>4.2416432698567696</v>
      </c>
      <c r="L4">
        <v>5.4692497253418004</v>
      </c>
      <c r="M4">
        <v>5.7766838073730504</v>
      </c>
      <c r="N4">
        <v>2.7587515513102199</v>
      </c>
    </row>
    <row r="5" spans="1:14" x14ac:dyDescent="0.25">
      <c r="A5" s="15" t="s">
        <v>191</v>
      </c>
      <c r="B5" t="s">
        <v>192</v>
      </c>
      <c r="C5">
        <v>5.7897701263427699</v>
      </c>
      <c r="D5" s="100">
        <v>7.9115397135416643</v>
      </c>
      <c r="E5" s="100">
        <v>3.0189895629882813</v>
      </c>
      <c r="F5">
        <v>5.33641751607259</v>
      </c>
      <c r="G5">
        <v>7.5203762054443404</v>
      </c>
      <c r="H5">
        <v>4.8549928665161097</v>
      </c>
      <c r="I5">
        <v>6.2952384948730504</v>
      </c>
      <c r="J5">
        <v>2.74652926127116</v>
      </c>
      <c r="K5">
        <v>4.0929857889811201</v>
      </c>
      <c r="L5">
        <v>5.4778429667155004</v>
      </c>
      <c r="M5">
        <v>5.7292226155598902</v>
      </c>
      <c r="N5">
        <v>2.9315446217854801</v>
      </c>
    </row>
    <row r="6" spans="1:14" x14ac:dyDescent="0.25">
      <c r="A6" s="15" t="s">
        <v>191</v>
      </c>
      <c r="B6" t="s">
        <v>192</v>
      </c>
      <c r="C6">
        <v>5.3712959289550799</v>
      </c>
      <c r="D6" s="100">
        <v>8.3818639119466134</v>
      </c>
      <c r="E6" s="100">
        <v>3.1685670216878243</v>
      </c>
      <c r="F6">
        <v>5.3870258331298801</v>
      </c>
      <c r="G6">
        <v>6.8378257751464799</v>
      </c>
      <c r="H6">
        <v>6.1592445373535201</v>
      </c>
      <c r="I6">
        <v>5.8534768422444703</v>
      </c>
      <c r="J6">
        <v>2.7115205128987601</v>
      </c>
      <c r="K6">
        <v>3.9691721598307299</v>
      </c>
      <c r="L6">
        <v>4.66898536682129</v>
      </c>
      <c r="M6">
        <v>5.5509128570556596</v>
      </c>
      <c r="N6">
        <v>2.3717409769694</v>
      </c>
    </row>
    <row r="7" spans="1:14" x14ac:dyDescent="0.25">
      <c r="A7" s="15" t="s">
        <v>191</v>
      </c>
      <c r="B7" s="101" t="s">
        <v>192</v>
      </c>
      <c r="C7">
        <v>5.1331119537353498</v>
      </c>
      <c r="D7" s="100">
        <v>8.1704909006754569</v>
      </c>
      <c r="E7" s="100">
        <v>3.0949630737304688</v>
      </c>
      <c r="F7">
        <v>6.1001001993815098</v>
      </c>
      <c r="G7">
        <v>7.2097301483154297</v>
      </c>
      <c r="H7">
        <v>6.1846599578857404</v>
      </c>
      <c r="I7">
        <v>5.8847675323486301</v>
      </c>
      <c r="J7">
        <v>2.8416411081949899</v>
      </c>
      <c r="K7">
        <v>3.9141991933186802</v>
      </c>
      <c r="L7">
        <v>5.2069085439046203</v>
      </c>
      <c r="M7">
        <v>5.7764797210693404</v>
      </c>
      <c r="N7">
        <v>2.7048282623290998</v>
      </c>
    </row>
    <row r="8" spans="1:14" x14ac:dyDescent="0.25">
      <c r="A8" s="15" t="s">
        <v>191</v>
      </c>
      <c r="B8" s="101" t="s">
        <v>192</v>
      </c>
      <c r="C8">
        <v>5.3855171203613299</v>
      </c>
      <c r="D8" s="100">
        <v>8.0097611745198591</v>
      </c>
      <c r="E8" s="100">
        <v>3.0890178680419922</v>
      </c>
      <c r="F8">
        <v>5.53765869140625</v>
      </c>
      <c r="G8">
        <v>7.1567554473876998</v>
      </c>
      <c r="H8">
        <v>5.7586603164672896</v>
      </c>
      <c r="I8">
        <v>5.9777800242106096</v>
      </c>
      <c r="J8">
        <v>1.9104448954264299</v>
      </c>
      <c r="K8">
        <v>3.8491446177164699</v>
      </c>
      <c r="L8">
        <v>4.98529497782389</v>
      </c>
      <c r="M8">
        <v>5.3314056396484402</v>
      </c>
      <c r="N8">
        <v>2.1195856730143201</v>
      </c>
    </row>
    <row r="9" spans="1:14" x14ac:dyDescent="0.25">
      <c r="A9" s="15" t="s">
        <v>191</v>
      </c>
      <c r="B9" s="96" t="s">
        <v>192</v>
      </c>
      <c r="C9" s="29">
        <v>5.6951929728190098</v>
      </c>
      <c r="D9" s="100">
        <v>8.4289277394612618</v>
      </c>
      <c r="E9" s="100">
        <v>3.3417835235595703</v>
      </c>
      <c r="F9">
        <v>5.3625399271647201</v>
      </c>
      <c r="G9">
        <v>7.0236778259277299</v>
      </c>
      <c r="H9">
        <v>5.71476173400879</v>
      </c>
      <c r="I9">
        <v>5.6358248392740897</v>
      </c>
      <c r="J9">
        <v>1.87090810139974</v>
      </c>
      <c r="K9">
        <v>4.19690767923991</v>
      </c>
      <c r="L9">
        <v>5.1782817840576199</v>
      </c>
      <c r="M9">
        <v>5.6187686920165998</v>
      </c>
      <c r="N9">
        <v>2.0632044474283902</v>
      </c>
    </row>
    <row r="10" spans="1:14" x14ac:dyDescent="0.25">
      <c r="A10" s="15" t="s">
        <v>191</v>
      </c>
      <c r="B10" s="96" t="s">
        <v>193</v>
      </c>
      <c r="C10">
        <v>5.7475369771321603</v>
      </c>
      <c r="D10" s="100">
        <v>7.7477194468180315</v>
      </c>
      <c r="E10" s="100">
        <v>2.4881982803344727</v>
      </c>
      <c r="F10">
        <v>5.1175212860107404</v>
      </c>
      <c r="G10">
        <v>6.9124393463134801</v>
      </c>
      <c r="H10">
        <v>3.9559898376464799</v>
      </c>
      <c r="I10">
        <v>5.3664754231770804</v>
      </c>
      <c r="J10">
        <v>2.0300814310709598</v>
      </c>
      <c r="K10">
        <v>4.1203327178955096</v>
      </c>
      <c r="L10">
        <v>5.1843458811442096</v>
      </c>
      <c r="M10">
        <v>5.4336554209391297</v>
      </c>
      <c r="N10">
        <v>2.5851103464762399</v>
      </c>
    </row>
    <row r="11" spans="1:14" x14ac:dyDescent="0.25">
      <c r="A11" s="15" t="s">
        <v>191</v>
      </c>
      <c r="B11" t="s">
        <v>193</v>
      </c>
      <c r="C11">
        <v>5.3126990000406904</v>
      </c>
      <c r="D11" s="100">
        <v>8.0177396138509103</v>
      </c>
      <c r="E11" s="100">
        <v>2.6323337554931641</v>
      </c>
      <c r="F11">
        <v>5.34977149963379</v>
      </c>
      <c r="G11">
        <v>7.1748695373535201</v>
      </c>
      <c r="H11">
        <v>4.8482742309570304</v>
      </c>
      <c r="I11">
        <v>5.61484718322754</v>
      </c>
      <c r="J11">
        <v>2.1910266876220699</v>
      </c>
      <c r="K11">
        <v>4.3537114461263</v>
      </c>
      <c r="L11">
        <v>4.9136606852213598</v>
      </c>
      <c r="M11">
        <v>5.0146617889404297</v>
      </c>
      <c r="N11">
        <v>2.4539604187011701</v>
      </c>
    </row>
    <row r="12" spans="1:14" x14ac:dyDescent="0.25">
      <c r="A12" s="15" t="s">
        <v>191</v>
      </c>
      <c r="B12" t="s">
        <v>193</v>
      </c>
      <c r="C12">
        <v>4.3975620699390099</v>
      </c>
      <c r="D12" s="100">
        <v>8.6944624582926444</v>
      </c>
      <c r="E12" s="100">
        <v>3.3476829528808594</v>
      </c>
      <c r="F12">
        <v>5.6207522737783497</v>
      </c>
      <c r="G12">
        <v>6.9124935602614199</v>
      </c>
      <c r="H12">
        <v>5.5515003204345703</v>
      </c>
      <c r="I12">
        <v>4.6292201576982102</v>
      </c>
      <c r="J12">
        <v>2.3335583144459102</v>
      </c>
      <c r="K12">
        <v>3.8825037033392298</v>
      </c>
      <c r="L12">
        <v>4.5144734037879903</v>
      </c>
      <c r="M12">
        <v>4.5551976203441296</v>
      </c>
      <c r="N12">
        <v>1.5213082281144299</v>
      </c>
    </row>
    <row r="13" spans="1:14" x14ac:dyDescent="0.25">
      <c r="A13" s="15" t="s">
        <v>191</v>
      </c>
      <c r="B13" t="s">
        <v>193</v>
      </c>
      <c r="C13">
        <v>4.5200464402751503</v>
      </c>
      <c r="D13" s="100">
        <v>8.810735702514652</v>
      </c>
      <c r="E13" s="100">
        <v>3.3649393717447929</v>
      </c>
      <c r="F13">
        <v>4.9498947882391899</v>
      </c>
      <c r="G13">
        <v>7.3994016146203601</v>
      </c>
      <c r="H13">
        <v>5.0488739013671902</v>
      </c>
      <c r="I13">
        <v>4.9648636875139402</v>
      </c>
      <c r="J13">
        <v>2.3704373958618699</v>
      </c>
      <c r="K13">
        <v>3.8528917289906501</v>
      </c>
      <c r="L13">
        <v>4.4736604538732498</v>
      </c>
      <c r="M13">
        <v>4.34171468987988</v>
      </c>
      <c r="N13">
        <v>1.6476278843160901</v>
      </c>
    </row>
    <row r="14" spans="1:14" x14ac:dyDescent="0.25">
      <c r="A14" s="15" t="s">
        <v>191</v>
      </c>
      <c r="B14" t="s">
        <v>193</v>
      </c>
      <c r="C14">
        <v>3.97172257539671</v>
      </c>
      <c r="D14" s="100">
        <v>8.3604494730631487</v>
      </c>
      <c r="E14" s="100">
        <v>3.0923035939534493</v>
      </c>
      <c r="F14">
        <v>5.6260109749767997</v>
      </c>
      <c r="G14">
        <v>6.4627289229790899</v>
      </c>
      <c r="H14">
        <v>5.7140541076660201</v>
      </c>
      <c r="I14">
        <v>4.4210820554216097</v>
      </c>
      <c r="J14">
        <v>1.86723012069357</v>
      </c>
      <c r="K14">
        <v>3.2934439706908201</v>
      </c>
      <c r="L14">
        <v>4.0870557846347202</v>
      </c>
      <c r="M14">
        <v>4.56231204257264</v>
      </c>
      <c r="N14">
        <v>1.1261620774605601</v>
      </c>
    </row>
    <row r="15" spans="1:14" x14ac:dyDescent="0.25">
      <c r="A15" s="15" t="s">
        <v>191</v>
      </c>
      <c r="B15" s="101" t="s">
        <v>193</v>
      </c>
      <c r="C15" s="29">
        <v>4.4289234094499799</v>
      </c>
      <c r="D15" s="100">
        <v>8.8782583872477225</v>
      </c>
      <c r="E15" s="100">
        <v>3.0368302663167341</v>
      </c>
      <c r="F15">
        <v>5.9710094376839304</v>
      </c>
      <c r="G15">
        <v>8.3621104781163407</v>
      </c>
      <c r="H15">
        <v>5.5515003204345703</v>
      </c>
      <c r="I15">
        <v>6.25728822064535</v>
      </c>
      <c r="J15">
        <v>2.8923665694641199</v>
      </c>
      <c r="K15">
        <v>3.4111405431972099</v>
      </c>
      <c r="L15">
        <v>4.5677215068690504</v>
      </c>
      <c r="M15">
        <v>5.1026385224036996</v>
      </c>
      <c r="N15">
        <v>2.1637421726006001</v>
      </c>
    </row>
    <row r="16" spans="1:14" x14ac:dyDescent="0.25">
      <c r="A16" s="15" t="s">
        <v>191</v>
      </c>
      <c r="B16" s="101" t="s">
        <v>195</v>
      </c>
      <c r="C16">
        <v>5.4286505381266297</v>
      </c>
      <c r="D16" s="100">
        <v>8.7015857696533239</v>
      </c>
      <c r="E16" s="100">
        <v>3.4633210500081404</v>
      </c>
      <c r="F16">
        <v>5.2781887054443404</v>
      </c>
      <c r="G16">
        <v>8.0942726135253906</v>
      </c>
      <c r="H16">
        <v>6.0040740966796902</v>
      </c>
      <c r="I16">
        <v>6.7851638793945304</v>
      </c>
      <c r="J16">
        <v>3.7436351776122998</v>
      </c>
      <c r="K16">
        <v>4.84552001953125</v>
      </c>
      <c r="L16">
        <v>4.7070986429850299</v>
      </c>
      <c r="M16">
        <v>5.7906697591145804</v>
      </c>
      <c r="N16">
        <v>3.5739034016927098</v>
      </c>
    </row>
    <row r="17" spans="1:14" x14ac:dyDescent="0.25">
      <c r="A17" s="15" t="s">
        <v>194</v>
      </c>
      <c r="B17" t="s">
        <v>195</v>
      </c>
      <c r="C17">
        <v>5.1083494822184301</v>
      </c>
      <c r="D17" s="100">
        <v>8.0843919118245466</v>
      </c>
      <c r="E17" s="100">
        <v>3.2573121388753279</v>
      </c>
      <c r="F17">
        <v>5.5218118031819703</v>
      </c>
      <c r="G17">
        <v>6.4684219360351598</v>
      </c>
      <c r="H17">
        <v>5.2626056671142596</v>
      </c>
      <c r="I17">
        <v>5.2617683410644496</v>
      </c>
      <c r="J17">
        <v>2.3292611440022801</v>
      </c>
      <c r="K17">
        <v>4.1374931335449201</v>
      </c>
      <c r="L17">
        <v>4.8372840881347701</v>
      </c>
      <c r="M17">
        <v>5.5195566813151098</v>
      </c>
      <c r="N17">
        <v>2.0943101247151699</v>
      </c>
    </row>
    <row r="18" spans="1:14" x14ac:dyDescent="0.25">
      <c r="A18" s="15" t="s">
        <v>194</v>
      </c>
      <c r="B18" t="s">
        <v>195</v>
      </c>
      <c r="C18">
        <v>5.4936415354410801</v>
      </c>
      <c r="D18" s="100">
        <v>8.3460852305094377</v>
      </c>
      <c r="E18" s="100">
        <v>3.4685414632161446</v>
      </c>
      <c r="F18">
        <v>6.6298058827718096</v>
      </c>
      <c r="G18">
        <v>6.6824321746826199</v>
      </c>
      <c r="H18">
        <v>5.3621501922607404</v>
      </c>
      <c r="I18">
        <v>5.7417221069335902</v>
      </c>
      <c r="J18">
        <v>2.84182548522949</v>
      </c>
      <c r="K18">
        <v>4.4139989217122402</v>
      </c>
      <c r="L18">
        <v>5.6938234965006496</v>
      </c>
      <c r="M18">
        <v>5.7567450205485002</v>
      </c>
      <c r="N18">
        <v>2.2030944824218701</v>
      </c>
    </row>
    <row r="19" spans="1:14" x14ac:dyDescent="0.25">
      <c r="A19" s="15" t="s">
        <v>194</v>
      </c>
      <c r="B19" t="s">
        <v>195</v>
      </c>
      <c r="C19">
        <v>5.9710992177327498</v>
      </c>
      <c r="D19" s="100">
        <v>8.4318637847900391</v>
      </c>
      <c r="E19" s="100">
        <v>3.2677033742268868</v>
      </c>
      <c r="F19">
        <v>6.5020993550618504</v>
      </c>
      <c r="G19">
        <v>6.9967727661132804</v>
      </c>
      <c r="H19">
        <v>5.6488304138183603</v>
      </c>
      <c r="I19">
        <v>5.5041319529215498</v>
      </c>
      <c r="J19">
        <v>2.8629201253255201</v>
      </c>
      <c r="K19">
        <v>4.5530681610107404</v>
      </c>
      <c r="L19">
        <v>5.3901882171630904</v>
      </c>
      <c r="M19">
        <v>5.7415084838867196</v>
      </c>
      <c r="N19">
        <v>2.77476755777995</v>
      </c>
    </row>
    <row r="20" spans="1:14" x14ac:dyDescent="0.25">
      <c r="A20" s="15" t="s">
        <v>194</v>
      </c>
      <c r="B20" t="s">
        <v>195</v>
      </c>
      <c r="C20">
        <v>5.1701971689860002</v>
      </c>
      <c r="D20" s="100">
        <v>8.5858917236328089</v>
      </c>
      <c r="E20" s="100">
        <v>3.2937812805175781</v>
      </c>
      <c r="F20">
        <v>5.5372047424316397</v>
      </c>
      <c r="G20">
        <v>7.4684715270996103</v>
      </c>
      <c r="H20">
        <v>5.7346515655517596</v>
      </c>
      <c r="I20">
        <v>6.0805981953938799</v>
      </c>
      <c r="J20">
        <v>1.7182248433431</v>
      </c>
      <c r="K20">
        <v>4.0685628255208304</v>
      </c>
      <c r="L20">
        <v>4.9852320353190098</v>
      </c>
      <c r="M20">
        <v>5.59063275655111</v>
      </c>
      <c r="N20">
        <v>1.8735930124918601</v>
      </c>
    </row>
    <row r="21" spans="1:14" x14ac:dyDescent="0.25">
      <c r="A21" s="15" t="s">
        <v>194</v>
      </c>
      <c r="B21" s="96" t="s">
        <v>195</v>
      </c>
      <c r="C21">
        <v>5.8043473561604797</v>
      </c>
      <c r="D21" s="100">
        <v>8.9247576395670585</v>
      </c>
      <c r="E21" s="100">
        <v>3.1587556203206404</v>
      </c>
      <c r="F21">
        <v>6.1821829477946002</v>
      </c>
      <c r="G21">
        <v>7.0554943084716797</v>
      </c>
      <c r="H21">
        <v>6.2588596343994096</v>
      </c>
      <c r="I21">
        <v>6.8302160898844404</v>
      </c>
      <c r="J21">
        <v>2.3013394673665402</v>
      </c>
      <c r="K21">
        <v>4.7561302185058603</v>
      </c>
      <c r="L21">
        <v>5.2540346781412799</v>
      </c>
      <c r="M21">
        <v>6.1572125752766897</v>
      </c>
      <c r="N21">
        <v>3.2479394276936802</v>
      </c>
    </row>
    <row r="22" spans="1:14" x14ac:dyDescent="0.25">
      <c r="A22" s="15" t="s">
        <v>194</v>
      </c>
      <c r="B22" s="15" t="s">
        <v>195</v>
      </c>
      <c r="C22">
        <v>4.53148969014486</v>
      </c>
      <c r="D22" s="100">
        <v>7.8945725758870466</v>
      </c>
      <c r="E22" s="100">
        <v>2.9696973164876326</v>
      </c>
      <c r="F22">
        <v>5.4079303741455096</v>
      </c>
      <c r="G22">
        <v>7.9227485656738299</v>
      </c>
      <c r="H22">
        <v>4.7650070190429696</v>
      </c>
      <c r="I22">
        <v>5.1574853261311802</v>
      </c>
      <c r="J22">
        <v>1.4914245605468801</v>
      </c>
      <c r="K22">
        <v>3.32007280985514</v>
      </c>
      <c r="L22">
        <v>4.6166051228841098</v>
      </c>
      <c r="M22">
        <v>4.83990478515625</v>
      </c>
      <c r="N22">
        <v>1.6660461425781301</v>
      </c>
    </row>
    <row r="23" spans="1:14" x14ac:dyDescent="0.25">
      <c r="A23" s="15" t="s">
        <v>194</v>
      </c>
      <c r="B23" s="101" t="s">
        <v>195</v>
      </c>
      <c r="C23" s="29">
        <v>5.1633694966634103</v>
      </c>
      <c r="D23" s="100">
        <v>8.4919662475585973</v>
      </c>
      <c r="E23" s="100">
        <v>2.8229554494222029</v>
      </c>
      <c r="F23">
        <v>5.1967639923095703</v>
      </c>
      <c r="G23">
        <v>6.3636150360107404</v>
      </c>
      <c r="H23">
        <v>5.6610107421875</v>
      </c>
      <c r="I23">
        <v>5.1120643615722701</v>
      </c>
      <c r="J23">
        <v>1.63304964701335</v>
      </c>
      <c r="K23">
        <v>4.2055155436197902</v>
      </c>
      <c r="L23">
        <v>4.0834891001383502</v>
      </c>
      <c r="M23">
        <v>5.2099946339925101</v>
      </c>
      <c r="N23">
        <v>2.6466935475667301</v>
      </c>
    </row>
    <row r="24" spans="1:14" x14ac:dyDescent="0.25">
      <c r="A24" s="15" t="s">
        <v>194</v>
      </c>
      <c r="B24" s="101" t="s">
        <v>195</v>
      </c>
      <c r="C24">
        <v>5.4177360534668004</v>
      </c>
      <c r="D24" s="100">
        <v>8.3197631835937464</v>
      </c>
      <c r="E24" s="100">
        <v>3.0639603932698556</v>
      </c>
      <c r="F24">
        <v>5.3214982350667297</v>
      </c>
      <c r="G24">
        <v>6.58378410339356</v>
      </c>
      <c r="H24">
        <v>5.3950300216674796</v>
      </c>
      <c r="I24">
        <v>5.40954144795736</v>
      </c>
      <c r="J24">
        <v>2.4356651306152299</v>
      </c>
      <c r="K24">
        <v>4.0227915445963598</v>
      </c>
      <c r="L24">
        <v>4.7693570454915397</v>
      </c>
      <c r="M24">
        <v>5.1814683278401699</v>
      </c>
      <c r="N24">
        <v>2.5950654347737601</v>
      </c>
    </row>
    <row r="25" spans="1:14" x14ac:dyDescent="0.25">
      <c r="A25" s="15" t="s">
        <v>194</v>
      </c>
      <c r="B25" t="s">
        <v>196</v>
      </c>
      <c r="C25">
        <v>5.5262126922607404</v>
      </c>
      <c r="D25" s="100">
        <v>9.2872982025146449</v>
      </c>
      <c r="E25" s="100">
        <v>3.2904624938964844</v>
      </c>
      <c r="F25">
        <v>5.3496119181315098</v>
      </c>
      <c r="G25">
        <v>8.1130275726318395</v>
      </c>
      <c r="H25">
        <v>5.3871688842773402</v>
      </c>
      <c r="I25">
        <v>6.8824564615885402</v>
      </c>
      <c r="J25">
        <v>3.5575523376464799</v>
      </c>
      <c r="K25">
        <v>4.8027140299479196</v>
      </c>
      <c r="L25">
        <v>4.8435827891031904</v>
      </c>
      <c r="M25">
        <v>6.2076619466145804</v>
      </c>
      <c r="N25">
        <v>3.4942010243733699</v>
      </c>
    </row>
    <row r="26" spans="1:14" x14ac:dyDescent="0.25">
      <c r="A26" s="15" t="s">
        <v>194</v>
      </c>
      <c r="B26" s="96" t="s">
        <v>196</v>
      </c>
      <c r="C26">
        <v>5.8027331034342504</v>
      </c>
      <c r="D26" s="100">
        <v>8.4720484415690116</v>
      </c>
      <c r="E26" s="100">
        <v>3.2906436920166016</v>
      </c>
      <c r="F26">
        <v>6.50870704650879</v>
      </c>
      <c r="G26">
        <v>6.3431167602539098</v>
      </c>
      <c r="H26">
        <v>5.1504821777343803</v>
      </c>
      <c r="I26">
        <v>5.58799171447754</v>
      </c>
      <c r="J26">
        <v>3.3123722076415998</v>
      </c>
      <c r="K26">
        <v>4.8728656768798801</v>
      </c>
      <c r="L26">
        <v>5.85894775390625</v>
      </c>
      <c r="M26">
        <v>6.1828231811523402</v>
      </c>
      <c r="N26">
        <v>2.7458477020263699</v>
      </c>
    </row>
    <row r="27" spans="1:14" x14ac:dyDescent="0.25">
      <c r="A27" s="15" t="s">
        <v>194</v>
      </c>
      <c r="B27" s="96" t="s">
        <v>196</v>
      </c>
      <c r="C27">
        <v>5.9688046773274701</v>
      </c>
      <c r="D27" s="100">
        <v>8.6844832102457694</v>
      </c>
      <c r="E27" s="100">
        <v>3.4322217305501326</v>
      </c>
      <c r="F27">
        <v>6.2329031626383502</v>
      </c>
      <c r="G27">
        <v>7.0491275787353498</v>
      </c>
      <c r="H27">
        <v>5.7516555786132804</v>
      </c>
      <c r="I27">
        <v>6.1105944315592504</v>
      </c>
      <c r="J27">
        <v>3.0203177134196002</v>
      </c>
      <c r="K27">
        <v>4.8854719797770203</v>
      </c>
      <c r="L27">
        <v>5.3198966979980504</v>
      </c>
      <c r="M27">
        <v>6.02558199564616</v>
      </c>
      <c r="N27">
        <v>2.9578018188476598</v>
      </c>
    </row>
    <row r="28" spans="1:14" x14ac:dyDescent="0.25">
      <c r="A28" s="15" t="s">
        <v>194</v>
      </c>
      <c r="B28" t="s">
        <v>196</v>
      </c>
      <c r="C28">
        <v>5.2260799407959002</v>
      </c>
      <c r="D28" s="100">
        <v>8.7052141825358085</v>
      </c>
      <c r="E28" s="100">
        <v>3.3989664713541679</v>
      </c>
      <c r="F28">
        <v>5.5355669657389299</v>
      </c>
      <c r="G28">
        <v>7.5436820983886701</v>
      </c>
      <c r="H28">
        <v>6.18328857421875</v>
      </c>
      <c r="I28">
        <v>5.7688484191894496</v>
      </c>
      <c r="J28">
        <v>3.1798648834228498</v>
      </c>
      <c r="K28">
        <v>3.9055213928222701</v>
      </c>
      <c r="L28">
        <v>5.01646232604981</v>
      </c>
      <c r="M28">
        <v>5.6558621724446603</v>
      </c>
      <c r="N28">
        <v>2.5712343851725299</v>
      </c>
    </row>
    <row r="29" spans="1:14" x14ac:dyDescent="0.25">
      <c r="A29" s="15" t="s">
        <v>194</v>
      </c>
      <c r="B29" t="s">
        <v>196</v>
      </c>
      <c r="C29">
        <v>5.6030343373616498</v>
      </c>
      <c r="D29" s="100">
        <v>9.690705617268879</v>
      </c>
      <c r="E29" s="100">
        <v>3.5832258860270159</v>
      </c>
      <c r="F29">
        <v>5.5709940592447902</v>
      </c>
      <c r="G29">
        <v>7.6020469665527299</v>
      </c>
      <c r="H29">
        <v>5.9544754028320304</v>
      </c>
      <c r="I29">
        <v>6.0919227600097701</v>
      </c>
      <c r="J29">
        <v>2.1935494740803998</v>
      </c>
      <c r="K29">
        <v>4.1683012644449899</v>
      </c>
      <c r="L29">
        <v>5.0464712778727199</v>
      </c>
      <c r="M29">
        <v>5.8677476247151699</v>
      </c>
      <c r="N29">
        <v>2.3118635813395199</v>
      </c>
    </row>
    <row r="30" spans="1:14" x14ac:dyDescent="0.25">
      <c r="A30" s="15" t="s">
        <v>194</v>
      </c>
      <c r="B30" t="s">
        <v>196</v>
      </c>
      <c r="C30">
        <v>5.1320330301920603</v>
      </c>
      <c r="D30">
        <v>8.882879257202152</v>
      </c>
      <c r="E30">
        <v>3.4420229593912772</v>
      </c>
      <c r="F30">
        <v>5.5137004852294904</v>
      </c>
      <c r="G30">
        <v>7.4538002014160201</v>
      </c>
      <c r="H30">
        <v>6.37619972229004</v>
      </c>
      <c r="I30">
        <v>5.9477265675862601</v>
      </c>
      <c r="J30">
        <v>2.7806816101074201</v>
      </c>
      <c r="K30">
        <v>3.8070716857910201</v>
      </c>
      <c r="L30">
        <v>4.8955453236897801</v>
      </c>
      <c r="M30">
        <v>5.5943571726481096</v>
      </c>
      <c r="N30">
        <v>2.4248072306315098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20"/>
  <sheetViews>
    <sheetView zoomScaleNormal="100" workbookViewId="0"/>
  </sheetViews>
  <sheetFormatPr defaultRowHeight="15" x14ac:dyDescent="0.25"/>
  <cols>
    <col min="1" max="1025" width="8.5703125"/>
  </cols>
  <sheetData>
    <row r="20" spans="14:14" x14ac:dyDescent="0.25">
      <c r="N20">
        <f>0.0795^0.5</f>
        <v>0.28195744359743369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4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GA35"/>
  <sheetViews>
    <sheetView zoomScaleNormal="100" workbookViewId="0"/>
  </sheetViews>
  <sheetFormatPr defaultRowHeight="15" x14ac:dyDescent="0.25"/>
  <cols>
    <col min="1" max="98" width="4.42578125"/>
    <col min="99" max="99" width="12.42578125"/>
    <col min="100" max="1025" width="4.42578125"/>
  </cols>
  <sheetData>
    <row r="2" spans="4:183" x14ac:dyDescent="0.25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14</v>
      </c>
      <c r="AL2" t="s">
        <v>11</v>
      </c>
      <c r="AM2" t="s">
        <v>12</v>
      </c>
      <c r="AN2" t="s">
        <v>13</v>
      </c>
      <c r="BD2" t="s">
        <v>3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14</v>
      </c>
      <c r="BL2" t="s">
        <v>11</v>
      </c>
      <c r="BM2" t="s">
        <v>12</v>
      </c>
      <c r="BN2" t="s">
        <v>13</v>
      </c>
      <c r="CD2" t="s">
        <v>3</v>
      </c>
      <c r="CE2" t="s">
        <v>4</v>
      </c>
      <c r="CF2" t="s">
        <v>5</v>
      </c>
      <c r="CG2" t="s">
        <v>6</v>
      </c>
      <c r="CH2" t="s">
        <v>7</v>
      </c>
      <c r="CI2" t="s">
        <v>8</v>
      </c>
      <c r="CJ2" t="s">
        <v>9</v>
      </c>
      <c r="CK2" t="s">
        <v>14</v>
      </c>
      <c r="CL2" t="s">
        <v>11</v>
      </c>
      <c r="CM2" t="s">
        <v>12</v>
      </c>
      <c r="CN2" t="s">
        <v>13</v>
      </c>
      <c r="DD2" t="s">
        <v>3</v>
      </c>
      <c r="DE2" t="s">
        <v>4</v>
      </c>
      <c r="DF2" t="s">
        <v>5</v>
      </c>
      <c r="DG2" t="s">
        <v>6</v>
      </c>
      <c r="DH2" t="s">
        <v>7</v>
      </c>
      <c r="DI2" t="s">
        <v>8</v>
      </c>
      <c r="DJ2" t="s">
        <v>9</v>
      </c>
      <c r="DK2" t="s">
        <v>10</v>
      </c>
      <c r="DL2" t="s">
        <v>11</v>
      </c>
      <c r="DM2" t="s">
        <v>12</v>
      </c>
      <c r="DN2" t="s">
        <v>13</v>
      </c>
      <c r="ED2" t="s">
        <v>3</v>
      </c>
      <c r="EE2" t="s">
        <v>4</v>
      </c>
      <c r="EF2" t="s">
        <v>5</v>
      </c>
      <c r="EG2" t="s">
        <v>6</v>
      </c>
      <c r="EH2" t="s">
        <v>7</v>
      </c>
      <c r="EI2" t="s">
        <v>8</v>
      </c>
      <c r="EJ2" t="s">
        <v>9</v>
      </c>
      <c r="EK2" t="s">
        <v>10</v>
      </c>
      <c r="EL2" t="s">
        <v>11</v>
      </c>
      <c r="EM2" t="s">
        <v>12</v>
      </c>
      <c r="EN2" t="s">
        <v>13</v>
      </c>
      <c r="FD2" t="s">
        <v>3</v>
      </c>
      <c r="FE2" t="s">
        <v>4</v>
      </c>
      <c r="FF2" t="s">
        <v>5</v>
      </c>
      <c r="FG2" t="s">
        <v>6</v>
      </c>
      <c r="FH2" t="s">
        <v>7</v>
      </c>
      <c r="FI2" t="s">
        <v>8</v>
      </c>
      <c r="FJ2" t="s">
        <v>9</v>
      </c>
      <c r="FK2" t="s">
        <v>10</v>
      </c>
      <c r="FL2" t="s">
        <v>11</v>
      </c>
      <c r="FM2" t="s">
        <v>12</v>
      </c>
      <c r="FN2" t="s">
        <v>13</v>
      </c>
    </row>
    <row r="3" spans="4:183" x14ac:dyDescent="0.25"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Q3" t="s">
        <v>3</v>
      </c>
      <c r="AR3" t="s">
        <v>4</v>
      </c>
      <c r="AS3" t="s">
        <v>5</v>
      </c>
      <c r="AT3" t="s">
        <v>6</v>
      </c>
      <c r="AU3" t="s">
        <v>7</v>
      </c>
      <c r="AV3" t="s">
        <v>8</v>
      </c>
      <c r="AW3" t="s">
        <v>9</v>
      </c>
      <c r="AX3" t="s">
        <v>10</v>
      </c>
      <c r="AY3" t="s">
        <v>11</v>
      </c>
      <c r="AZ3" t="s">
        <v>12</v>
      </c>
      <c r="BA3" t="s">
        <v>13</v>
      </c>
      <c r="BQ3" t="s">
        <v>3</v>
      </c>
      <c r="BR3" t="s">
        <v>4</v>
      </c>
      <c r="BS3" t="s">
        <v>5</v>
      </c>
      <c r="BT3" t="s">
        <v>6</v>
      </c>
      <c r="BU3" t="s">
        <v>7</v>
      </c>
      <c r="BV3" t="s">
        <v>8</v>
      </c>
      <c r="BW3" t="s">
        <v>9</v>
      </c>
      <c r="BX3" t="s">
        <v>10</v>
      </c>
      <c r="BY3" t="s">
        <v>11</v>
      </c>
      <c r="BZ3" t="s">
        <v>12</v>
      </c>
      <c r="CA3" t="s">
        <v>13</v>
      </c>
      <c r="CQ3" t="s">
        <v>3</v>
      </c>
      <c r="CR3" t="s">
        <v>4</v>
      </c>
      <c r="CS3" t="s">
        <v>5</v>
      </c>
      <c r="CT3" t="s">
        <v>6</v>
      </c>
      <c r="CU3" t="s">
        <v>7</v>
      </c>
      <c r="CV3" t="s">
        <v>8</v>
      </c>
      <c r="CW3" t="s">
        <v>9</v>
      </c>
      <c r="CX3" t="s">
        <v>10</v>
      </c>
      <c r="CY3" t="s">
        <v>11</v>
      </c>
      <c r="CZ3" t="s">
        <v>12</v>
      </c>
      <c r="DA3" t="s">
        <v>13</v>
      </c>
      <c r="DQ3" t="s">
        <v>3</v>
      </c>
      <c r="DR3" t="s">
        <v>4</v>
      </c>
      <c r="DS3" t="s">
        <v>5</v>
      </c>
      <c r="DT3" t="s">
        <v>6</v>
      </c>
      <c r="DU3" t="s">
        <v>7</v>
      </c>
      <c r="DV3" t="s">
        <v>8</v>
      </c>
      <c r="DW3" t="s">
        <v>9</v>
      </c>
      <c r="DX3" t="s">
        <v>10</v>
      </c>
      <c r="DY3" t="s">
        <v>11</v>
      </c>
      <c r="DZ3" t="s">
        <v>12</v>
      </c>
      <c r="EA3" t="s">
        <v>13</v>
      </c>
      <c r="EQ3" t="s">
        <v>3</v>
      </c>
      <c r="ER3" t="s">
        <v>4</v>
      </c>
      <c r="ES3" t="s">
        <v>5</v>
      </c>
      <c r="ET3" t="s">
        <v>6</v>
      </c>
      <c r="EU3" t="s">
        <v>7</v>
      </c>
      <c r="EV3" t="s">
        <v>8</v>
      </c>
      <c r="EW3" t="s">
        <v>9</v>
      </c>
      <c r="EX3" t="s">
        <v>10</v>
      </c>
      <c r="EY3" t="s">
        <v>11</v>
      </c>
      <c r="EZ3" t="s">
        <v>12</v>
      </c>
      <c r="FA3" t="s">
        <v>13</v>
      </c>
      <c r="FQ3" t="s">
        <v>3</v>
      </c>
      <c r="FR3" t="s">
        <v>4</v>
      </c>
      <c r="FS3" t="s">
        <v>5</v>
      </c>
      <c r="FT3" t="s">
        <v>6</v>
      </c>
      <c r="FU3" t="s">
        <v>7</v>
      </c>
      <c r="FV3" t="s">
        <v>8</v>
      </c>
      <c r="FW3" t="s">
        <v>9</v>
      </c>
      <c r="FX3" t="s">
        <v>10</v>
      </c>
      <c r="FY3" t="s">
        <v>11</v>
      </c>
      <c r="FZ3" t="s">
        <v>12</v>
      </c>
      <c r="GA3" t="s">
        <v>13</v>
      </c>
    </row>
    <row r="4" spans="4:183" x14ac:dyDescent="0.25">
      <c r="D4">
        <v>0.56725903499681696</v>
      </c>
      <c r="E4">
        <v>0.55662798092371402</v>
      </c>
      <c r="F4">
        <v>1.06923788944673</v>
      </c>
      <c r="G4">
        <v>1.3195827430462601</v>
      </c>
      <c r="H4">
        <v>0.71034182955571701</v>
      </c>
      <c r="I4">
        <v>0.63054669045016298</v>
      </c>
      <c r="J4">
        <v>0.55361458453619306</v>
      </c>
      <c r="K4">
        <v>1.3573649872617899</v>
      </c>
      <c r="L4">
        <v>0.56885525886413402</v>
      </c>
      <c r="M4">
        <v>1.0180656430113699</v>
      </c>
      <c r="N4">
        <v>1.0486757957322299</v>
      </c>
      <c r="P4" t="s">
        <v>3</v>
      </c>
      <c r="Q4">
        <v>1</v>
      </c>
      <c r="R4" s="11">
        <f t="shared" ref="R4:AA4" si="0">CORREL($D$4:$D$35,E$4:E$35)</f>
        <v>0.61081319421901004</v>
      </c>
      <c r="S4">
        <f t="shared" si="0"/>
        <v>0.38183961751894863</v>
      </c>
      <c r="T4">
        <f t="shared" si="0"/>
        <v>0.47250669543129287</v>
      </c>
      <c r="U4">
        <f t="shared" si="0"/>
        <v>0.51056749753163433</v>
      </c>
      <c r="V4">
        <f t="shared" si="0"/>
        <v>0.17352283347216105</v>
      </c>
      <c r="W4">
        <f t="shared" si="0"/>
        <v>0.17603498614775739</v>
      </c>
      <c r="X4">
        <f t="shared" si="0"/>
        <v>0.32958290776367843</v>
      </c>
      <c r="Y4">
        <f t="shared" si="0"/>
        <v>0.4578743995072041</v>
      </c>
      <c r="Z4">
        <f t="shared" si="0"/>
        <v>0.47230562495689149</v>
      </c>
      <c r="AA4">
        <f t="shared" si="0"/>
        <v>0.41403103375864669</v>
      </c>
      <c r="AP4" t="s">
        <v>3</v>
      </c>
      <c r="AQ4">
        <v>1</v>
      </c>
      <c r="AR4" s="11">
        <f t="shared" ref="AR4:BA4" si="1">CORREL($AD$4:$AD$35,AE$4:AE$35)</f>
        <v>0.64875064370449842</v>
      </c>
      <c r="AS4">
        <f t="shared" si="1"/>
        <v>0.30570359620842424</v>
      </c>
      <c r="AT4">
        <f t="shared" si="1"/>
        <v>0.40154411199949225</v>
      </c>
      <c r="AU4">
        <f t="shared" si="1"/>
        <v>0.34545558557670375</v>
      </c>
      <c r="AV4">
        <f t="shared" si="1"/>
        <v>6.677266407182357E-2</v>
      </c>
      <c r="AW4">
        <f t="shared" si="1"/>
        <v>0.29561619179748838</v>
      </c>
      <c r="AX4">
        <f t="shared" si="1"/>
        <v>0.32346178186030039</v>
      </c>
      <c r="AY4">
        <f t="shared" si="1"/>
        <v>0.49094945361247094</v>
      </c>
      <c r="AZ4">
        <f t="shared" si="1"/>
        <v>0.41993580648485218</v>
      </c>
      <c r="BA4">
        <f t="shared" si="1"/>
        <v>-0.20797631430470176</v>
      </c>
      <c r="BP4" t="s">
        <v>3</v>
      </c>
      <c r="BQ4">
        <v>1</v>
      </c>
      <c r="BR4" s="11">
        <f t="shared" ref="BR4:CA4" si="2">CORREL($AD$4:$AD$35,BE$4:BE$35)</f>
        <v>0.60602196391440388</v>
      </c>
      <c r="BS4">
        <f t="shared" si="2"/>
        <v>0.34922026096355335</v>
      </c>
      <c r="BT4">
        <f t="shared" si="2"/>
        <v>0.5058899996729187</v>
      </c>
      <c r="BU4">
        <f t="shared" si="2"/>
        <v>0.11864127648118034</v>
      </c>
      <c r="BV4">
        <f t="shared" si="2"/>
        <v>-9.612248631153654E-2</v>
      </c>
      <c r="BW4" s="11">
        <f t="shared" si="2"/>
        <v>0.89456677459882505</v>
      </c>
      <c r="BX4">
        <f t="shared" si="2"/>
        <v>0.19418134504617926</v>
      </c>
      <c r="BY4" s="11">
        <f t="shared" si="2"/>
        <v>0.75645447936919175</v>
      </c>
      <c r="BZ4">
        <f t="shared" si="2"/>
        <v>0.39436842744811113</v>
      </c>
      <c r="CA4">
        <f t="shared" si="2"/>
        <v>-0.12838604496823366</v>
      </c>
      <c r="CP4" t="s">
        <v>3</v>
      </c>
      <c r="CQ4">
        <v>1</v>
      </c>
      <c r="CR4" s="11">
        <f t="shared" ref="CR4:DA4" si="3">CORREL($AD$4:$AD$35,CE$4:CE$35)</f>
        <v>0.92202198221311771</v>
      </c>
      <c r="CS4">
        <f t="shared" si="3"/>
        <v>6.1482671701679432E-2</v>
      </c>
      <c r="CT4">
        <f t="shared" si="3"/>
        <v>0.22655442360036254</v>
      </c>
      <c r="CU4">
        <f t="shared" si="3"/>
        <v>0.48996010264773415</v>
      </c>
      <c r="CV4">
        <f t="shared" si="3"/>
        <v>0.13647741092449084</v>
      </c>
      <c r="CW4">
        <f t="shared" si="3"/>
        <v>0.11045795805827567</v>
      </c>
      <c r="CX4">
        <f t="shared" si="3"/>
        <v>0.4146170737511064</v>
      </c>
      <c r="CY4">
        <f t="shared" si="3"/>
        <v>0.22828219312978626</v>
      </c>
      <c r="CZ4" s="11">
        <f t="shared" si="3"/>
        <v>0.7031485398423718</v>
      </c>
      <c r="DA4">
        <f t="shared" si="3"/>
        <v>-0.26462707188669471</v>
      </c>
      <c r="DD4" s="12">
        <v>0.56725903499681696</v>
      </c>
      <c r="DE4" s="12">
        <v>0.55662798092371402</v>
      </c>
      <c r="DF4" s="12">
        <v>1.06923788944673</v>
      </c>
      <c r="DG4" s="12">
        <v>1.3195827430462601</v>
      </c>
      <c r="DH4" s="12">
        <v>0.71034182955571701</v>
      </c>
      <c r="DI4" s="12">
        <v>0.63054669045016298</v>
      </c>
      <c r="DJ4" s="12">
        <v>0.55361458453619306</v>
      </c>
      <c r="DK4" s="12">
        <v>1.3573649872617899</v>
      </c>
      <c r="DL4" s="12">
        <v>0.56885525886413402</v>
      </c>
      <c r="DM4" s="12">
        <v>1.0180656430113699</v>
      </c>
      <c r="DN4" s="12">
        <v>1.0486757957322299</v>
      </c>
      <c r="DP4" t="s">
        <v>3</v>
      </c>
      <c r="DQ4">
        <v>1</v>
      </c>
      <c r="DR4" s="11">
        <f t="shared" ref="DR4:EA4" si="4">CORREL($DD$4:$DD$35,DE$4:DE$35)</f>
        <v>0.71016083133779961</v>
      </c>
      <c r="DS4" s="11">
        <f t="shared" si="4"/>
        <v>0.64695892467253424</v>
      </c>
      <c r="DT4" s="11">
        <f t="shared" si="4"/>
        <v>0.5436071259914419</v>
      </c>
      <c r="DU4" s="11">
        <f t="shared" si="4"/>
        <v>0.64104473194560885</v>
      </c>
      <c r="DV4">
        <f t="shared" si="4"/>
        <v>0.26188800013930913</v>
      </c>
      <c r="DW4">
        <f t="shared" si="4"/>
        <v>0.11265962301311779</v>
      </c>
      <c r="DX4">
        <f t="shared" si="4"/>
        <v>0.33743324490543553</v>
      </c>
      <c r="DY4">
        <f t="shared" si="4"/>
        <v>0.53480748381229215</v>
      </c>
      <c r="DZ4" s="11">
        <f t="shared" si="4"/>
        <v>0.71905912191050858</v>
      </c>
      <c r="EA4" s="11">
        <f t="shared" si="4"/>
        <v>0.68297316583039536</v>
      </c>
      <c r="ED4" s="12">
        <v>0.56725903499681696</v>
      </c>
      <c r="EE4" s="12">
        <v>0.55662798092371402</v>
      </c>
      <c r="EF4" s="12">
        <v>1.06923788944673</v>
      </c>
      <c r="EG4" s="12">
        <v>1.3195827430462601</v>
      </c>
      <c r="EH4" s="12">
        <v>0.71034182955571701</v>
      </c>
      <c r="EI4" s="12">
        <v>0.63054669045016298</v>
      </c>
      <c r="EJ4" s="12">
        <v>0.55361458453619306</v>
      </c>
      <c r="EK4" s="12">
        <v>1.3573649872617899</v>
      </c>
      <c r="EL4" s="12">
        <v>0.56885525886413402</v>
      </c>
      <c r="EM4" s="12">
        <v>1.0180656430113699</v>
      </c>
      <c r="EN4" s="12">
        <v>1.0486757957322299</v>
      </c>
      <c r="EP4" t="s">
        <v>3</v>
      </c>
      <c r="EQ4">
        <v>1</v>
      </c>
      <c r="ER4" s="11">
        <f t="shared" ref="ER4:FA4" si="5">CORREL($DD$4:$DD$35,EE$4:EE$35)</f>
        <v>0.6657186132684576</v>
      </c>
      <c r="ES4" s="11">
        <f t="shared" si="5"/>
        <v>0.71973670660847078</v>
      </c>
      <c r="ET4" s="11">
        <f t="shared" si="5"/>
        <v>0.54828734836697379</v>
      </c>
      <c r="EU4" s="11">
        <f t="shared" si="5"/>
        <v>0.77248007975825306</v>
      </c>
      <c r="EV4">
        <f t="shared" si="5"/>
        <v>0.13933280585948582</v>
      </c>
      <c r="EW4">
        <f t="shared" si="5"/>
        <v>6.2058942813574949E-2</v>
      </c>
      <c r="EX4">
        <f t="shared" si="5"/>
        <v>0.44341804577973037</v>
      </c>
      <c r="EY4" s="11">
        <f t="shared" si="5"/>
        <v>0.55145742539495457</v>
      </c>
      <c r="EZ4" s="11">
        <f t="shared" si="5"/>
        <v>0.74715190364026229</v>
      </c>
      <c r="FA4" s="11">
        <f t="shared" si="5"/>
        <v>0.74242407654814768</v>
      </c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P4" t="s">
        <v>3</v>
      </c>
      <c r="FQ4">
        <v>1</v>
      </c>
      <c r="FR4" s="11">
        <f t="shared" ref="FR4:GA4" si="6">CORREL($DD$4:$DD$35,FE$4:FE$35)</f>
        <v>0.75425287839506217</v>
      </c>
      <c r="FS4">
        <f t="shared" si="6"/>
        <v>9.6808012999620469E-2</v>
      </c>
      <c r="FT4">
        <f t="shared" si="6"/>
        <v>0.32519342765079029</v>
      </c>
      <c r="FU4">
        <f t="shared" si="6"/>
        <v>0.48000553395953693</v>
      </c>
      <c r="FV4">
        <f t="shared" si="6"/>
        <v>0.43072382507303486</v>
      </c>
      <c r="FW4">
        <f t="shared" si="6"/>
        <v>2.1377783739244521E-2</v>
      </c>
      <c r="FX4">
        <f t="shared" si="6"/>
        <v>0.30755641921730131</v>
      </c>
      <c r="FY4">
        <f t="shared" si="6"/>
        <v>0.29958891392693071</v>
      </c>
      <c r="FZ4" s="11">
        <f t="shared" si="6"/>
        <v>0.54487387405433874</v>
      </c>
      <c r="GA4" s="11">
        <f t="shared" si="6"/>
        <v>0.67285678207080379</v>
      </c>
    </row>
    <row r="5" spans="4:183" x14ac:dyDescent="0.25">
      <c r="D5">
        <v>1.5119952646705801</v>
      </c>
      <c r="E5">
        <v>1.5522690261202701</v>
      </c>
      <c r="F5">
        <v>1.33504088343725</v>
      </c>
      <c r="G5">
        <v>1.20572121746533</v>
      </c>
      <c r="H5">
        <v>1.1603919837393499</v>
      </c>
      <c r="I5">
        <v>1.47996738410954</v>
      </c>
      <c r="J5">
        <v>1.7085879736373999</v>
      </c>
      <c r="K5">
        <v>1.1464596718270901</v>
      </c>
      <c r="L5">
        <v>1.6352702266988699</v>
      </c>
      <c r="M5">
        <v>1.22853900658689</v>
      </c>
      <c r="N5">
        <v>1.1117429930928999</v>
      </c>
      <c r="P5" t="s">
        <v>4</v>
      </c>
      <c r="R5">
        <v>1</v>
      </c>
      <c r="S5" s="11">
        <f t="shared" ref="S5:AA5" si="7">CORREL($E$4:$E$35,F$4:F$35)</f>
        <v>0.83920010376850984</v>
      </c>
      <c r="T5" s="13">
        <f t="shared" si="7"/>
        <v>0.56573302711032247</v>
      </c>
      <c r="U5" s="11">
        <f t="shared" si="7"/>
        <v>0.75652075591194257</v>
      </c>
      <c r="V5" s="13">
        <f t="shared" si="7"/>
        <v>0.56278559898573244</v>
      </c>
      <c r="W5">
        <f t="shared" si="7"/>
        <v>0.1238862260929294</v>
      </c>
      <c r="X5">
        <f t="shared" si="7"/>
        <v>0.173743725076693</v>
      </c>
      <c r="Y5" s="11">
        <f t="shared" si="7"/>
        <v>0.77351049251767845</v>
      </c>
      <c r="Z5" s="11">
        <f t="shared" si="7"/>
        <v>0.79897734053843028</v>
      </c>
      <c r="AA5">
        <f t="shared" si="7"/>
        <v>0.3565951829680295</v>
      </c>
      <c r="AP5" t="s">
        <v>4</v>
      </c>
      <c r="AR5">
        <v>1</v>
      </c>
      <c r="AS5" s="11">
        <f t="shared" ref="AS5:BA5" si="8">CORREL($AE$4:$AE$35,AF$4:AF$35)</f>
        <v>0.8750426117891823</v>
      </c>
      <c r="AT5" s="11">
        <f t="shared" si="8"/>
        <v>0.88402236377027155</v>
      </c>
      <c r="AU5" s="11">
        <f t="shared" si="8"/>
        <v>0.73917833446370551</v>
      </c>
      <c r="AV5">
        <f t="shared" si="8"/>
        <v>0.48730980581854949</v>
      </c>
      <c r="AW5">
        <f t="shared" si="8"/>
        <v>0.19663785289357058</v>
      </c>
      <c r="AX5">
        <f t="shared" si="8"/>
        <v>0.15905630762810935</v>
      </c>
      <c r="AY5" s="11">
        <f t="shared" si="8"/>
        <v>0.84132700275519134</v>
      </c>
      <c r="AZ5" s="11">
        <f t="shared" si="8"/>
        <v>0.84553893971055305</v>
      </c>
      <c r="BA5">
        <f t="shared" si="8"/>
        <v>6.1681508830477842E-2</v>
      </c>
      <c r="BP5" t="s">
        <v>4</v>
      </c>
      <c r="BR5">
        <v>1</v>
      </c>
      <c r="BS5" s="11">
        <f t="shared" ref="BS5:CA5" si="9">CORREL($AE$4:$AE$35,BF$4:BF$35)</f>
        <v>0.92657525459666956</v>
      </c>
      <c r="BT5" s="11">
        <f t="shared" si="9"/>
        <v>0.95892442303147885</v>
      </c>
      <c r="BU5" s="11">
        <f t="shared" si="9"/>
        <v>0.65050967968528406</v>
      </c>
      <c r="BV5">
        <f t="shared" si="9"/>
        <v>0.51347086823755661</v>
      </c>
      <c r="BW5">
        <f t="shared" si="9"/>
        <v>0.50935310984417781</v>
      </c>
      <c r="BX5">
        <f t="shared" si="9"/>
        <v>2.8502380970125842E-2</v>
      </c>
      <c r="BY5" s="11">
        <f t="shared" si="9"/>
        <v>0.91128213319017293</v>
      </c>
      <c r="BZ5" s="11">
        <f t="shared" si="9"/>
        <v>0.81563218097033097</v>
      </c>
      <c r="CA5">
        <f t="shared" si="9"/>
        <v>0.30387950676274628</v>
      </c>
      <c r="CP5" t="s">
        <v>4</v>
      </c>
      <c r="CR5">
        <v>1</v>
      </c>
      <c r="CS5">
        <f t="shared" ref="CS5:DA5" si="10">CORREL($AE$4:$AE$35,CF$4:CF$35)</f>
        <v>0.23566326332084031</v>
      </c>
      <c r="CT5">
        <f t="shared" si="10"/>
        <v>0.47578679507882476</v>
      </c>
      <c r="CU5" s="11">
        <f t="shared" si="10"/>
        <v>0.62858690419192909</v>
      </c>
      <c r="CV5">
        <f t="shared" si="10"/>
        <v>0.33859292147828596</v>
      </c>
      <c r="CW5">
        <f t="shared" si="10"/>
        <v>0.19787755353764044</v>
      </c>
      <c r="CX5">
        <f t="shared" si="10"/>
        <v>0.39791093758273316</v>
      </c>
      <c r="CY5">
        <f t="shared" si="10"/>
        <v>0.31410274314644282</v>
      </c>
      <c r="CZ5" s="11">
        <f t="shared" si="10"/>
        <v>0.78696063551280016</v>
      </c>
      <c r="DA5">
        <f t="shared" si="10"/>
        <v>-0.21724515842587158</v>
      </c>
      <c r="DD5" s="12">
        <v>1.5119952646705801</v>
      </c>
      <c r="DE5" s="12">
        <v>1.5522690261202701</v>
      </c>
      <c r="DF5" s="12">
        <v>1.33504088343725</v>
      </c>
      <c r="DG5" s="12">
        <v>1.20572121746533</v>
      </c>
      <c r="DH5" s="12">
        <v>1.1603919837393499</v>
      </c>
      <c r="DI5" s="12">
        <v>1.47996738410954</v>
      </c>
      <c r="DJ5" s="12">
        <v>1.7085879736373999</v>
      </c>
      <c r="DK5" s="12">
        <v>1.1464596718270901</v>
      </c>
      <c r="DL5" s="12">
        <v>1.6352702266988699</v>
      </c>
      <c r="DM5" s="12">
        <v>1.22853900658689</v>
      </c>
      <c r="DN5" s="12">
        <v>1.1117429930928999</v>
      </c>
      <c r="DP5" t="s">
        <v>4</v>
      </c>
      <c r="DR5">
        <v>1</v>
      </c>
      <c r="DS5" s="11">
        <f t="shared" ref="DS5:EA5" si="11">CORREL($DE$4:$DE$35,DF$4:DF$35)</f>
        <v>0.72688374042948856</v>
      </c>
      <c r="DT5">
        <f t="shared" si="11"/>
        <v>9.5341919281470247E-2</v>
      </c>
      <c r="DU5" s="11">
        <f t="shared" si="11"/>
        <v>0.79370806561385099</v>
      </c>
      <c r="DV5" s="11">
        <f t="shared" si="11"/>
        <v>0.60430661833676302</v>
      </c>
      <c r="DW5">
        <f t="shared" si="11"/>
        <v>2.99125577620982E-2</v>
      </c>
      <c r="DX5">
        <f t="shared" si="11"/>
        <v>9.8009662942119394E-2</v>
      </c>
      <c r="DY5" s="11">
        <f t="shared" si="11"/>
        <v>0.57144733923867241</v>
      </c>
      <c r="DZ5" s="11">
        <f t="shared" si="11"/>
        <v>0.65279887096330436</v>
      </c>
      <c r="EA5" s="11">
        <f t="shared" si="11"/>
        <v>0.62578619371901612</v>
      </c>
      <c r="ED5" s="12">
        <v>1.5119952646705801</v>
      </c>
      <c r="EE5" s="12">
        <v>1.5522690261202701</v>
      </c>
      <c r="EF5" s="12">
        <v>1.33504088343725</v>
      </c>
      <c r="EG5" s="12">
        <v>1.20572121746533</v>
      </c>
      <c r="EH5" s="12">
        <v>1.1603919837393499</v>
      </c>
      <c r="EI5" s="12">
        <v>1.47996738410954</v>
      </c>
      <c r="EJ5" s="12">
        <v>1.7085879736373999</v>
      </c>
      <c r="EK5" s="12">
        <v>1.1464596718270901</v>
      </c>
      <c r="EL5" s="12">
        <v>1.6352702266988699</v>
      </c>
      <c r="EM5" s="12">
        <v>1.22853900658689</v>
      </c>
      <c r="EN5" s="12">
        <v>1.1117429930928999</v>
      </c>
      <c r="EP5" t="s">
        <v>4</v>
      </c>
      <c r="ER5">
        <v>1</v>
      </c>
      <c r="ES5" s="11">
        <f t="shared" ref="ES5:FA5" si="12">CORREL($DE$4:$DE$35,EF$4:EF$35)</f>
        <v>0.76615404680551269</v>
      </c>
      <c r="ET5">
        <f t="shared" si="12"/>
        <v>2.5513714659859646E-2</v>
      </c>
      <c r="EU5" s="11">
        <f t="shared" si="12"/>
        <v>0.85805951600909847</v>
      </c>
      <c r="EV5" s="11">
        <f t="shared" si="12"/>
        <v>0.56483029428913123</v>
      </c>
      <c r="EW5">
        <f t="shared" si="12"/>
        <v>-5.5991596858320794E-2</v>
      </c>
      <c r="EX5">
        <f t="shared" si="12"/>
        <v>0.12472000181451896</v>
      </c>
      <c r="EY5" s="11">
        <f t="shared" si="12"/>
        <v>0.55518496124083616</v>
      </c>
      <c r="EZ5" s="11">
        <f t="shared" si="12"/>
        <v>0.67468703379063899</v>
      </c>
      <c r="FA5" s="11">
        <f t="shared" si="12"/>
        <v>0.71248456416811712</v>
      </c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P5" t="s">
        <v>4</v>
      </c>
      <c r="FR5">
        <v>1</v>
      </c>
      <c r="FS5">
        <f t="shared" ref="FS5:GA5" si="13">CORREL($DE$4:$DE$35,FF$4:FF$35)</f>
        <v>0.40911178707995127</v>
      </c>
      <c r="FT5">
        <f t="shared" si="13"/>
        <v>6.1470254148853855E-2</v>
      </c>
      <c r="FU5" s="11">
        <f t="shared" si="13"/>
        <v>0.7368484734072317</v>
      </c>
      <c r="FV5" s="11">
        <f t="shared" si="13"/>
        <v>0.70561712358190831</v>
      </c>
      <c r="FW5">
        <f t="shared" si="13"/>
        <v>9.2442540397658146E-2</v>
      </c>
      <c r="FX5">
        <f t="shared" si="13"/>
        <v>8.9872003608030965E-2</v>
      </c>
      <c r="FY5">
        <f t="shared" si="13"/>
        <v>0.50949355632223281</v>
      </c>
      <c r="FZ5">
        <f t="shared" si="13"/>
        <v>0.49845344004760594</v>
      </c>
      <c r="GA5" s="11">
        <f t="shared" si="13"/>
        <v>0.54383813466184272</v>
      </c>
    </row>
    <row r="6" spans="4:183" x14ac:dyDescent="0.25">
      <c r="D6">
        <v>1.0598714402054801</v>
      </c>
      <c r="E6">
        <v>1.43952640989648</v>
      </c>
      <c r="F6">
        <v>1.0221393321301699</v>
      </c>
      <c r="G6">
        <v>0.66589054597643704</v>
      </c>
      <c r="H6">
        <v>0.95800589994590402</v>
      </c>
      <c r="I6">
        <v>1.1963113220184001</v>
      </c>
      <c r="J6">
        <v>1.47303763854356</v>
      </c>
      <c r="K6">
        <v>0.53188694337443398</v>
      </c>
      <c r="L6">
        <v>1.1724897359933</v>
      </c>
      <c r="M6">
        <v>1.04228897826114</v>
      </c>
      <c r="N6">
        <v>0.93151438064758796</v>
      </c>
      <c r="P6" t="s">
        <v>5</v>
      </c>
      <c r="S6">
        <v>1</v>
      </c>
      <c r="T6" s="11">
        <f t="shared" ref="T6:AA6" si="14">CORREL($F$4:$F$35,G$4:G$35)</f>
        <v>0.77557851598645122</v>
      </c>
      <c r="U6" s="11">
        <f t="shared" si="14"/>
        <v>0.80746088391083326</v>
      </c>
      <c r="V6">
        <f t="shared" si="14"/>
        <v>0.44775760174117402</v>
      </c>
      <c r="W6">
        <f t="shared" si="14"/>
        <v>-0.11804492132172027</v>
      </c>
      <c r="X6">
        <f t="shared" si="14"/>
        <v>0.17106154212378741</v>
      </c>
      <c r="Y6" s="11">
        <f t="shared" si="14"/>
        <v>0.64276529508419766</v>
      </c>
      <c r="Z6" s="11">
        <f t="shared" si="14"/>
        <v>0.8264465554035324</v>
      </c>
      <c r="AA6">
        <f t="shared" si="14"/>
        <v>0.38363653588781471</v>
      </c>
      <c r="AP6" t="s">
        <v>5</v>
      </c>
      <c r="AS6">
        <v>1</v>
      </c>
      <c r="AT6" s="11">
        <f t="shared" ref="AT6:BA6" si="15">CORREL($AF$4:$AF$35,AG$4:AG$35)</f>
        <v>0.94101974905858998</v>
      </c>
      <c r="AU6" s="11">
        <f t="shared" si="15"/>
        <v>0.84450793290057136</v>
      </c>
      <c r="AV6">
        <f t="shared" si="15"/>
        <v>0.42484479436260386</v>
      </c>
      <c r="AW6">
        <f t="shared" si="15"/>
        <v>-9.9197329226568542E-2</v>
      </c>
      <c r="AX6">
        <f t="shared" si="15"/>
        <v>-0.14594939035740495</v>
      </c>
      <c r="AY6" s="11">
        <f t="shared" si="15"/>
        <v>0.66637629430666179</v>
      </c>
      <c r="AZ6" s="11">
        <f t="shared" si="15"/>
        <v>0.82496012583496836</v>
      </c>
      <c r="BA6">
        <f t="shared" si="15"/>
        <v>0.22241992630697763</v>
      </c>
      <c r="BP6" t="s">
        <v>5</v>
      </c>
      <c r="BS6">
        <v>1</v>
      </c>
      <c r="BT6" s="11">
        <f t="shared" ref="BT6:CA6" si="16">CORREL($AF$4:$AF$35,BG$4:BG$35)</f>
        <v>0.97813818419533705</v>
      </c>
      <c r="BU6" s="11">
        <f t="shared" si="16"/>
        <v>0.85864901948393524</v>
      </c>
      <c r="BV6">
        <f t="shared" si="16"/>
        <v>0.46289151890087482</v>
      </c>
      <c r="BW6">
        <f t="shared" si="16"/>
        <v>0.24232756608036757</v>
      </c>
      <c r="BX6">
        <f t="shared" si="16"/>
        <v>-0.2086210791068388</v>
      </c>
      <c r="BY6" s="11">
        <f t="shared" si="16"/>
        <v>0.70219209602958466</v>
      </c>
      <c r="BZ6" s="11">
        <f t="shared" si="16"/>
        <v>0.67302694774509386</v>
      </c>
      <c r="CA6">
        <f t="shared" si="16"/>
        <v>0.39294900591692133</v>
      </c>
      <c r="CP6" t="s">
        <v>5</v>
      </c>
      <c r="CS6">
        <v>1</v>
      </c>
      <c r="CT6" s="11">
        <f t="shared" ref="CT6:DA6" si="17">CORREL($AF$4:$AF$35,CG$4:CG$35)</f>
        <v>0.65384922642349397</v>
      </c>
      <c r="CU6" s="11">
        <f t="shared" si="17"/>
        <v>0.61978537472309791</v>
      </c>
      <c r="CV6">
        <f t="shared" si="17"/>
        <v>0.28061383633189962</v>
      </c>
      <c r="CW6">
        <f t="shared" si="17"/>
        <v>-0.48976599418061706</v>
      </c>
      <c r="CX6" s="11">
        <f t="shared" si="17"/>
        <v>-0.63215120171523842</v>
      </c>
      <c r="CY6">
        <f t="shared" si="17"/>
        <v>-0.45390880177222492</v>
      </c>
      <c r="CZ6">
        <f t="shared" si="17"/>
        <v>0.15449286200525847</v>
      </c>
      <c r="DA6">
        <f t="shared" si="17"/>
        <v>0.29700950720811309</v>
      </c>
      <c r="DD6" s="12">
        <v>1.0598714402054801</v>
      </c>
      <c r="DE6" s="12">
        <v>1.43952640989648</v>
      </c>
      <c r="DF6" s="12">
        <v>1.0221393321301699</v>
      </c>
      <c r="DG6" s="12">
        <v>0.66589054597643704</v>
      </c>
      <c r="DH6" s="12">
        <v>0.95800589994590402</v>
      </c>
      <c r="DI6" s="12">
        <v>1.1963113220184001</v>
      </c>
      <c r="DJ6" s="12">
        <v>1.47303763854356</v>
      </c>
      <c r="DK6" s="12">
        <v>0.53188694337443398</v>
      </c>
      <c r="DL6" s="12">
        <v>1.1724897359933</v>
      </c>
      <c r="DM6" s="12">
        <v>1.04228897826114</v>
      </c>
      <c r="DN6" s="12">
        <v>0.93151438064758796</v>
      </c>
      <c r="DP6" t="s">
        <v>5</v>
      </c>
      <c r="DS6">
        <v>1</v>
      </c>
      <c r="DT6" s="11">
        <f t="shared" ref="DT6:EA6" si="18">CORREL($DF$4:$DF$35,DG$4:DG$35)</f>
        <v>0.56411907503747472</v>
      </c>
      <c r="DU6" s="11">
        <f t="shared" si="18"/>
        <v>0.89000408237543061</v>
      </c>
      <c r="DV6">
        <f t="shared" si="18"/>
        <v>0.39957417917326288</v>
      </c>
      <c r="DW6">
        <f t="shared" si="18"/>
        <v>-0.20885345278647774</v>
      </c>
      <c r="DX6">
        <f t="shared" si="18"/>
        <v>0.58666926881482917</v>
      </c>
      <c r="DY6">
        <f t="shared" si="18"/>
        <v>0.49952694374430801</v>
      </c>
      <c r="DZ6" s="11">
        <f t="shared" si="18"/>
        <v>0.82786394391973461</v>
      </c>
      <c r="EA6" s="11">
        <f t="shared" si="18"/>
        <v>0.6559577890478907</v>
      </c>
      <c r="ED6" s="12">
        <v>1.0598714402054801</v>
      </c>
      <c r="EE6" s="12">
        <v>1.43952640989648</v>
      </c>
      <c r="EF6" s="12">
        <v>1.0221393321301699</v>
      </c>
      <c r="EG6" s="12">
        <v>0.66589054597643704</v>
      </c>
      <c r="EH6" s="12">
        <v>0.95800589994590402</v>
      </c>
      <c r="EI6" s="12">
        <v>1.1963113220184001</v>
      </c>
      <c r="EJ6" s="12">
        <v>1.47303763854356</v>
      </c>
      <c r="EK6" s="12">
        <v>0.53188694337443398</v>
      </c>
      <c r="EL6" s="12">
        <v>1.1724897359933</v>
      </c>
      <c r="EM6" s="12">
        <v>1.04228897826114</v>
      </c>
      <c r="EN6" s="12">
        <v>0.93151438064758796</v>
      </c>
      <c r="EP6" t="s">
        <v>5</v>
      </c>
      <c r="ES6">
        <v>1</v>
      </c>
      <c r="ET6" s="11">
        <f t="shared" ref="ET6:FA6" si="19">CORREL($DF$4:$DF$35,EG$4:EG$35)</f>
        <v>0.5070033962945435</v>
      </c>
      <c r="EU6" s="11">
        <f t="shared" si="19"/>
        <v>0.9337569405641658</v>
      </c>
      <c r="EV6">
        <f t="shared" si="19"/>
        <v>0.23391337858118333</v>
      </c>
      <c r="EW6">
        <f t="shared" si="19"/>
        <v>-0.22607405503863165</v>
      </c>
      <c r="EX6" s="11">
        <f t="shared" si="19"/>
        <v>0.61282981992031504</v>
      </c>
      <c r="EY6" s="11">
        <f t="shared" si="19"/>
        <v>0.56259655767538719</v>
      </c>
      <c r="EZ6" s="11">
        <f t="shared" si="19"/>
        <v>0.912705306026656</v>
      </c>
      <c r="FA6" s="11">
        <f t="shared" si="19"/>
        <v>0.84281011776949633</v>
      </c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P6" t="s">
        <v>5</v>
      </c>
      <c r="FS6">
        <v>1</v>
      </c>
      <c r="FT6" s="11">
        <f t="shared" ref="FT6:GA6" si="20">CORREL($DF$4:$DF$35,FG$4:FG$35)</f>
        <v>0.64875969978163128</v>
      </c>
      <c r="FU6" s="11">
        <f t="shared" si="20"/>
        <v>0.88703882900317688</v>
      </c>
      <c r="FV6" s="11">
        <f t="shared" si="20"/>
        <v>0.78900746334483873</v>
      </c>
      <c r="FW6">
        <f t="shared" si="20"/>
        <v>-0.38701849520422382</v>
      </c>
      <c r="FX6" s="11">
        <f t="shared" si="20"/>
        <v>0.68697016832182722</v>
      </c>
      <c r="FY6">
        <f t="shared" si="20"/>
        <v>0.12250718121984371</v>
      </c>
      <c r="FZ6" s="11">
        <f t="shared" si="20"/>
        <v>0.56187614159511856</v>
      </c>
      <c r="GA6">
        <f t="shared" si="20"/>
        <v>0.38263884226290185</v>
      </c>
    </row>
    <row r="7" spans="4:183" x14ac:dyDescent="0.25">
      <c r="D7">
        <v>1.0444870750417601</v>
      </c>
      <c r="E7">
        <v>0.96856527253942704</v>
      </c>
      <c r="F7">
        <v>0.73414359864623302</v>
      </c>
      <c r="G7">
        <v>0.82187576769630499</v>
      </c>
      <c r="H7">
        <v>0.86996978872039299</v>
      </c>
      <c r="I7">
        <v>1.9211114486126499</v>
      </c>
      <c r="J7">
        <v>1.18464410337407</v>
      </c>
      <c r="K7">
        <v>0.58111598909570095</v>
      </c>
      <c r="L7">
        <v>1.3823907291926101</v>
      </c>
      <c r="M7">
        <v>1.053355094124</v>
      </c>
      <c r="N7">
        <v>1.1589025032039399</v>
      </c>
      <c r="P7" t="s">
        <v>6</v>
      </c>
      <c r="T7">
        <v>1</v>
      </c>
      <c r="U7" s="13">
        <f>CORREL(G$4:G$35,$H$4:$H$35)</f>
        <v>0.57472286483447699</v>
      </c>
      <c r="V7" s="11">
        <f>CORREL(H$4:H$35,$H$4:$H$35)</f>
        <v>1</v>
      </c>
      <c r="W7" s="13">
        <f>CORREL(I$4:I$35,$H$4:$H$35)</f>
        <v>0.57250307884072493</v>
      </c>
      <c r="X7">
        <f>CORREL(J$4:J$35,$H$4:$H$35)</f>
        <v>-0.11515098774624594</v>
      </c>
      <c r="Y7">
        <f>CORREL(K$4:K$35,$H$4:$H$35)</f>
        <v>0.24336847431261494</v>
      </c>
      <c r="Z7">
        <f>CORREL(J$4:J$35,$H$4:$H$35)</f>
        <v>-0.11515098774624594</v>
      </c>
      <c r="AA7" s="11">
        <f>CORREL(M$4:M$35,$H$4:$H$35)</f>
        <v>0.67676802646432355</v>
      </c>
      <c r="AP7" t="s">
        <v>6</v>
      </c>
      <c r="AT7">
        <v>1</v>
      </c>
      <c r="AU7" s="14">
        <f t="shared" ref="AU7:BA7" si="21">CORREL($AG$4:$AG$35,AH$4:AH$35)</f>
        <v>0.7935518535706878</v>
      </c>
      <c r="AV7">
        <f t="shared" si="21"/>
        <v>0.45267891902849661</v>
      </c>
      <c r="AW7" s="15">
        <f t="shared" si="21"/>
        <v>-5.0397553561258482E-2</v>
      </c>
      <c r="AX7" s="15">
        <f t="shared" si="21"/>
        <v>1.2023843217764713E-3</v>
      </c>
      <c r="AY7" s="14">
        <f t="shared" si="21"/>
        <v>0.64138658889144018</v>
      </c>
      <c r="AZ7" s="11">
        <f t="shared" si="21"/>
        <v>0.82611390413791719</v>
      </c>
      <c r="BA7">
        <f t="shared" si="21"/>
        <v>0.27106408000663279</v>
      </c>
      <c r="BP7" t="s">
        <v>6</v>
      </c>
      <c r="BT7">
        <v>1</v>
      </c>
      <c r="BU7" s="14">
        <f t="shared" ref="BU7:CA7" si="22">CORREL($AG$4:$AG$35,BH$4:BH$35)</f>
        <v>0.81281287572575911</v>
      </c>
      <c r="BV7">
        <f t="shared" si="22"/>
        <v>0.44739832658810219</v>
      </c>
      <c r="BW7" s="15">
        <f t="shared" si="22"/>
        <v>0.35849847007237295</v>
      </c>
      <c r="BX7" s="15">
        <f t="shared" si="22"/>
        <v>-7.6726481739447905E-2</v>
      </c>
      <c r="BY7" s="14">
        <f t="shared" si="22"/>
        <v>0.76634616465916616</v>
      </c>
      <c r="BZ7" s="11">
        <f t="shared" si="22"/>
        <v>0.72030773220822486</v>
      </c>
      <c r="CA7">
        <f t="shared" si="22"/>
        <v>0.4106462157617749</v>
      </c>
      <c r="CP7" t="s">
        <v>6</v>
      </c>
      <c r="CT7">
        <v>1</v>
      </c>
      <c r="CU7" s="15">
        <f t="shared" ref="CU7:DA7" si="23">CORREL($AG$4:$AG$35,CH$4:CH$35)</f>
        <v>0.48083181042630552</v>
      </c>
      <c r="CV7">
        <f t="shared" si="23"/>
        <v>0.46832619583855428</v>
      </c>
      <c r="CW7" s="15">
        <f t="shared" si="23"/>
        <v>-0.22714801723433356</v>
      </c>
      <c r="CX7" s="15">
        <f t="shared" si="23"/>
        <v>-6.7381793316503735E-2</v>
      </c>
      <c r="CY7" s="15">
        <f t="shared" si="23"/>
        <v>-0.31271610776424852</v>
      </c>
      <c r="CZ7">
        <f t="shared" si="23"/>
        <v>0.40657841798569599</v>
      </c>
      <c r="DA7">
        <f t="shared" si="23"/>
        <v>0.32339356839125522</v>
      </c>
      <c r="DD7" s="12">
        <v>1.0444870750417601</v>
      </c>
      <c r="DE7" s="12">
        <v>0.96856527253942704</v>
      </c>
      <c r="DF7" s="12">
        <v>0.73414359864623302</v>
      </c>
      <c r="DG7" s="12">
        <v>0.82187576769630499</v>
      </c>
      <c r="DH7" s="12">
        <v>0.86996978872039299</v>
      </c>
      <c r="DI7" s="12">
        <v>1.9211114486126499</v>
      </c>
      <c r="DJ7" s="12">
        <v>1.18464410337407</v>
      </c>
      <c r="DK7" s="12">
        <v>0.58111598909570095</v>
      </c>
      <c r="DL7" s="12">
        <v>1.3823907291926101</v>
      </c>
      <c r="DM7" s="12">
        <v>1.053355094124</v>
      </c>
      <c r="DN7" s="12">
        <v>1.1589025032039399</v>
      </c>
      <c r="DP7" t="s">
        <v>6</v>
      </c>
      <c r="DT7">
        <v>1</v>
      </c>
      <c r="DU7">
        <f t="shared" ref="DU7:EA7" si="24">CORREL($DG$4:$DG$35,DH$4:DH$35)</f>
        <v>0.39311230472901909</v>
      </c>
      <c r="DV7">
        <f t="shared" si="24"/>
        <v>-6.7683241526134169E-2</v>
      </c>
      <c r="DW7">
        <f t="shared" si="24"/>
        <v>-1.0749676008359242E-2</v>
      </c>
      <c r="DX7" s="11">
        <f t="shared" si="24"/>
        <v>0.85721820100265</v>
      </c>
      <c r="DY7">
        <f t="shared" si="24"/>
        <v>0.36743118074236575</v>
      </c>
      <c r="DZ7" s="11">
        <f t="shared" si="24"/>
        <v>0.63166117425159807</v>
      </c>
      <c r="EA7">
        <f t="shared" si="24"/>
        <v>0.47260334249240926</v>
      </c>
      <c r="ED7" s="12">
        <v>1.0444870750417601</v>
      </c>
      <c r="EE7" s="12">
        <v>0.96856527253942704</v>
      </c>
      <c r="EF7" s="12">
        <v>0.73414359864623302</v>
      </c>
      <c r="EG7" s="12">
        <v>0.82187576769630499</v>
      </c>
      <c r="EH7" s="12">
        <v>0.86996978872039299</v>
      </c>
      <c r="EI7" s="12">
        <v>1.9211114486126499</v>
      </c>
      <c r="EJ7" s="12">
        <v>1.18464410337407</v>
      </c>
      <c r="EK7" s="12">
        <v>0.58111598909570095</v>
      </c>
      <c r="EL7" s="12">
        <v>1.3823907291926101</v>
      </c>
      <c r="EM7" s="12">
        <v>1.053355094124</v>
      </c>
      <c r="EN7" s="12">
        <v>1.1589025032039399</v>
      </c>
      <c r="EP7" t="s">
        <v>6</v>
      </c>
      <c r="ET7">
        <v>1</v>
      </c>
      <c r="EU7">
        <f t="shared" ref="EU7:FA7" si="25">CORREL($DG$4:$DG$35,EH$4:EH$35)</f>
        <v>0.32067114106583772</v>
      </c>
      <c r="EV7">
        <f t="shared" si="25"/>
        <v>-0.30310139947816706</v>
      </c>
      <c r="EW7">
        <f t="shared" si="25"/>
        <v>0.17537285184222912</v>
      </c>
      <c r="EX7" s="11">
        <f t="shared" si="25"/>
        <v>0.88034117985672733</v>
      </c>
      <c r="EY7">
        <f t="shared" si="25"/>
        <v>0.47892122357263017</v>
      </c>
      <c r="EZ7" s="11">
        <f t="shared" si="25"/>
        <v>0.61510568886863581</v>
      </c>
      <c r="FA7">
        <f t="shared" si="25"/>
        <v>0.4240423785765125</v>
      </c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P7" t="s">
        <v>6</v>
      </c>
      <c r="FT7">
        <v>1</v>
      </c>
      <c r="FU7" s="11">
        <f t="shared" ref="FU7:GA7" si="26">CORREL($DG$4:$DG$35,FH$4:FH$35)</f>
        <v>0.58850130592787131</v>
      </c>
      <c r="FV7">
        <f t="shared" si="26"/>
        <v>0.44028376858073953</v>
      </c>
      <c r="FW7" s="11">
        <f t="shared" si="26"/>
        <v>-0.55796678528411892</v>
      </c>
      <c r="FX7" s="11">
        <f t="shared" si="26"/>
        <v>0.96654975574176738</v>
      </c>
      <c r="FY7">
        <f t="shared" si="26"/>
        <v>-0.18509682826658047</v>
      </c>
      <c r="FZ7" s="11">
        <f t="shared" si="26"/>
        <v>0.60755259831369657</v>
      </c>
      <c r="GA7" s="11">
        <f t="shared" si="26"/>
        <v>0.55822117370952951</v>
      </c>
    </row>
    <row r="8" spans="4:183" x14ac:dyDescent="0.25">
      <c r="D8">
        <v>2.30935493112902</v>
      </c>
      <c r="E8">
        <v>1.8088787756223299</v>
      </c>
      <c r="F8">
        <v>1.27901770580181</v>
      </c>
      <c r="G8">
        <v>1.0882035378403301</v>
      </c>
      <c r="H8">
        <v>1.2171800072588499</v>
      </c>
      <c r="I8">
        <v>1.16779646716173</v>
      </c>
      <c r="J8">
        <v>0.854264621901764</v>
      </c>
      <c r="K8">
        <v>1.13429246219544</v>
      </c>
      <c r="L8">
        <v>0.92703724342787397</v>
      </c>
      <c r="M8">
        <v>1.16948032411312</v>
      </c>
      <c r="N8">
        <v>1.3017421932159801</v>
      </c>
      <c r="P8" t="s">
        <v>7</v>
      </c>
      <c r="U8">
        <f t="shared" ref="U8:AA8" si="27">CORREL($H$4:$H$35,H$4:H$35)</f>
        <v>1</v>
      </c>
      <c r="V8" s="13">
        <f t="shared" si="27"/>
        <v>0.57250307884072493</v>
      </c>
      <c r="W8">
        <f t="shared" si="27"/>
        <v>-0.11515098774624594</v>
      </c>
      <c r="X8">
        <f t="shared" si="27"/>
        <v>0.24336847431261494</v>
      </c>
      <c r="Y8">
        <f t="shared" si="27"/>
        <v>0.51757761857534601</v>
      </c>
      <c r="Z8" s="11">
        <f t="shared" si="27"/>
        <v>0.67676802646432355</v>
      </c>
      <c r="AA8" s="13">
        <f t="shared" si="27"/>
        <v>0.57701056649928395</v>
      </c>
      <c r="AP8" t="s">
        <v>7</v>
      </c>
      <c r="AU8">
        <f>CORREL($H$4:$H$35,AH$4:AH$35)</f>
        <v>1.0000000000000002</v>
      </c>
      <c r="AV8" s="15">
        <f t="shared" ref="AV8:BA8" si="28">CORREL($AH$4:$AH$35,AI$4:AI$35)</f>
        <v>0.3880357110809089</v>
      </c>
      <c r="AW8">
        <f t="shared" si="28"/>
        <v>-3.0328450678562931E-2</v>
      </c>
      <c r="AX8">
        <f t="shared" si="28"/>
        <v>-0.18703393496235027</v>
      </c>
      <c r="AY8">
        <f t="shared" si="28"/>
        <v>0.45172790802054297</v>
      </c>
      <c r="AZ8" s="11">
        <f t="shared" si="28"/>
        <v>0.55515397603623673</v>
      </c>
      <c r="BA8" s="15">
        <f t="shared" si="28"/>
        <v>0.18082397883981491</v>
      </c>
      <c r="BP8" t="s">
        <v>7</v>
      </c>
      <c r="BU8">
        <f>CORREL($H$4:$H$35,BH$4:BH$35)</f>
        <v>1</v>
      </c>
      <c r="BV8" s="15">
        <f t="shared" ref="BV8:CA8" si="29">CORREL($AH$4:$AH$35,BI$4:BI$35)</f>
        <v>0.2008518857529118</v>
      </c>
      <c r="BW8">
        <f t="shared" si="29"/>
        <v>7.3805973256999266E-2</v>
      </c>
      <c r="BX8">
        <f t="shared" si="29"/>
        <v>-0.46843466689699559</v>
      </c>
      <c r="BY8">
        <f t="shared" si="29"/>
        <v>0.34647792308362957</v>
      </c>
      <c r="BZ8">
        <f t="shared" si="29"/>
        <v>0.26626938765442976</v>
      </c>
      <c r="CA8" s="15">
        <f t="shared" si="29"/>
        <v>0.24264892031878585</v>
      </c>
      <c r="CP8" t="s">
        <v>7</v>
      </c>
      <c r="CU8">
        <f>CORREL($H$4:$H$35,CH$4:CH$35)</f>
        <v>1</v>
      </c>
      <c r="CV8" s="14">
        <f t="shared" ref="CV8:DA8" si="30">CORREL($AH$4:$AH$35,CI$4:CI$35)</f>
        <v>0.74708458957183776</v>
      </c>
      <c r="CW8">
        <f t="shared" si="30"/>
        <v>3.8949406390141023E-2</v>
      </c>
      <c r="CX8">
        <f t="shared" si="30"/>
        <v>0.11190462507902997</v>
      </c>
      <c r="CY8">
        <f t="shared" si="30"/>
        <v>5.6382662046507319E-2</v>
      </c>
      <c r="CZ8" s="11">
        <f t="shared" si="30"/>
        <v>0.62726537585984865</v>
      </c>
      <c r="DA8" s="15">
        <f t="shared" si="30"/>
        <v>0.17612023406797925</v>
      </c>
      <c r="DD8" s="12">
        <v>2.30935493112902</v>
      </c>
      <c r="DE8" s="12">
        <v>1.8088787756223299</v>
      </c>
      <c r="DF8" s="12">
        <v>1.27901770580181</v>
      </c>
      <c r="DG8" s="12">
        <v>1.0882035378403301</v>
      </c>
      <c r="DH8" s="12">
        <v>1.2171800072588499</v>
      </c>
      <c r="DI8" s="12">
        <v>1.16779646716173</v>
      </c>
      <c r="DJ8" s="12">
        <v>0.854264621901764</v>
      </c>
      <c r="DK8" s="12">
        <v>1.13429246219544</v>
      </c>
      <c r="DL8" s="12">
        <v>0.92703724342787397</v>
      </c>
      <c r="DM8" s="12">
        <v>1.16948032411312</v>
      </c>
      <c r="DN8" s="12">
        <v>1.3017421932159801</v>
      </c>
      <c r="DP8" t="s">
        <v>7</v>
      </c>
      <c r="DU8">
        <f>CORREL($H$4:$H$35,DH$4:DH$35)</f>
        <v>1.0000000000000002</v>
      </c>
      <c r="DV8" s="11">
        <f t="shared" ref="DV8:EA8" si="31">CORREL($DH$4:$DH$35,DI$4:DI$35)</f>
        <v>0.6332173348894875</v>
      </c>
      <c r="DW8">
        <f t="shared" si="31"/>
        <v>-0.20998911493878514</v>
      </c>
      <c r="DX8">
        <f t="shared" si="31"/>
        <v>0.43590583604650396</v>
      </c>
      <c r="DY8" s="11">
        <f t="shared" si="31"/>
        <v>0.5536255313944356</v>
      </c>
      <c r="DZ8" s="11">
        <f t="shared" si="31"/>
        <v>0.8399975876176311</v>
      </c>
      <c r="EA8" s="11">
        <f t="shared" si="31"/>
        <v>0.77455530086114177</v>
      </c>
      <c r="ED8" s="12">
        <v>2.30935493112902</v>
      </c>
      <c r="EE8" s="12">
        <v>1.8088787756223299</v>
      </c>
      <c r="EF8" s="12">
        <v>1.27901770580181</v>
      </c>
      <c r="EG8" s="12">
        <v>1.0882035378403301</v>
      </c>
      <c r="EH8" s="12">
        <v>1.2171800072588499</v>
      </c>
      <c r="EI8" s="12">
        <v>1.16779646716173</v>
      </c>
      <c r="EJ8" s="12">
        <v>0.854264621901764</v>
      </c>
      <c r="EK8" s="12">
        <v>1.13429246219544</v>
      </c>
      <c r="EL8" s="12">
        <v>0.92703724342787397</v>
      </c>
      <c r="EM8" s="12">
        <v>1.16948032411312</v>
      </c>
      <c r="EN8" s="12">
        <v>1.3017421932159801</v>
      </c>
      <c r="EP8" t="s">
        <v>7</v>
      </c>
      <c r="EU8">
        <f>CORREL($H$4:$H$35,EH$4:EH$35)</f>
        <v>1</v>
      </c>
      <c r="EV8">
        <f t="shared" ref="EV8:FA8" si="32">CORREL($DH$4:$DH$35,EI$4:EI$35)</f>
        <v>0.49074557288041687</v>
      </c>
      <c r="EW8">
        <f t="shared" si="32"/>
        <v>-0.21930309875213658</v>
      </c>
      <c r="EX8">
        <f t="shared" si="32"/>
        <v>0.35430166615068959</v>
      </c>
      <c r="EY8" s="11">
        <f t="shared" si="32"/>
        <v>0.63659866700445766</v>
      </c>
      <c r="EZ8" s="11">
        <f t="shared" si="32"/>
        <v>0.91600225901710186</v>
      </c>
      <c r="FA8" s="11">
        <f t="shared" si="32"/>
        <v>0.91203202515030402</v>
      </c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t="s">
        <v>7</v>
      </c>
      <c r="FU8">
        <f>CORREL($H$4:$H$35,FH$4:FH$35)</f>
        <v>1.0000000000000002</v>
      </c>
      <c r="FV8" s="11">
        <f t="shared" ref="FV8:GA8" si="33">CORREL($DH$4:$DH$35,FI$4:FI$35)</f>
        <v>0.91896420206943374</v>
      </c>
      <c r="FW8">
        <f t="shared" si="33"/>
        <v>-0.23607307831837174</v>
      </c>
      <c r="FX8" s="11">
        <f t="shared" si="33"/>
        <v>0.59710532591186638</v>
      </c>
      <c r="FY8">
        <f t="shared" si="33"/>
        <v>0.35922207439763526</v>
      </c>
      <c r="FZ8" s="11">
        <f t="shared" si="33"/>
        <v>0.75007658443355696</v>
      </c>
      <c r="GA8" s="11">
        <f t="shared" si="33"/>
        <v>0.67195554129395729</v>
      </c>
    </row>
    <row r="9" spans="4:183" x14ac:dyDescent="0.25">
      <c r="D9">
        <v>1.54154317649868</v>
      </c>
      <c r="E9">
        <v>0.697734130628611</v>
      </c>
      <c r="F9">
        <v>0.824096991129871</v>
      </c>
      <c r="G9">
        <v>0.90321777362051403</v>
      </c>
      <c r="H9">
        <v>0.75574694613070603</v>
      </c>
      <c r="I9">
        <v>0.70626169520072901</v>
      </c>
      <c r="J9">
        <v>1.1373940484082801</v>
      </c>
      <c r="K9">
        <v>0.72538281024625195</v>
      </c>
      <c r="L9">
        <v>0.55136565568880103</v>
      </c>
      <c r="M9">
        <v>0.78965138067871099</v>
      </c>
      <c r="N9">
        <v>0.92954027975474496</v>
      </c>
      <c r="P9" t="s">
        <v>8</v>
      </c>
      <c r="V9">
        <f t="shared" ref="V9:AA9" si="34">CORREL($I$4:$I$35,I$4:I$35)</f>
        <v>1</v>
      </c>
      <c r="W9">
        <f t="shared" si="34"/>
        <v>2.0981841356607717E-2</v>
      </c>
      <c r="X9">
        <f t="shared" si="34"/>
        <v>0.26490344967880269</v>
      </c>
      <c r="Y9">
        <f t="shared" si="34"/>
        <v>0.50969460228304098</v>
      </c>
      <c r="Z9" s="11">
        <f t="shared" si="34"/>
        <v>0.64062043208901853</v>
      </c>
      <c r="AA9" s="13">
        <f t="shared" si="34"/>
        <v>0.56208133285529138</v>
      </c>
      <c r="AP9" t="s">
        <v>8</v>
      </c>
      <c r="AV9">
        <f>CORREL($I$4:$I$35,AI$4:AI$35)</f>
        <v>1</v>
      </c>
      <c r="AW9">
        <f>CORREL($AI$4:$AI$35,AJ$4:AJ$35)</f>
        <v>-6.1529945997213911E-2</v>
      </c>
      <c r="AX9">
        <f>CORREL($AI$4:$AI$35,AK$4:AK$35)</f>
        <v>0.49203397412544803</v>
      </c>
      <c r="AY9">
        <f>CORREL($AI$4:$AI$35,AL$4:AL$35)</f>
        <v>0.37676072754621825</v>
      </c>
      <c r="AZ9" s="11">
        <f>CORREL($AI$4:$AI$35,AM$4:AM$35)</f>
        <v>0.59916002034035531</v>
      </c>
      <c r="BA9" s="15">
        <f>CORREL($AI$4:$AI$35,AN$4:AN$35)</f>
        <v>0.47052447716161488</v>
      </c>
      <c r="BP9" t="s">
        <v>8</v>
      </c>
      <c r="BV9">
        <f>CORREL($I$4:$I$35,BI$4:BI$35)</f>
        <v>0.99999999999999978</v>
      </c>
      <c r="BW9">
        <f>CORREL($AI$4:$AI$35,BJ$4:BJ$35)</f>
        <v>-0.13149414010696661</v>
      </c>
      <c r="BX9">
        <f>CORREL($AI$4:$AI$35,BK$4:BK$35)</f>
        <v>0.5390545458842565</v>
      </c>
      <c r="BY9">
        <f>CORREL($AI$4:$AI$35,BL$4:BL$35)</f>
        <v>0.44305636847501878</v>
      </c>
      <c r="BZ9" s="11">
        <f>CORREL($AI$4:$AI$35,BM$4:BM$35)</f>
        <v>0.83437913987039602</v>
      </c>
      <c r="CA9" s="15">
        <f>CORREL($AI$4:$AI$35,BN$4:BN$35)</f>
        <v>0.57943757697907916</v>
      </c>
      <c r="CP9" t="s">
        <v>8</v>
      </c>
      <c r="CV9">
        <f>CORREL($I$4:$I$35,CI$4:CI$35)</f>
        <v>1.0000000000000002</v>
      </c>
      <c r="CW9">
        <f>CORREL($AI$4:$AI$35,CJ$4:CJ$35)</f>
        <v>7.6374556214221401E-2</v>
      </c>
      <c r="CX9">
        <f>CORREL($AI$4:$AI$35,CK$4:CK$35)</f>
        <v>0.42126444829332116</v>
      </c>
      <c r="CY9">
        <f>CORREL($AI$4:$AI$35,CL$4:CL$35)</f>
        <v>1.2189911924476588E-2</v>
      </c>
      <c r="CZ9">
        <f>CORREL($AI$4:$AI$35,CM$4:CM$35)</f>
        <v>0.47680768327758943</v>
      </c>
      <c r="DA9" s="15">
        <f>CORREL($AI$4:$AI$35,CN$4:CN$35)</f>
        <v>0.53383356279815175</v>
      </c>
      <c r="DD9" s="12">
        <v>1.54154317649868</v>
      </c>
      <c r="DE9" s="12">
        <v>0.697734130628611</v>
      </c>
      <c r="DF9" s="12">
        <v>0.824096991129871</v>
      </c>
      <c r="DG9" s="12">
        <v>0.90321777362051403</v>
      </c>
      <c r="DH9" s="12">
        <v>0.75574694613070603</v>
      </c>
      <c r="DI9" s="12">
        <v>0.70626169520072901</v>
      </c>
      <c r="DJ9" s="12">
        <v>1.1373940484082801</v>
      </c>
      <c r="DK9" s="12">
        <v>0.72538281024625195</v>
      </c>
      <c r="DL9" s="12">
        <v>0.55136565568880103</v>
      </c>
      <c r="DM9" s="12">
        <v>0.78965138067871099</v>
      </c>
      <c r="DN9" s="12">
        <v>0.92954027975474496</v>
      </c>
      <c r="DP9" t="s">
        <v>8</v>
      </c>
      <c r="DV9">
        <f>CORREL($I$4:$I$35,DI$4:DI$35)</f>
        <v>1</v>
      </c>
      <c r="DW9">
        <f>CORREL($DI$4:$DI$35,DJ$4:DJ$35)</f>
        <v>8.0015919967770757E-2</v>
      </c>
      <c r="DX9">
        <f>CORREL($DI$4:$DI$35,DK$4:DK$35)</f>
        <v>-6.9798743287341217E-2</v>
      </c>
      <c r="DY9" s="11">
        <f>CORREL($DI$4:$DI$35,DL$4:DL$35)</f>
        <v>0.61416261023409857</v>
      </c>
      <c r="DZ9" s="11">
        <f>CORREL($DI$4:$DI$35,DM$4:DM$35)</f>
        <v>0.54918804520145981</v>
      </c>
      <c r="EA9" s="11">
        <f>CORREL($DI$4:$DI$35,DN$4:DN$35)</f>
        <v>0.58617681042738323</v>
      </c>
      <c r="ED9" s="12">
        <v>1.54154317649868</v>
      </c>
      <c r="EE9" s="12">
        <v>0.697734130628611</v>
      </c>
      <c r="EF9" s="12">
        <v>0.824096991129871</v>
      </c>
      <c r="EG9" s="12">
        <v>0.90321777362051403</v>
      </c>
      <c r="EH9" s="12">
        <v>0.75574694613070603</v>
      </c>
      <c r="EI9" s="12">
        <v>0.70626169520072901</v>
      </c>
      <c r="EJ9" s="12">
        <v>1.1373940484082801</v>
      </c>
      <c r="EK9" s="12">
        <v>0.72538281024625195</v>
      </c>
      <c r="EL9" s="12">
        <v>0.55136565568880103</v>
      </c>
      <c r="EM9" s="12">
        <v>0.78965138067871099</v>
      </c>
      <c r="EN9" s="12">
        <v>0.92954027975474496</v>
      </c>
      <c r="EP9" t="s">
        <v>8</v>
      </c>
      <c r="EV9">
        <f>CORREL($I$4:$I$35,EI$4:EI$35)</f>
        <v>1</v>
      </c>
      <c r="EW9">
        <f>CORREL($DI$4:$DI$35,EJ$4:EJ$35)</f>
        <v>5.2556866027493243E-3</v>
      </c>
      <c r="EX9">
        <f>CORREL($DI$4:$DI$35,EK$4:EK$35)</f>
        <v>-0.33552136635287488</v>
      </c>
      <c r="EY9" s="11">
        <f>CORREL($DI$4:$DI$35,EL$4:EL$35)</f>
        <v>0.5731216312849623</v>
      </c>
      <c r="EZ9">
        <f>CORREL($DI$4:$DI$35,EM$4:EM$35)</f>
        <v>0.36797381105185301</v>
      </c>
      <c r="FA9">
        <f>CORREL($DI$4:$DI$35,EN$4:EN$35)</f>
        <v>0.48903575494928492</v>
      </c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t="s">
        <v>8</v>
      </c>
      <c r="FV9">
        <f>CORREL($I$4:$I$35,FI$4:FI$35)</f>
        <v>1.0000000000000002</v>
      </c>
      <c r="FW9">
        <f>CORREL($DI$4:$DI$35,FJ$4:FJ$35)</f>
        <v>0.13627281119237392</v>
      </c>
      <c r="FX9">
        <f>CORREL($DI$4:$DI$35,FK$4:FK$35)</f>
        <v>0.47188250787038388</v>
      </c>
      <c r="FY9" s="11">
        <f>CORREL($DI$4:$DI$35,FL$4:FL$35)</f>
        <v>0.67230972556740765</v>
      </c>
      <c r="FZ9" s="11">
        <f>CORREL($DI$4:$DI$35,FM$4:FM$35)</f>
        <v>0.86125988976709067</v>
      </c>
      <c r="GA9" s="11">
        <f>CORREL($DI$4:$DI$35,FN$4:FN$35)</f>
        <v>0.71239100591086446</v>
      </c>
    </row>
    <row r="10" spans="4:183" x14ac:dyDescent="0.25">
      <c r="D10">
        <v>2.7024917330156102</v>
      </c>
      <c r="E10">
        <v>2.08875400860261</v>
      </c>
      <c r="F10">
        <v>1.9913457254576401</v>
      </c>
      <c r="G10">
        <v>1.4050050698186101</v>
      </c>
      <c r="H10">
        <v>2.0449032088763501</v>
      </c>
      <c r="I10">
        <v>1.67468205487454</v>
      </c>
      <c r="J10">
        <v>0.62350710413841903</v>
      </c>
      <c r="K10">
        <v>1.24062494321364</v>
      </c>
      <c r="L10">
        <v>1.75785012894134</v>
      </c>
      <c r="M10">
        <v>1.96781631707256</v>
      </c>
      <c r="N10">
        <v>1.6386662550323099</v>
      </c>
      <c r="P10" t="s">
        <v>9</v>
      </c>
      <c r="W10">
        <f>CORREL($J$4:$J$35,J$4:J$35)</f>
        <v>1.0000000000000002</v>
      </c>
      <c r="X10">
        <f>CORREL($J$4:$J$35,K$4:K$35)</f>
        <v>-4.3504325141418332E-2</v>
      </c>
      <c r="Y10" s="13">
        <f>CORREL($J$4:$J$35,L$4:L$35)</f>
        <v>0.54615221183527651</v>
      </c>
      <c r="Z10">
        <f>CORREL($J$4:$J$35,M$4:M$35)</f>
        <v>2.6988566067864882E-2</v>
      </c>
      <c r="AA10">
        <f>CORREL($J$4:$J$35,N$4:N$35)</f>
        <v>-0.29997074786912026</v>
      </c>
      <c r="AP10" t="s">
        <v>9</v>
      </c>
      <c r="AW10">
        <f>CORREL($J$4:$J$35,AJ$4:AJ$35)</f>
        <v>1</v>
      </c>
      <c r="AX10">
        <f>CORREL($AJ$4:$AJ$35,AK$4:AK$35)</f>
        <v>0.31614330813106251</v>
      </c>
      <c r="AY10" s="11">
        <f>CORREL($AJ$4:$AJ$35,AL$4:AL$35)</f>
        <v>0.56954619970756459</v>
      </c>
      <c r="AZ10">
        <f>CORREL($AJ$4:$AJ$35,AM$4:AM$35)</f>
        <v>-1.3205834742011023E-2</v>
      </c>
      <c r="BA10" s="11">
        <f>CORREL($AJ$4:$AJ$35,AN$4:AN$35)</f>
        <v>-0.63095893127488778</v>
      </c>
      <c r="BP10" t="s">
        <v>9</v>
      </c>
      <c r="BW10">
        <f>CORREL($J$4:$J$35,BJ$4:BJ$35)</f>
        <v>1.0000000000000002</v>
      </c>
      <c r="BX10">
        <f>CORREL($AJ$4:$AJ$35,BK$4:BK$35)</f>
        <v>2.3242925903508661E-2</v>
      </c>
      <c r="BY10" s="11">
        <f>CORREL($AJ$4:$AJ$35,BL$4:BL$35)</f>
        <v>0.75274307146872355</v>
      </c>
      <c r="BZ10">
        <f>CORREL($AJ$4:$AJ$35,BM$4:BM$35)</f>
        <v>0.23218192956283198</v>
      </c>
      <c r="CA10">
        <f>CORREL($AJ$4:$AJ$35,BN$4:BN$35)</f>
        <v>-0.49906900002567628</v>
      </c>
      <c r="CP10" t="s">
        <v>9</v>
      </c>
      <c r="CW10">
        <f>CORREL($J$4:$J$35,CJ$4:CJ$35)</f>
        <v>1</v>
      </c>
      <c r="CX10">
        <f>CORREL($AJ$4:$AJ$35,CK$4:CK$35)</f>
        <v>0.593295751319871</v>
      </c>
      <c r="CY10" s="11">
        <f>CORREL($AJ$4:$AJ$35,CL$4:CL$35)</f>
        <v>0.93497221977752376</v>
      </c>
      <c r="CZ10">
        <f>CORREL($AJ$4:$AJ$35,CM$4:CM$35)</f>
        <v>0.20460098048701014</v>
      </c>
      <c r="DA10" s="11">
        <f>CORREL($AJ$4:$AJ$35,CN$4:CN$35)</f>
        <v>-0.69202928032547084</v>
      </c>
      <c r="DD10" s="12">
        <v>2.7024917330156102</v>
      </c>
      <c r="DE10" s="12">
        <v>2.08875400860261</v>
      </c>
      <c r="DF10" s="12">
        <v>1.9913457254576401</v>
      </c>
      <c r="DG10" s="12">
        <v>1.4050050698186101</v>
      </c>
      <c r="DH10" s="12">
        <v>2.0449032088763501</v>
      </c>
      <c r="DI10" s="12">
        <v>1.67468205487454</v>
      </c>
      <c r="DJ10" s="12">
        <v>0.62350710413841903</v>
      </c>
      <c r="DK10" s="12">
        <v>1.24062494321364</v>
      </c>
      <c r="DL10" s="12">
        <v>1.75785012894134</v>
      </c>
      <c r="DM10" s="12">
        <v>1.96781631707256</v>
      </c>
      <c r="DN10" s="12">
        <v>1.6386662550323099</v>
      </c>
      <c r="DP10" t="s">
        <v>9</v>
      </c>
      <c r="DW10">
        <f>CORREL($J$4:$J$35,DJ$4:DJ$35)</f>
        <v>1</v>
      </c>
      <c r="DX10">
        <f>CORREL($DJ$4:$DJ$35,DK$4:DK$35)</f>
        <v>-0.30149949582661273</v>
      </c>
      <c r="DY10" s="11">
        <f>CORREL($DJ$4:$DJ$35,DL$4:DL$35)</f>
        <v>0.58990595058685058</v>
      </c>
      <c r="DZ10">
        <f>CORREL($DJ$4:$DJ$35,DM$4:DM$35)</f>
        <v>6.8903601682964832E-2</v>
      </c>
      <c r="EA10">
        <f>CORREL($DJ$4:$DJ$35,DN$4:DN$35)</f>
        <v>-0.12943608902351342</v>
      </c>
      <c r="ED10" s="12">
        <v>2.7024917330156102</v>
      </c>
      <c r="EE10" s="12">
        <v>2.08875400860261</v>
      </c>
      <c r="EF10" s="12">
        <v>1.9913457254576401</v>
      </c>
      <c r="EG10" s="12">
        <v>1.4050050698186101</v>
      </c>
      <c r="EH10" s="12">
        <v>2.0449032088763501</v>
      </c>
      <c r="EI10" s="12">
        <v>1.67468205487454</v>
      </c>
      <c r="EJ10" s="12">
        <v>0.62350710413841903</v>
      </c>
      <c r="EK10" s="12">
        <v>1.24062494321364</v>
      </c>
      <c r="EL10" s="12">
        <v>1.75785012894134</v>
      </c>
      <c r="EM10" s="12">
        <v>1.96781631707256</v>
      </c>
      <c r="EN10" s="12">
        <v>1.6386662550323099</v>
      </c>
      <c r="EP10" t="s">
        <v>9</v>
      </c>
      <c r="EW10">
        <f>CORREL($J$4:$J$35,EJ$4:EJ$35)</f>
        <v>1</v>
      </c>
      <c r="EX10">
        <f>CORREL($DJ$4:$DJ$35,EK$4:EK$35)</f>
        <v>-0.13730448722631244</v>
      </c>
      <c r="EY10">
        <f>CORREL($DJ$4:$DJ$35,EL$4:EL$35)</f>
        <v>0.48791108574574166</v>
      </c>
      <c r="EZ10">
        <f>CORREL($DJ$4:$DJ$35,EM$4:EM$35)</f>
        <v>-8.4731838946112165E-2</v>
      </c>
      <c r="FA10">
        <f>CORREL($DJ$4:$DJ$35,EN$4:EN$35)</f>
        <v>-0.38943067714339319</v>
      </c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t="s">
        <v>9</v>
      </c>
      <c r="FW10">
        <f>CORREL($J$4:$J$35,FJ$4:FJ$35)</f>
        <v>1</v>
      </c>
      <c r="FX10">
        <f>CORREL($DJ$4:$DJ$35,FK$4:FK$35)</f>
        <v>-0.54846105076526586</v>
      </c>
      <c r="FY10" s="11">
        <f>CORREL($DJ$4:$DJ$35,FL$4:FL$35)</f>
        <v>0.79812397213069375</v>
      </c>
      <c r="FZ10">
        <f>CORREL($DJ$4:$DJ$35,FM$4:FM$35)</f>
        <v>0.20014215223122186</v>
      </c>
      <c r="GA10">
        <f>CORREL($DJ$4:$DJ$35,FN$4:FN$35)</f>
        <v>2.9998427576405629E-2</v>
      </c>
    </row>
    <row r="11" spans="4:183" x14ac:dyDescent="0.25">
      <c r="D11">
        <v>2.44980194406567</v>
      </c>
      <c r="E11">
        <v>1.0584808673419599</v>
      </c>
      <c r="F11">
        <v>1.2850851076573899</v>
      </c>
      <c r="G11">
        <v>2.0331143485329899</v>
      </c>
      <c r="H11">
        <v>1.1069498203503001</v>
      </c>
      <c r="I11">
        <v>0.79567236440545597</v>
      </c>
      <c r="J11">
        <v>1.8373308441144101</v>
      </c>
      <c r="K11">
        <v>1.4361768552857499</v>
      </c>
      <c r="L11">
        <v>1.81407366181662</v>
      </c>
      <c r="M11">
        <v>1.52256699691944</v>
      </c>
      <c r="N11">
        <v>1.1975407900150801</v>
      </c>
      <c r="P11" t="s">
        <v>10</v>
      </c>
      <c r="X11">
        <v>1</v>
      </c>
      <c r="Y11">
        <f>CORREL($K$4:$K$35,L$4:L$35)</f>
        <v>0.23790629173393477</v>
      </c>
      <c r="Z11">
        <f>CORREL($K$4:$K$35,M$4:M$35)</f>
        <v>0.43472088653978358</v>
      </c>
      <c r="AA11">
        <f>CORREL($K$4:$K$35,N$4:N$35)</f>
        <v>0.37048812024697469</v>
      </c>
      <c r="AP11" t="s">
        <v>10</v>
      </c>
      <c r="AX11">
        <v>1</v>
      </c>
      <c r="AY11">
        <f>CORREL($AK$4:$AK$35,AL$4:AL$35)</f>
        <v>0.27159133577198308</v>
      </c>
      <c r="AZ11">
        <f>CORREL($AK$4:$AK$35,AM$4:AM$35)</f>
        <v>0.33068827704142822</v>
      </c>
      <c r="BA11">
        <f>CORREL($AK$4:$AK$35,AN$4:AN$35)</f>
        <v>6.7936766314523778E-2</v>
      </c>
      <c r="BP11" t="s">
        <v>10</v>
      </c>
      <c r="BX11">
        <v>1</v>
      </c>
      <c r="BY11">
        <f>CORREL($AK$4:$AK$35,BL$4:BL$35)</f>
        <v>0.15693937242114719</v>
      </c>
      <c r="BZ11">
        <f>CORREL($AK$4:$AK$35,BM$4:BM$35)</f>
        <v>0.52176293213168223</v>
      </c>
      <c r="CA11">
        <f>CORREL($AK$4:$AK$35,BN$4:BN$35)</f>
        <v>0.46198485727495359</v>
      </c>
      <c r="CP11" t="s">
        <v>10</v>
      </c>
      <c r="CX11">
        <v>1</v>
      </c>
      <c r="CY11">
        <f>CORREL($AK$4:$AK$35,CL$4:CL$35)</f>
        <v>0.52007895243201241</v>
      </c>
      <c r="CZ11">
        <f>CORREL($AK$4:$AK$35,CM$4:CM$35)</f>
        <v>0.36162273037649173</v>
      </c>
      <c r="DA11">
        <f>CORREL($AK$4:$AK$35,CN$4:CN$35)</f>
        <v>-0.13330873015750222</v>
      </c>
      <c r="DD11" s="12">
        <v>2.44980194406567</v>
      </c>
      <c r="DE11" s="12">
        <v>1.0584808673419599</v>
      </c>
      <c r="DF11" s="12">
        <v>1.2850851076573899</v>
      </c>
      <c r="DG11" s="12">
        <v>2.0331143485329899</v>
      </c>
      <c r="DH11" s="12">
        <v>1.1069498203503001</v>
      </c>
      <c r="DI11" s="12">
        <v>0.79567236440545597</v>
      </c>
      <c r="DJ11" s="12">
        <v>1.8373308441144101</v>
      </c>
      <c r="DK11" s="12">
        <v>1.4361768552857499</v>
      </c>
      <c r="DL11" s="12">
        <v>1.81407366181662</v>
      </c>
      <c r="DM11" s="12">
        <v>1.52256699691944</v>
      </c>
      <c r="DN11" s="12">
        <v>1.1975407900150801</v>
      </c>
      <c r="DP11" t="s">
        <v>10</v>
      </c>
      <c r="DX11">
        <v>1</v>
      </c>
      <c r="DY11">
        <f>CORREL($DK$4:$DK$35,DL$4:DL$35)</f>
        <v>0.11613845907036514</v>
      </c>
      <c r="DZ11">
        <f>CORREL($DK$4:$DK$35,DM$4:DM$35)</f>
        <v>0.51992223747491062</v>
      </c>
      <c r="EA11">
        <f>CORREL($DK$4:$DK$35,DN$4:DN$35)</f>
        <v>0.46802268028551663</v>
      </c>
      <c r="ED11" s="12">
        <v>2.44980194406567</v>
      </c>
      <c r="EE11" s="12">
        <v>1.0584808673419599</v>
      </c>
      <c r="EF11" s="12">
        <v>1.2850851076573899</v>
      </c>
      <c r="EG11" s="12">
        <v>2.0331143485329899</v>
      </c>
      <c r="EH11" s="12">
        <v>1.1069498203503001</v>
      </c>
      <c r="EI11" s="12">
        <v>0.79567236440545597</v>
      </c>
      <c r="EJ11" s="12">
        <v>1.8373308441144101</v>
      </c>
      <c r="EK11" s="12">
        <v>1.4361768552857499</v>
      </c>
      <c r="EL11" s="12">
        <v>1.81407366181662</v>
      </c>
      <c r="EM11" s="12">
        <v>1.52256699691944</v>
      </c>
      <c r="EN11" s="12">
        <v>1.1975407900150801</v>
      </c>
      <c r="EP11" t="s">
        <v>10</v>
      </c>
      <c r="EX11">
        <v>1</v>
      </c>
      <c r="EY11">
        <f>CORREL($DK$4:$DK$35,EL$4:EL$35)</f>
        <v>0.24932585274816876</v>
      </c>
      <c r="EZ11">
        <f>CORREL($DK$4:$DK$35,EM$4:EM$35)</f>
        <v>0.55466121051834039</v>
      </c>
      <c r="FA11">
        <f>CORREL($DK$4:$DK$35,EN$4:EN$35)</f>
        <v>0.47870647583356801</v>
      </c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t="s">
        <v>10</v>
      </c>
      <c r="FX11">
        <v>1</v>
      </c>
      <c r="FY11">
        <f>CORREL($DK$4:$DK$35,FL$4:FL$35)</f>
        <v>-0.16007635954465244</v>
      </c>
      <c r="FZ11" s="11">
        <f>CORREL($DK$4:$DK$35,FM$4:FM$35)</f>
        <v>0.56199718378594787</v>
      </c>
      <c r="GA11">
        <f>CORREL($DK$4:$DK$35,FN$4:FN$35)</f>
        <v>0.53930284574215581</v>
      </c>
    </row>
    <row r="12" spans="4:183" x14ac:dyDescent="0.25">
      <c r="D12">
        <v>1.4044931952667099</v>
      </c>
      <c r="E12">
        <v>1.09704545590554</v>
      </c>
      <c r="F12">
        <v>1.0773577181079299</v>
      </c>
      <c r="G12">
        <v>1.26384839353889</v>
      </c>
      <c r="H12">
        <v>1.25641565403359</v>
      </c>
      <c r="I12">
        <v>1.44839323807085</v>
      </c>
      <c r="J12">
        <v>1.5099551914179501</v>
      </c>
      <c r="K12">
        <v>1.31722260481225</v>
      </c>
      <c r="L12">
        <v>1.4760646921026199</v>
      </c>
      <c r="M12">
        <v>1.5529722150492</v>
      </c>
      <c r="N12">
        <v>1.4793491264841501</v>
      </c>
      <c r="P12" t="s">
        <v>11</v>
      </c>
      <c r="Y12">
        <v>1</v>
      </c>
      <c r="Z12" s="11">
        <f>CORREL($L$4:$L$35,M$4:M$35)</f>
        <v>0.7699611629616826</v>
      </c>
      <c r="AA12">
        <f>CORREL($L$4:$L$35,N$4:N$35)</f>
        <v>0.19132733944392086</v>
      </c>
      <c r="AP12" t="s">
        <v>11</v>
      </c>
      <c r="AY12">
        <v>1</v>
      </c>
      <c r="AZ12" s="11">
        <f>CORREL($AL$4:$AL$35,AM$4:AM$35)</f>
        <v>0.75727133377242584</v>
      </c>
      <c r="BA12">
        <f>CORREL($AL$4:$AL$35,AN$4:AN$35)</f>
        <v>-0.22431825195533769</v>
      </c>
      <c r="BP12" t="s">
        <v>11</v>
      </c>
      <c r="BY12">
        <v>1</v>
      </c>
      <c r="BZ12" s="11">
        <f>CORREL($AL$4:$AL$35,BM$4:BM$35)</f>
        <v>0.77532018879172837</v>
      </c>
      <c r="CA12">
        <f>CORREL($AL$4:$AL$35,BN$4:BN$35)</f>
        <v>2.967676071334702E-2</v>
      </c>
      <c r="CP12" t="s">
        <v>11</v>
      </c>
      <c r="CY12">
        <v>1</v>
      </c>
      <c r="CZ12">
        <f>CORREL($AL$4:$AL$35,CM$4:CM$35)</f>
        <v>0.28194541530637934</v>
      </c>
      <c r="DA12" s="11">
        <f>CORREL($AL$4:$AL$35,CN$4:CN$35)</f>
        <v>-0.72163837707062739</v>
      </c>
      <c r="DD12" s="16">
        <v>1.4044931952667099</v>
      </c>
      <c r="DE12" s="16">
        <v>1.09704545590554</v>
      </c>
      <c r="DF12" s="16">
        <v>1.0773577181079299</v>
      </c>
      <c r="DG12" s="16">
        <v>1.26384839353889</v>
      </c>
      <c r="DH12" s="16">
        <v>1.25641565403359</v>
      </c>
      <c r="DI12" s="16">
        <v>1.44839323807085</v>
      </c>
      <c r="DJ12" s="16">
        <v>1.5099551914179501</v>
      </c>
      <c r="DK12" s="16">
        <v>1.31722260481225</v>
      </c>
      <c r="DL12" s="16">
        <v>1.4760646921026199</v>
      </c>
      <c r="DM12" s="16">
        <v>1.5529722150492</v>
      </c>
      <c r="DN12" s="16">
        <v>1.4793491264841501</v>
      </c>
      <c r="DP12" t="s">
        <v>11</v>
      </c>
      <c r="DY12">
        <v>1</v>
      </c>
      <c r="DZ12" s="11">
        <f>CORREL($DL$4:$DL$35,DM$4:DM$35)</f>
        <v>0.74735210029155008</v>
      </c>
      <c r="EA12" s="11">
        <f>CORREL($DM$4:$DM$35,DN$4:DN$35)</f>
        <v>0.86729078595779852</v>
      </c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P12" t="s">
        <v>11</v>
      </c>
      <c r="EY12">
        <v>1</v>
      </c>
      <c r="EZ12" s="11">
        <f>CORREL($DL$4:$DL$35,EM$4:EM$35)</f>
        <v>0.7699346355732416</v>
      </c>
      <c r="FA12" s="11">
        <f>CORREL($DM$4:$DM$35,EN$4:EN$35)</f>
        <v>0.8886616423769752</v>
      </c>
      <c r="FD12" s="16">
        <v>1.4044931952667099</v>
      </c>
      <c r="FE12" s="16">
        <v>1.09704545590554</v>
      </c>
      <c r="FF12" s="16">
        <v>1.0773577181079299</v>
      </c>
      <c r="FG12" s="16">
        <v>1.26384839353889</v>
      </c>
      <c r="FH12" s="16">
        <v>1.25641565403359</v>
      </c>
      <c r="FI12" s="16">
        <v>1.44839323807085</v>
      </c>
      <c r="FJ12" s="16">
        <v>1.5099551914179501</v>
      </c>
      <c r="FK12" s="16">
        <v>1.31722260481225</v>
      </c>
      <c r="FL12" s="16">
        <v>1.4760646921026199</v>
      </c>
      <c r="FM12" s="16">
        <v>1.5529722150492</v>
      </c>
      <c r="FN12" s="16">
        <v>1.4793491264841501</v>
      </c>
      <c r="FP12" t="s">
        <v>11</v>
      </c>
      <c r="FY12">
        <v>1</v>
      </c>
      <c r="FZ12" s="11">
        <f>CORREL($DL$4:$DL$35,FM$4:FM$35)</f>
        <v>0.64897197548486429</v>
      </c>
      <c r="GA12" s="11">
        <f>CORREL($DM$4:$DM$35,FN$4:FN$35)</f>
        <v>0.86809362913701782</v>
      </c>
    </row>
    <row r="13" spans="4:183" x14ac:dyDescent="0.25">
      <c r="D13">
        <v>0.64535389911364704</v>
      </c>
      <c r="E13">
        <v>0.58824445253247803</v>
      </c>
      <c r="F13">
        <v>0.999321440106267</v>
      </c>
      <c r="G13">
        <v>1.2004686014796</v>
      </c>
      <c r="H13">
        <v>0.73173406973640298</v>
      </c>
      <c r="I13">
        <v>0.64477682177684004</v>
      </c>
      <c r="J13">
        <v>0.52313756272310696</v>
      </c>
      <c r="K13">
        <v>1.2918024775010399</v>
      </c>
      <c r="L13">
        <v>0.53175770540820699</v>
      </c>
      <c r="M13">
        <v>0.76251541012691804</v>
      </c>
      <c r="N13">
        <v>0.75120962276368097</v>
      </c>
      <c r="P13" t="s">
        <v>12</v>
      </c>
      <c r="Z13">
        <f>CORREL($M$4:$M$35,M$4:M$35)</f>
        <v>1.0000000000000002</v>
      </c>
      <c r="AA13">
        <f>CORREL($M$4:$M$35,N$4:N$35)</f>
        <v>0.50756493836126504</v>
      </c>
      <c r="AP13" t="s">
        <v>12</v>
      </c>
      <c r="AZ13">
        <f>CORREL($M$4:$M$35,AM$4:AM$35)</f>
        <v>0.99999999999999978</v>
      </c>
      <c r="BA13">
        <f>CORREL($AM$4:$AM$35,AN$4:AN$35)</f>
        <v>0.21111298871057921</v>
      </c>
      <c r="BP13" t="s">
        <v>12</v>
      </c>
      <c r="BZ13">
        <f>CORREL($M$4:$M$35,BM$4:BM$35)</f>
        <v>1</v>
      </c>
      <c r="CA13">
        <f>CORREL($AM$4:$AM$35,BN$4:BN$35)</f>
        <v>0.59427464374746763</v>
      </c>
      <c r="CP13" t="s">
        <v>12</v>
      </c>
      <c r="CZ13">
        <f>CORREL($M$4:$M$35,CM$4:CM$35)</f>
        <v>0.99999999999999978</v>
      </c>
      <c r="DA13">
        <f>CORREL($AM$4:$AM$35,CN$4:CN$35)</f>
        <v>5.1101512545408664E-2</v>
      </c>
      <c r="DD13" s="16">
        <v>0.64535389911364704</v>
      </c>
      <c r="DE13" s="16">
        <v>0.58824445253247803</v>
      </c>
      <c r="DF13" s="16">
        <v>0.999321440106267</v>
      </c>
      <c r="DG13" s="16">
        <v>1.2004686014796</v>
      </c>
      <c r="DH13" s="16">
        <v>0.73173406973640298</v>
      </c>
      <c r="DI13" s="16">
        <v>0.64477682177684004</v>
      </c>
      <c r="DJ13" s="16">
        <v>0.52313756272310696</v>
      </c>
      <c r="DK13" s="16">
        <v>1.2918024775010399</v>
      </c>
      <c r="DL13" s="16">
        <v>0.53175770540820699</v>
      </c>
      <c r="DM13" s="16">
        <v>0.76251541012691804</v>
      </c>
      <c r="DN13" s="16">
        <v>0.75120962276368097</v>
      </c>
      <c r="DP13" t="s">
        <v>12</v>
      </c>
      <c r="DZ13">
        <f>CORREL($M$4:$M$35,DM$4:DM$35)</f>
        <v>1</v>
      </c>
      <c r="EA13" s="11">
        <f>CORREL($DM$4:$DM$35,DN$4:DN$35)</f>
        <v>0.86729078595779852</v>
      </c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P13" t="s">
        <v>12</v>
      </c>
      <c r="EZ13">
        <f>CORREL($M$4:$M$35,EM$4:EM$35)</f>
        <v>1.0000000000000002</v>
      </c>
      <c r="FA13" s="11">
        <f>CORREL($DM$4:$DM$35,EN$4:EN$35)</f>
        <v>0.8886616423769752</v>
      </c>
      <c r="FD13" s="16">
        <v>0.64535389911364704</v>
      </c>
      <c r="FE13" s="16">
        <v>0.58824445253247803</v>
      </c>
      <c r="FF13" s="16">
        <v>0.999321440106267</v>
      </c>
      <c r="FG13" s="16">
        <v>1.2004686014796</v>
      </c>
      <c r="FH13" s="16">
        <v>0.73173406973640298</v>
      </c>
      <c r="FI13" s="16">
        <v>0.64477682177684004</v>
      </c>
      <c r="FJ13" s="16">
        <v>0.52313756272310696</v>
      </c>
      <c r="FK13" s="16">
        <v>1.2918024775010399</v>
      </c>
      <c r="FL13" s="16">
        <v>0.53175770540820699</v>
      </c>
      <c r="FM13" s="16">
        <v>0.76251541012691804</v>
      </c>
      <c r="FN13" s="16">
        <v>0.75120962276368097</v>
      </c>
      <c r="FP13" t="s">
        <v>12</v>
      </c>
      <c r="FZ13">
        <f>CORREL($M$4:$M$35,FM$4:FM$35)</f>
        <v>1</v>
      </c>
      <c r="GA13" s="11">
        <f>CORREL($DM$4:$DM$35,FN$4:FN$35)</f>
        <v>0.86809362913701782</v>
      </c>
    </row>
    <row r="14" spans="4:183" x14ac:dyDescent="0.25">
      <c r="D14">
        <v>0.76489973736110395</v>
      </c>
      <c r="E14">
        <v>0.98817676387655995</v>
      </c>
      <c r="F14">
        <v>0.82501960145369801</v>
      </c>
      <c r="G14">
        <v>0.59387561684857404</v>
      </c>
      <c r="H14">
        <v>0.69700441077050201</v>
      </c>
      <c r="I14">
        <v>0.89982257758962403</v>
      </c>
      <c r="J14">
        <v>1.78407106174102</v>
      </c>
      <c r="K14">
        <v>0.57846050402633598</v>
      </c>
      <c r="L14">
        <v>1.3043270737050701</v>
      </c>
      <c r="M14">
        <v>0.77575724181529004</v>
      </c>
      <c r="N14">
        <v>0.69850603773318098</v>
      </c>
      <c r="P14" t="s">
        <v>13</v>
      </c>
      <c r="AA14">
        <v>1</v>
      </c>
      <c r="AP14" t="s">
        <v>13</v>
      </c>
      <c r="BA14">
        <v>1</v>
      </c>
      <c r="BP14" t="s">
        <v>13</v>
      </c>
      <c r="CA14">
        <v>1</v>
      </c>
      <c r="CP14" t="s">
        <v>13</v>
      </c>
      <c r="DA14">
        <v>1</v>
      </c>
      <c r="DD14" s="16">
        <v>0.76489973736110395</v>
      </c>
      <c r="DE14" s="16">
        <v>0.98817676387655995</v>
      </c>
      <c r="DF14" s="16">
        <v>0.82501960145369801</v>
      </c>
      <c r="DG14" s="16">
        <v>0.59387561684857404</v>
      </c>
      <c r="DH14" s="16">
        <v>0.69700441077050201</v>
      </c>
      <c r="DI14" s="16">
        <v>0.89982257758962403</v>
      </c>
      <c r="DJ14" s="16">
        <v>1.78407106174102</v>
      </c>
      <c r="DK14" s="16">
        <v>0.57846050402633598</v>
      </c>
      <c r="DL14" s="16">
        <v>1.3043270737050701</v>
      </c>
      <c r="DM14" s="16">
        <v>0.77575724181529004</v>
      </c>
      <c r="DN14" s="16">
        <v>0.69850603773318098</v>
      </c>
      <c r="DP14" t="s">
        <v>13</v>
      </c>
      <c r="EA14">
        <v>1</v>
      </c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P14" t="s">
        <v>13</v>
      </c>
      <c r="FA14">
        <v>1</v>
      </c>
      <c r="FD14" s="16">
        <v>0.76489973736110395</v>
      </c>
      <c r="FE14" s="16">
        <v>0.98817676387655995</v>
      </c>
      <c r="FF14" s="16">
        <v>0.82501960145369801</v>
      </c>
      <c r="FG14" s="16">
        <v>0.59387561684857404</v>
      </c>
      <c r="FH14" s="16">
        <v>0.69700441077050201</v>
      </c>
      <c r="FI14" s="16">
        <v>0.89982257758962403</v>
      </c>
      <c r="FJ14" s="16">
        <v>1.78407106174102</v>
      </c>
      <c r="FK14" s="16">
        <v>0.57846050402633598</v>
      </c>
      <c r="FL14" s="16">
        <v>1.3043270737050701</v>
      </c>
      <c r="FM14" s="16">
        <v>0.77575724181529004</v>
      </c>
      <c r="FN14" s="16">
        <v>0.69850603773318098</v>
      </c>
      <c r="FP14" t="s">
        <v>13</v>
      </c>
      <c r="GA14">
        <v>1</v>
      </c>
    </row>
    <row r="15" spans="4:183" x14ac:dyDescent="0.25">
      <c r="D15">
        <v>0.93652995941365702</v>
      </c>
      <c r="E15">
        <v>0.85315922438909997</v>
      </c>
      <c r="F15">
        <v>0.73531214944229395</v>
      </c>
      <c r="G15">
        <v>0.86291105231583898</v>
      </c>
      <c r="H15">
        <v>0.69094050185356204</v>
      </c>
      <c r="I15">
        <v>0.63855634735334399</v>
      </c>
      <c r="J15">
        <v>1.0936584560965801</v>
      </c>
      <c r="K15">
        <v>0.70032390939191003</v>
      </c>
      <c r="L15">
        <v>0.90796146160201896</v>
      </c>
      <c r="M15">
        <v>0.86508772928697797</v>
      </c>
      <c r="N15">
        <v>0.93364242904581596</v>
      </c>
      <c r="DD15" s="16">
        <v>0.93652995941365702</v>
      </c>
      <c r="DE15" s="16">
        <v>0.85315922438909997</v>
      </c>
      <c r="DF15" s="16">
        <v>0.73531214944229395</v>
      </c>
      <c r="DG15" s="16">
        <v>0.86291105231583898</v>
      </c>
      <c r="DH15" s="16">
        <v>0.69094050185356204</v>
      </c>
      <c r="DI15" s="16">
        <v>0.63855634735334399</v>
      </c>
      <c r="DJ15" s="16">
        <v>1.0936584560965801</v>
      </c>
      <c r="DK15" s="16">
        <v>0.70032390939191003</v>
      </c>
      <c r="DL15" s="16">
        <v>0.90796146160201896</v>
      </c>
      <c r="DM15" s="16">
        <v>0.86508772928697797</v>
      </c>
      <c r="DN15" s="16">
        <v>0.93364242904581596</v>
      </c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FD15" s="16">
        <v>0.93652995941365702</v>
      </c>
      <c r="FE15" s="16">
        <v>0.85315922438909997</v>
      </c>
      <c r="FF15" s="16">
        <v>0.73531214944229395</v>
      </c>
      <c r="FG15" s="16">
        <v>0.86291105231583898</v>
      </c>
      <c r="FH15" s="16">
        <v>0.69094050185356204</v>
      </c>
      <c r="FI15" s="16">
        <v>0.63855634735334399</v>
      </c>
      <c r="FJ15" s="16">
        <v>1.0936584560965801</v>
      </c>
      <c r="FK15" s="16">
        <v>0.70032390939191003</v>
      </c>
      <c r="FL15" s="16">
        <v>0.90796146160201896</v>
      </c>
      <c r="FM15" s="16">
        <v>0.86508772928697797</v>
      </c>
      <c r="FN15" s="16">
        <v>0.93364242904581596</v>
      </c>
    </row>
    <row r="16" spans="4:183" x14ac:dyDescent="0.25">
      <c r="D16">
        <v>0.838480932631682</v>
      </c>
      <c r="E16">
        <v>1.1153174153407399</v>
      </c>
      <c r="F16">
        <v>1.2304222218184799</v>
      </c>
      <c r="G16">
        <v>1.06490012794874</v>
      </c>
      <c r="H16">
        <v>1.3628095618481</v>
      </c>
      <c r="I16">
        <v>1.34589595602296</v>
      </c>
      <c r="J16">
        <v>0.77625778792812505</v>
      </c>
      <c r="K16">
        <v>1.13558086519343</v>
      </c>
      <c r="L16">
        <v>1.1506499314204399</v>
      </c>
      <c r="M16">
        <v>1.11778147725037</v>
      </c>
      <c r="N16">
        <v>1.2440977965059801</v>
      </c>
      <c r="DD16" s="16">
        <v>0.838480932631682</v>
      </c>
      <c r="DE16" s="16">
        <v>1.1153174153407399</v>
      </c>
      <c r="DF16" s="16">
        <v>1.2304222218184799</v>
      </c>
      <c r="DG16" s="16">
        <v>1.06490012794874</v>
      </c>
      <c r="DH16" s="16">
        <v>1.3628095618481</v>
      </c>
      <c r="DI16" s="16">
        <v>1.34589595602296</v>
      </c>
      <c r="DJ16" s="16">
        <v>0.77625778792812505</v>
      </c>
      <c r="DK16" s="16">
        <v>1.13558086519343</v>
      </c>
      <c r="DL16" s="16">
        <v>1.1506499314204399</v>
      </c>
      <c r="DM16" s="16">
        <v>1.11778147725037</v>
      </c>
      <c r="DN16" s="16">
        <v>1.2440977965059801</v>
      </c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FD16" s="16">
        <v>0.838480932631682</v>
      </c>
      <c r="FE16" s="16">
        <v>1.1153174153407399</v>
      </c>
      <c r="FF16" s="16">
        <v>1.2304222218184799</v>
      </c>
      <c r="FG16" s="16">
        <v>1.06490012794874</v>
      </c>
      <c r="FH16" s="16">
        <v>1.3628095618481</v>
      </c>
      <c r="FI16" s="16">
        <v>1.34589595602296</v>
      </c>
      <c r="FJ16" s="16">
        <v>0.77625778792812505</v>
      </c>
      <c r="FK16" s="16">
        <v>1.13558086519343</v>
      </c>
      <c r="FL16" s="16">
        <v>1.1506499314204399</v>
      </c>
      <c r="FM16" s="16">
        <v>1.11778147725037</v>
      </c>
      <c r="FN16" s="16">
        <v>1.2440977965059801</v>
      </c>
    </row>
    <row r="17" spans="4:170" x14ac:dyDescent="0.25">
      <c r="D17">
        <v>1.6611303548555401</v>
      </c>
      <c r="E17">
        <v>1.33498650505917</v>
      </c>
      <c r="F17">
        <v>0.94750080073086895</v>
      </c>
      <c r="G17">
        <v>1.0429783285874601</v>
      </c>
      <c r="H17">
        <v>1.13587501925169</v>
      </c>
      <c r="I17">
        <v>1.0091282091359</v>
      </c>
      <c r="J17">
        <v>0.74548068280846003</v>
      </c>
      <c r="K17">
        <v>1.1080349216274801</v>
      </c>
      <c r="L17">
        <v>0.91978886673092897</v>
      </c>
      <c r="M17">
        <v>0.96510159166671705</v>
      </c>
      <c r="N17">
        <v>1.1727091350385199</v>
      </c>
      <c r="DD17" s="16">
        <v>1.6611303548555401</v>
      </c>
      <c r="DE17" s="16">
        <v>1.33498650505917</v>
      </c>
      <c r="DF17" s="16">
        <v>0.94750080073086895</v>
      </c>
      <c r="DG17" s="16">
        <v>1.0429783285874601</v>
      </c>
      <c r="DH17" s="16">
        <v>1.13587501925169</v>
      </c>
      <c r="DI17" s="16">
        <v>1.0091282091359</v>
      </c>
      <c r="DJ17" s="16">
        <v>0.74548068280846003</v>
      </c>
      <c r="DK17" s="16">
        <v>1.1080349216274801</v>
      </c>
      <c r="DL17" s="16">
        <v>0.91978886673092897</v>
      </c>
      <c r="DM17" s="16">
        <v>0.96510159166671705</v>
      </c>
      <c r="DN17" s="16">
        <v>1.1727091350385199</v>
      </c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FD17" s="16">
        <v>1.6611303548555401</v>
      </c>
      <c r="FE17" s="16">
        <v>1.33498650505917</v>
      </c>
      <c r="FF17" s="16">
        <v>0.94750080073086895</v>
      </c>
      <c r="FG17" s="16">
        <v>1.0429783285874601</v>
      </c>
      <c r="FH17" s="16">
        <v>1.13587501925169</v>
      </c>
      <c r="FI17" s="16">
        <v>1.0091282091359</v>
      </c>
      <c r="FJ17" s="16">
        <v>0.74548068280846003</v>
      </c>
      <c r="FK17" s="16">
        <v>1.1080349216274801</v>
      </c>
      <c r="FL17" s="16">
        <v>0.91978886673092897</v>
      </c>
      <c r="FM17" s="16">
        <v>0.96510159166671705</v>
      </c>
      <c r="FN17" s="16">
        <v>1.1727091350385199</v>
      </c>
    </row>
    <row r="18" spans="4:170" x14ac:dyDescent="0.25">
      <c r="D18">
        <v>1.1057560648637199</v>
      </c>
      <c r="E18">
        <v>1.23446121429726</v>
      </c>
      <c r="F18">
        <v>1.3133035164551601</v>
      </c>
      <c r="G18">
        <v>1.1579999053994501</v>
      </c>
      <c r="H18">
        <v>1.4590544077377501</v>
      </c>
      <c r="I18">
        <v>1.3721138473258701</v>
      </c>
      <c r="J18">
        <v>0.82615800900788705</v>
      </c>
      <c r="K18">
        <v>1.1529236088424299</v>
      </c>
      <c r="L18">
        <v>1.01647225214395</v>
      </c>
      <c r="M18">
        <v>1.1664651241744699</v>
      </c>
      <c r="N18">
        <v>0.94574184384764903</v>
      </c>
      <c r="DD18" s="16">
        <v>1.1057560648637199</v>
      </c>
      <c r="DE18" s="16">
        <v>1.23446121429726</v>
      </c>
      <c r="DF18" s="16">
        <v>1.3133035164551601</v>
      </c>
      <c r="DG18" s="16">
        <v>1.1579999053994501</v>
      </c>
      <c r="DH18" s="16">
        <v>1.4590544077377501</v>
      </c>
      <c r="DI18" s="16">
        <v>1.3721138473258701</v>
      </c>
      <c r="DJ18" s="16">
        <v>0.82615800900788705</v>
      </c>
      <c r="DK18" s="16">
        <v>1.1529236088424299</v>
      </c>
      <c r="DL18" s="16">
        <v>1.01647225214395</v>
      </c>
      <c r="DM18" s="16">
        <v>1.1664651241744699</v>
      </c>
      <c r="DN18" s="16">
        <v>0.94574184384764903</v>
      </c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FD18" s="16">
        <v>1.1057560648637199</v>
      </c>
      <c r="FE18" s="16">
        <v>1.23446121429726</v>
      </c>
      <c r="FF18" s="16">
        <v>1.3133035164551601</v>
      </c>
      <c r="FG18" s="16">
        <v>1.1579999053994501</v>
      </c>
      <c r="FH18" s="16">
        <v>1.4590544077377501</v>
      </c>
      <c r="FI18" s="16">
        <v>1.3721138473258701</v>
      </c>
      <c r="FJ18" s="16">
        <v>0.82615800900788705</v>
      </c>
      <c r="FK18" s="16">
        <v>1.1529236088424299</v>
      </c>
      <c r="FL18" s="16">
        <v>1.01647225214395</v>
      </c>
      <c r="FM18" s="16">
        <v>1.1664651241744699</v>
      </c>
      <c r="FN18" s="16">
        <v>0.94574184384764903</v>
      </c>
    </row>
    <row r="19" spans="4:170" x14ac:dyDescent="0.25"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</row>
    <row r="20" spans="4:170" x14ac:dyDescent="0.25">
      <c r="D20">
        <v>1.4179536603114</v>
      </c>
      <c r="E20">
        <v>0.84192022483872297</v>
      </c>
      <c r="F20">
        <v>0.85719564639078905</v>
      </c>
      <c r="G20">
        <v>0.947918268898439</v>
      </c>
      <c r="H20">
        <v>1.1742769057264799</v>
      </c>
      <c r="I20">
        <v>1.17561050361579</v>
      </c>
      <c r="J20">
        <v>1.2023446444208199</v>
      </c>
      <c r="K20">
        <v>1.1564101487907501</v>
      </c>
      <c r="L20">
        <v>1.1590951710167301</v>
      </c>
      <c r="M20">
        <v>1.30391057057418</v>
      </c>
      <c r="N20">
        <v>1.03348035435408</v>
      </c>
      <c r="AD20" s="17">
        <v>1.4179536603114</v>
      </c>
      <c r="AE20" s="17">
        <v>0.84192022483872297</v>
      </c>
      <c r="AF20" s="17">
        <v>0.85719564639078905</v>
      </c>
      <c r="AG20" s="17">
        <v>0.947918268898439</v>
      </c>
      <c r="AH20" s="17">
        <v>1.1742769057264799</v>
      </c>
      <c r="AI20" s="17">
        <v>1.17561050361579</v>
      </c>
      <c r="AJ20" s="17">
        <v>1.2023446444208199</v>
      </c>
      <c r="AK20" s="17">
        <v>1.1564101487907501</v>
      </c>
      <c r="AL20" s="17">
        <v>1.1590951710167301</v>
      </c>
      <c r="AM20" s="17">
        <v>1.30391057057418</v>
      </c>
      <c r="AN20" s="17">
        <v>1.03348035435408</v>
      </c>
      <c r="AP20" t="s">
        <v>15</v>
      </c>
      <c r="BD20" s="17">
        <v>1.4179536603114</v>
      </c>
      <c r="BE20" s="17">
        <v>0.84192022483872297</v>
      </c>
      <c r="BF20" s="17">
        <v>0.85719564639078905</v>
      </c>
      <c r="BG20" s="17">
        <v>0.947918268898439</v>
      </c>
      <c r="BH20" s="17">
        <v>1.1742769057264799</v>
      </c>
      <c r="BI20" s="17">
        <v>1.17561050361579</v>
      </c>
      <c r="BJ20" s="17">
        <v>1.2023446444208199</v>
      </c>
      <c r="BK20" s="17">
        <v>1.1564101487907501</v>
      </c>
      <c r="BL20" s="17">
        <v>1.1590951710167301</v>
      </c>
      <c r="BM20" s="17">
        <v>1.30391057057418</v>
      </c>
      <c r="BN20" s="17">
        <v>1.03348035435408</v>
      </c>
      <c r="BP20" s="18" t="s">
        <v>15</v>
      </c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P20" s="18" t="s">
        <v>15</v>
      </c>
    </row>
    <row r="21" spans="4:170" x14ac:dyDescent="0.25">
      <c r="D21">
        <v>1.66403765211668</v>
      </c>
      <c r="E21">
        <v>1.20976625232159</v>
      </c>
      <c r="F21">
        <v>1.15872194196819</v>
      </c>
      <c r="G21">
        <v>1.1435502593092299</v>
      </c>
      <c r="H21">
        <v>0.99888737073409295</v>
      </c>
      <c r="I21">
        <v>0.94192815740943803</v>
      </c>
      <c r="J21">
        <v>1.00237358631588</v>
      </c>
      <c r="K21">
        <v>1.29165959465108</v>
      </c>
      <c r="L21">
        <v>1.2802718817588401</v>
      </c>
      <c r="M21">
        <v>1.7433213838500901</v>
      </c>
      <c r="N21">
        <v>1.2468981805244601</v>
      </c>
      <c r="AD21" s="17">
        <v>1.66403765211668</v>
      </c>
      <c r="AE21" s="17">
        <v>1.20976625232159</v>
      </c>
      <c r="AF21" s="17">
        <v>1.15872194196819</v>
      </c>
      <c r="AG21" s="17">
        <v>1.1435502593092299</v>
      </c>
      <c r="AH21" s="17">
        <v>0.99888737073409295</v>
      </c>
      <c r="AI21" s="17">
        <v>0.94192815740943803</v>
      </c>
      <c r="AJ21" s="17">
        <v>1.00237358631588</v>
      </c>
      <c r="AK21" s="17">
        <v>1.29165959465108</v>
      </c>
      <c r="AL21" s="17">
        <v>1.2802718817588401</v>
      </c>
      <c r="AM21" s="17">
        <v>1.7433213838500901</v>
      </c>
      <c r="AN21" s="17">
        <v>1.2468981805244601</v>
      </c>
      <c r="BD21" s="17">
        <v>1.66403765211668</v>
      </c>
      <c r="BE21" s="17">
        <v>1.20976625232159</v>
      </c>
      <c r="BF21" s="17">
        <v>1.15872194196819</v>
      </c>
      <c r="BG21" s="17">
        <v>1.1435502593092299</v>
      </c>
      <c r="BH21" s="17">
        <v>0.99888737073409295</v>
      </c>
      <c r="BI21" s="17">
        <v>0.94192815740943803</v>
      </c>
      <c r="BJ21" s="17">
        <v>1.00237358631588</v>
      </c>
      <c r="BK21" s="17">
        <v>1.29165959465108</v>
      </c>
      <c r="BL21" s="17">
        <v>1.2802718817588401</v>
      </c>
      <c r="BM21" s="17">
        <v>1.7433213838500901</v>
      </c>
      <c r="BN21" s="17">
        <v>1.2468981805244601</v>
      </c>
      <c r="BP21" s="19" t="s">
        <v>16</v>
      </c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</row>
    <row r="22" spans="4:170" x14ac:dyDescent="0.25"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</row>
    <row r="23" spans="4:170" x14ac:dyDescent="0.25"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P23" s="20" t="s">
        <v>17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P23" s="20" t="s">
        <v>18</v>
      </c>
    </row>
    <row r="24" spans="4:170" x14ac:dyDescent="0.25">
      <c r="D24">
        <v>1.50749837902263</v>
      </c>
      <c r="E24">
        <v>2.3091798019572498</v>
      </c>
      <c r="F24">
        <v>2.1850576365422101</v>
      </c>
      <c r="G24">
        <v>1.5080738255586901</v>
      </c>
      <c r="H24">
        <v>1.38472708498995</v>
      </c>
      <c r="I24">
        <v>1.9864184179922399</v>
      </c>
      <c r="J24">
        <v>1.20229946326792</v>
      </c>
      <c r="K24">
        <v>1.07047057276789</v>
      </c>
      <c r="L24">
        <v>2.53516077425687</v>
      </c>
      <c r="M24">
        <v>2.39712098581724</v>
      </c>
      <c r="N24">
        <v>1.1593786443705201</v>
      </c>
      <c r="AD24" s="17">
        <v>1.50749837902263</v>
      </c>
      <c r="AE24" s="17">
        <v>2.3091798019572498</v>
      </c>
      <c r="AF24" s="17">
        <v>2.1850576365422101</v>
      </c>
      <c r="AG24" s="17">
        <v>1.5080738255586901</v>
      </c>
      <c r="AH24" s="17">
        <v>1.38472708498995</v>
      </c>
      <c r="AI24" s="17">
        <v>1.9864184179922399</v>
      </c>
      <c r="AJ24" s="17">
        <v>1.20229946326792</v>
      </c>
      <c r="AK24" s="17">
        <v>1.07047057276789</v>
      </c>
      <c r="AL24" s="17">
        <v>2.53516077425687</v>
      </c>
      <c r="AM24" s="17">
        <v>2.39712098581724</v>
      </c>
      <c r="AN24" s="17">
        <v>1.1593786443705201</v>
      </c>
      <c r="BD24" s="17">
        <v>1.50749837902263</v>
      </c>
      <c r="BE24" s="17">
        <v>2.3091798019572498</v>
      </c>
      <c r="BF24" s="17">
        <v>2.1850576365422101</v>
      </c>
      <c r="BG24" s="17">
        <v>1.5080738255586901</v>
      </c>
      <c r="BH24" s="17">
        <v>1.38472708498995</v>
      </c>
      <c r="BI24" s="17">
        <v>1.9864184179922399</v>
      </c>
      <c r="BJ24" s="17">
        <v>1.20229946326792</v>
      </c>
      <c r="BK24" s="17">
        <v>1.07047057276789</v>
      </c>
      <c r="BL24" s="17">
        <v>2.53516077425687</v>
      </c>
      <c r="BM24" s="17">
        <v>2.39712098581724</v>
      </c>
      <c r="BN24" s="17">
        <v>1.1593786443705201</v>
      </c>
      <c r="BP24" s="20" t="s">
        <v>19</v>
      </c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P24" s="20" t="s">
        <v>20</v>
      </c>
    </row>
    <row r="25" spans="4:170" x14ac:dyDescent="0.25">
      <c r="D25">
        <v>1.4694511196022599</v>
      </c>
      <c r="E25">
        <v>2.1155911645124701</v>
      </c>
      <c r="F25">
        <v>2.0072036018204802</v>
      </c>
      <c r="G25">
        <v>1.5513454792039001</v>
      </c>
      <c r="H25">
        <v>1.41344293540418</v>
      </c>
      <c r="I25">
        <v>2.66148396084307</v>
      </c>
      <c r="J25">
        <v>0.85790406123093399</v>
      </c>
      <c r="K25">
        <v>1.7042094100669101</v>
      </c>
      <c r="L25">
        <v>2.0089389366335002</v>
      </c>
      <c r="M25">
        <v>2.7794234646460199</v>
      </c>
      <c r="N25">
        <v>1.3966408419051299</v>
      </c>
      <c r="AD25" s="17">
        <v>1.4694511196022599</v>
      </c>
      <c r="AE25" s="17">
        <v>2.1155911645124701</v>
      </c>
      <c r="AF25" s="17">
        <v>2.0072036018204802</v>
      </c>
      <c r="AG25" s="17">
        <v>1.5513454792039001</v>
      </c>
      <c r="AH25" s="17">
        <v>1.41344293540418</v>
      </c>
      <c r="AI25" s="17">
        <v>2.66148396084307</v>
      </c>
      <c r="AJ25" s="17">
        <v>0.85790406123093399</v>
      </c>
      <c r="AK25" s="17">
        <v>1.7042094100669101</v>
      </c>
      <c r="AL25" s="17">
        <v>2.0089389366335002</v>
      </c>
      <c r="AM25" s="17">
        <v>2.7794234646460199</v>
      </c>
      <c r="AN25" s="17">
        <v>1.3966408419051299</v>
      </c>
      <c r="BD25" s="17">
        <v>1.4694511196022599</v>
      </c>
      <c r="BE25" s="17">
        <v>2.1155911645124701</v>
      </c>
      <c r="BF25" s="17">
        <v>2.0072036018204802</v>
      </c>
      <c r="BG25" s="17">
        <v>1.5513454792039001</v>
      </c>
      <c r="BH25" s="17">
        <v>1.41344293540418</v>
      </c>
      <c r="BI25" s="17">
        <v>2.66148396084307</v>
      </c>
      <c r="BJ25" s="17">
        <v>0.85790406123093399</v>
      </c>
      <c r="BK25" s="17">
        <v>1.7042094100669101</v>
      </c>
      <c r="BL25" s="17">
        <v>2.0089389366335002</v>
      </c>
      <c r="BM25" s="17">
        <v>2.7794234646460199</v>
      </c>
      <c r="BN25" s="17">
        <v>1.3966408419051299</v>
      </c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</row>
    <row r="26" spans="4:170" x14ac:dyDescent="0.25">
      <c r="D26">
        <v>2.0827427336844502</v>
      </c>
      <c r="E26">
        <v>3.0367468813576002</v>
      </c>
      <c r="F26">
        <v>2.9353058376883001</v>
      </c>
      <c r="G26">
        <v>2.0280942154371302</v>
      </c>
      <c r="H26">
        <v>2.0829979175453701</v>
      </c>
      <c r="I26">
        <v>1.54022642754329</v>
      </c>
      <c r="J26">
        <v>1.64212154828612</v>
      </c>
      <c r="K26">
        <v>1.0665757525492101</v>
      </c>
      <c r="L26">
        <v>2.9286085001296098</v>
      </c>
      <c r="M26">
        <v>2.3853290620176302</v>
      </c>
      <c r="N26">
        <v>1.2092805691092301</v>
      </c>
      <c r="AD26" s="17">
        <v>2.0827427336844502</v>
      </c>
      <c r="AE26" s="17">
        <v>3.0367468813576002</v>
      </c>
      <c r="AF26" s="17">
        <v>2.9353058376883001</v>
      </c>
      <c r="AG26" s="17">
        <v>2.0280942154371302</v>
      </c>
      <c r="AH26" s="17">
        <v>2.0829979175453701</v>
      </c>
      <c r="AI26" s="17">
        <v>1.54022642754329</v>
      </c>
      <c r="AJ26" s="17">
        <v>1.64212154828612</v>
      </c>
      <c r="AK26" s="17">
        <v>1.0665757525492101</v>
      </c>
      <c r="AL26" s="17">
        <v>2.9286085001296098</v>
      </c>
      <c r="AM26" s="17">
        <v>2.3853290620176302</v>
      </c>
      <c r="AN26" s="17">
        <v>1.2092805691092301</v>
      </c>
      <c r="BD26" s="17">
        <v>2.0827427336844502</v>
      </c>
      <c r="BE26" s="17">
        <v>3.0367468813576002</v>
      </c>
      <c r="BF26" s="17">
        <v>2.9353058376883001</v>
      </c>
      <c r="BG26" s="17">
        <v>2.0280942154371302</v>
      </c>
      <c r="BH26" s="17">
        <v>2.0829979175453701</v>
      </c>
      <c r="BI26" s="17">
        <v>1.54022642754329</v>
      </c>
      <c r="BJ26" s="17">
        <v>1.64212154828612</v>
      </c>
      <c r="BK26" s="17">
        <v>1.0665757525492101</v>
      </c>
      <c r="BL26" s="17">
        <v>2.9286085001296098</v>
      </c>
      <c r="BM26" s="17">
        <v>2.3853290620176302</v>
      </c>
      <c r="BN26" s="17">
        <v>1.2092805691092301</v>
      </c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</row>
    <row r="27" spans="4:170" x14ac:dyDescent="0.25">
      <c r="D27">
        <v>1.02338443473149</v>
      </c>
      <c r="E27">
        <v>1.4793327182811999</v>
      </c>
      <c r="F27">
        <v>2.1380713458577998</v>
      </c>
      <c r="G27">
        <v>1.45342734250026</v>
      </c>
      <c r="H27">
        <v>1.9198117131165899</v>
      </c>
      <c r="I27">
        <v>1.51322281539889</v>
      </c>
      <c r="J27">
        <v>0.44018422922134198</v>
      </c>
      <c r="K27">
        <v>0.83972449238222902</v>
      </c>
      <c r="L27">
        <v>0.82017812987374406</v>
      </c>
      <c r="M27">
        <v>1.6401887230438099</v>
      </c>
      <c r="N27">
        <v>1.2921951734169499</v>
      </c>
      <c r="AD27" s="17">
        <v>1.02338443473149</v>
      </c>
      <c r="AE27" s="17">
        <v>1.4793327182811999</v>
      </c>
      <c r="AF27" s="17">
        <v>2.1380713458577998</v>
      </c>
      <c r="AG27" s="17">
        <v>1.45342734250026</v>
      </c>
      <c r="AH27" s="17">
        <v>1.9198117131165899</v>
      </c>
      <c r="AI27" s="17">
        <v>1.51322281539889</v>
      </c>
      <c r="AJ27" s="17">
        <v>0.44018422922134198</v>
      </c>
      <c r="AK27" s="17">
        <v>0.83972449238222902</v>
      </c>
      <c r="AL27" s="17">
        <v>0.82017812987374406</v>
      </c>
      <c r="AM27" s="17">
        <v>1.6401887230438099</v>
      </c>
      <c r="AN27" s="17">
        <v>1.2921951734169499</v>
      </c>
      <c r="BD27" s="17">
        <v>1.02338443473149</v>
      </c>
      <c r="BE27" s="17">
        <v>1.4793327182811999</v>
      </c>
      <c r="BF27" s="17">
        <v>2.1380713458577998</v>
      </c>
      <c r="BG27" s="17">
        <v>1.45342734250026</v>
      </c>
      <c r="BH27" s="17">
        <v>1.9198117131165899</v>
      </c>
      <c r="BI27" s="17">
        <v>1.51322281539889</v>
      </c>
      <c r="BJ27" s="17">
        <v>0.44018422922134198</v>
      </c>
      <c r="BK27" s="17">
        <v>0.83972449238222902</v>
      </c>
      <c r="BL27" s="17">
        <v>0.82017812987374406</v>
      </c>
      <c r="BM27" s="17">
        <v>1.6401887230438099</v>
      </c>
      <c r="BN27" s="17">
        <v>1.2921951734169499</v>
      </c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</row>
    <row r="28" spans="4:170" x14ac:dyDescent="0.25">
      <c r="D28">
        <v>0.65818370433026296</v>
      </c>
      <c r="E28">
        <v>0.57020571182677005</v>
      </c>
      <c r="F28">
        <v>0.90518760101865903</v>
      </c>
      <c r="G28">
        <v>0.88654758067564798</v>
      </c>
      <c r="H28">
        <v>0.76687403271309895</v>
      </c>
      <c r="I28">
        <v>0.91945197278470403</v>
      </c>
      <c r="J28">
        <v>0.62123043850058601</v>
      </c>
      <c r="K28">
        <v>0.82503902717844801</v>
      </c>
      <c r="L28">
        <v>0.63309754061914603</v>
      </c>
      <c r="M28">
        <v>0.93636058247687004</v>
      </c>
      <c r="N28">
        <v>1.2889422221303299</v>
      </c>
      <c r="AD28" s="21">
        <v>0.65818370433026296</v>
      </c>
      <c r="AE28" s="21">
        <v>0.57020571182677005</v>
      </c>
      <c r="AF28" s="21">
        <v>0.90518760101865903</v>
      </c>
      <c r="AG28" s="21">
        <v>0.88654758067564798</v>
      </c>
      <c r="AH28" s="21">
        <v>0.76687403271309895</v>
      </c>
      <c r="AI28" s="21">
        <v>0.91945197278470403</v>
      </c>
      <c r="AJ28" s="21">
        <v>0.62123043850058601</v>
      </c>
      <c r="AK28" s="21">
        <v>0.82503902717844801</v>
      </c>
      <c r="AL28" s="21">
        <v>0.63309754061914603</v>
      </c>
      <c r="AM28" s="21">
        <v>0.93636058247687004</v>
      </c>
      <c r="AN28" s="21">
        <v>1.2889422221303299</v>
      </c>
      <c r="AP28" t="s">
        <v>21</v>
      </c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P28" s="18" t="s">
        <v>21</v>
      </c>
      <c r="CD28" s="21">
        <v>0.65818370433026296</v>
      </c>
      <c r="CE28" s="21">
        <v>0.57020571182677005</v>
      </c>
      <c r="CF28" s="21">
        <v>0.90518760101865903</v>
      </c>
      <c r="CG28" s="21">
        <v>0.88654758067564798</v>
      </c>
      <c r="CH28" s="21">
        <v>0.76687403271309895</v>
      </c>
      <c r="CI28" s="21">
        <v>0.91945197278470403</v>
      </c>
      <c r="CJ28" s="21">
        <v>0.62123043850058601</v>
      </c>
      <c r="CK28" s="21">
        <v>0.82503902717844801</v>
      </c>
      <c r="CL28" s="21">
        <v>0.63309754061914603</v>
      </c>
      <c r="CM28" s="21">
        <v>0.93636058247687004</v>
      </c>
      <c r="CN28" s="21">
        <v>1.2889422221303299</v>
      </c>
      <c r="CP28" s="18" t="s">
        <v>21</v>
      </c>
    </row>
    <row r="29" spans="4:170" x14ac:dyDescent="0.25">
      <c r="D29">
        <v>1.1716497257781</v>
      </c>
      <c r="E29">
        <v>1.0831244019599999</v>
      </c>
      <c r="F29">
        <v>0.71386186231044402</v>
      </c>
      <c r="G29">
        <v>0.70982125379122896</v>
      </c>
      <c r="H29">
        <v>1.0711277378744599</v>
      </c>
      <c r="I29">
        <v>1.4411914584957599</v>
      </c>
      <c r="J29">
        <v>1.77452519721449</v>
      </c>
      <c r="K29">
        <v>1.25851661023593</v>
      </c>
      <c r="L29">
        <v>1.78790333060847</v>
      </c>
      <c r="M29">
        <v>1.22556163762643</v>
      </c>
      <c r="N29">
        <v>1.07409359552769</v>
      </c>
      <c r="AD29" s="21">
        <v>1.1716497257781</v>
      </c>
      <c r="AE29" s="21">
        <v>1.0831244019599999</v>
      </c>
      <c r="AF29" s="21">
        <v>0.71386186231044402</v>
      </c>
      <c r="AG29" s="21">
        <v>0.70982125379122896</v>
      </c>
      <c r="AH29" s="21">
        <v>1.0711277378744599</v>
      </c>
      <c r="AI29" s="21">
        <v>1.4411914584957599</v>
      </c>
      <c r="AJ29" s="21">
        <v>1.77452519721449</v>
      </c>
      <c r="AK29" s="21">
        <v>1.25851661023593</v>
      </c>
      <c r="AL29" s="21">
        <v>1.78790333060847</v>
      </c>
      <c r="AM29" s="21">
        <v>1.22556163762643</v>
      </c>
      <c r="AN29" s="21">
        <v>1.07409359552769</v>
      </c>
      <c r="AP29" t="s">
        <v>22</v>
      </c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P29" s="18" t="s">
        <v>22</v>
      </c>
      <c r="CD29" s="21">
        <v>1.1716497257781</v>
      </c>
      <c r="CE29" s="21">
        <v>1.0831244019599999</v>
      </c>
      <c r="CF29" s="21">
        <v>0.71386186231044402</v>
      </c>
      <c r="CG29" s="21">
        <v>0.70982125379122896</v>
      </c>
      <c r="CH29" s="21">
        <v>1.0711277378744599</v>
      </c>
      <c r="CI29" s="21">
        <v>1.4411914584957599</v>
      </c>
      <c r="CJ29" s="21">
        <v>1.77452519721449</v>
      </c>
      <c r="CK29" s="21">
        <v>1.25851661023593</v>
      </c>
      <c r="CL29" s="21">
        <v>1.78790333060847</v>
      </c>
      <c r="CM29" s="21">
        <v>1.22556163762643</v>
      </c>
      <c r="CN29" s="21">
        <v>1.07409359552769</v>
      </c>
      <c r="CP29" s="18" t="s">
        <v>22</v>
      </c>
    </row>
    <row r="30" spans="4:170" x14ac:dyDescent="0.25">
      <c r="D30">
        <v>1.24637634615495</v>
      </c>
      <c r="E30">
        <v>0.97937765674604904</v>
      </c>
      <c r="F30">
        <v>0.70571980637847198</v>
      </c>
      <c r="G30">
        <v>0.77804782029165098</v>
      </c>
      <c r="H30">
        <v>1.07957397067483</v>
      </c>
      <c r="I30">
        <v>1.3168901928260399</v>
      </c>
      <c r="J30">
        <v>1.9321552211266499</v>
      </c>
      <c r="K30">
        <v>1.37321402535397</v>
      </c>
      <c r="L30">
        <v>1.54247639278032</v>
      </c>
      <c r="M30">
        <v>1.0279830940241701</v>
      </c>
      <c r="N30">
        <v>0.86232410398519199</v>
      </c>
      <c r="AD30" s="21">
        <v>1.24637634615495</v>
      </c>
      <c r="AE30" s="21">
        <v>0.97937765674604904</v>
      </c>
      <c r="AF30" s="21">
        <v>0.70571980637847198</v>
      </c>
      <c r="AG30" s="21">
        <v>0.77804782029165098</v>
      </c>
      <c r="AH30" s="21">
        <v>1.07957397067483</v>
      </c>
      <c r="AI30" s="21">
        <v>1.3168901928260399</v>
      </c>
      <c r="AJ30" s="21">
        <v>1.9321552211266499</v>
      </c>
      <c r="AK30" s="21">
        <v>1.37321402535397</v>
      </c>
      <c r="AL30" s="21">
        <v>1.54247639278032</v>
      </c>
      <c r="AM30" s="21">
        <v>1.0279830940241701</v>
      </c>
      <c r="AN30" s="21">
        <v>0.86232410398519199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CD30" s="21">
        <v>1.24637634615495</v>
      </c>
      <c r="CE30" s="21">
        <v>0.97937765674604904</v>
      </c>
      <c r="CF30" s="21">
        <v>0.70571980637847198</v>
      </c>
      <c r="CG30" s="21">
        <v>0.77804782029165098</v>
      </c>
      <c r="CH30" s="21">
        <v>1.07957397067483</v>
      </c>
      <c r="CI30" s="21">
        <v>1.3168901928260399</v>
      </c>
      <c r="CJ30" s="21">
        <v>1.9321552211266499</v>
      </c>
      <c r="CK30" s="21">
        <v>1.37321402535397</v>
      </c>
      <c r="CL30" s="21">
        <v>1.54247639278032</v>
      </c>
      <c r="CM30" s="21">
        <v>1.0279830940241701</v>
      </c>
      <c r="CN30" s="21">
        <v>0.86232410398519199</v>
      </c>
    </row>
    <row r="31" spans="4:170" x14ac:dyDescent="0.25">
      <c r="D31">
        <v>1.1322444785330901</v>
      </c>
      <c r="E31">
        <v>0.86882897235849699</v>
      </c>
      <c r="F31">
        <v>0.83246601351351901</v>
      </c>
      <c r="G31">
        <v>0.77342724562693799</v>
      </c>
      <c r="H31">
        <v>1.1967481524132799</v>
      </c>
      <c r="I31">
        <v>1.8154570023874801</v>
      </c>
      <c r="J31">
        <v>0.78889961331189595</v>
      </c>
      <c r="K31">
        <v>1.30367105737489</v>
      </c>
      <c r="L31">
        <v>0.79888453436434204</v>
      </c>
      <c r="M31">
        <v>1.0623636802959799</v>
      </c>
      <c r="N31">
        <v>1.5574890375760599</v>
      </c>
      <c r="AD31" s="21">
        <v>1.1322444785330901</v>
      </c>
      <c r="AE31" s="21">
        <v>0.86882897235849699</v>
      </c>
      <c r="AF31" s="21">
        <v>0.83246601351351901</v>
      </c>
      <c r="AG31" s="21">
        <v>0.77342724562693799</v>
      </c>
      <c r="AH31" s="21">
        <v>1.1967481524132799</v>
      </c>
      <c r="AI31" s="21">
        <v>1.8154570023874801</v>
      </c>
      <c r="AJ31" s="21">
        <v>0.78889961331189595</v>
      </c>
      <c r="AK31" s="21">
        <v>1.30367105737489</v>
      </c>
      <c r="AL31" s="21">
        <v>0.79888453436434204</v>
      </c>
      <c r="AM31" s="21">
        <v>1.0623636802959799</v>
      </c>
      <c r="AN31" s="21">
        <v>1.5574890375760599</v>
      </c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CD31" s="21">
        <v>1.1322444785330901</v>
      </c>
      <c r="CE31" s="21">
        <v>0.86882897235849699</v>
      </c>
      <c r="CF31" s="21">
        <v>0.83246601351351901</v>
      </c>
      <c r="CG31" s="21">
        <v>0.77342724562693799</v>
      </c>
      <c r="CH31" s="21">
        <v>1.1967481524132799</v>
      </c>
      <c r="CI31" s="21">
        <v>1.8154570023874801</v>
      </c>
      <c r="CJ31" s="21">
        <v>0.78889961331189595</v>
      </c>
      <c r="CK31" s="21">
        <v>1.30367105737489</v>
      </c>
      <c r="CL31" s="21">
        <v>0.79888453436434204</v>
      </c>
      <c r="CM31" s="21">
        <v>1.0623636802959799</v>
      </c>
      <c r="CN31" s="21">
        <v>1.5574890375760599</v>
      </c>
    </row>
    <row r="32" spans="4:170" x14ac:dyDescent="0.25">
      <c r="D32">
        <v>1.16005584027478</v>
      </c>
      <c r="E32">
        <v>1.28071348817443</v>
      </c>
      <c r="F32">
        <v>1.1126019012437001</v>
      </c>
      <c r="G32">
        <v>1.35490818622034</v>
      </c>
      <c r="H32">
        <v>1.3039903633562799</v>
      </c>
      <c r="I32">
        <v>1.9677082918001301</v>
      </c>
      <c r="J32">
        <v>1.26616381021761</v>
      </c>
      <c r="K32">
        <v>1.2587323747739401</v>
      </c>
      <c r="L32">
        <v>1.08509439982499</v>
      </c>
      <c r="M32">
        <v>1.20212547485184</v>
      </c>
      <c r="N32">
        <v>1.3889470252865299</v>
      </c>
      <c r="AD32" s="21">
        <v>1.16005584027478</v>
      </c>
      <c r="AE32" s="21">
        <v>1.28071348817443</v>
      </c>
      <c r="AF32" s="21">
        <v>1.1126019012437001</v>
      </c>
      <c r="AG32" s="21">
        <v>1.35490818622034</v>
      </c>
      <c r="AH32" s="21">
        <v>1.3039903633562799</v>
      </c>
      <c r="AI32" s="21">
        <v>1.9677082918001301</v>
      </c>
      <c r="AJ32" s="21">
        <v>1.26616381021761</v>
      </c>
      <c r="AK32" s="21">
        <v>1.2587323747739401</v>
      </c>
      <c r="AL32" s="21">
        <v>1.08509439982499</v>
      </c>
      <c r="AM32" s="21">
        <v>1.20212547485184</v>
      </c>
      <c r="AN32" s="21">
        <v>1.3889470252865299</v>
      </c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CD32" s="21">
        <v>1.16005584027478</v>
      </c>
      <c r="CE32" s="21">
        <v>1.28071348817443</v>
      </c>
      <c r="CF32" s="21">
        <v>1.1126019012437001</v>
      </c>
      <c r="CG32" s="21">
        <v>1.35490818622034</v>
      </c>
      <c r="CH32" s="21">
        <v>1.3039903633562799</v>
      </c>
      <c r="CI32" s="21">
        <v>1.9677082918001301</v>
      </c>
      <c r="CJ32" s="21">
        <v>1.26616381021761</v>
      </c>
      <c r="CK32" s="21">
        <v>1.2587323747739401</v>
      </c>
      <c r="CL32" s="21">
        <v>1.08509439982499</v>
      </c>
      <c r="CM32" s="21">
        <v>1.20212547485184</v>
      </c>
      <c r="CN32" s="21">
        <v>1.3889470252865299</v>
      </c>
    </row>
    <row r="33" spans="4:92" x14ac:dyDescent="0.25">
      <c r="D33">
        <v>1.0600069008781901</v>
      </c>
      <c r="E33">
        <v>1.0166763459817201</v>
      </c>
      <c r="F33">
        <v>1.31232172589045</v>
      </c>
      <c r="G33">
        <v>0.93320886364160205</v>
      </c>
      <c r="H33">
        <v>1.3546368759095999</v>
      </c>
      <c r="I33">
        <v>1.4609895351587501</v>
      </c>
      <c r="J33">
        <v>0.97844298618298198</v>
      </c>
      <c r="K33">
        <v>0.76785042515901902</v>
      </c>
      <c r="L33">
        <v>1.0618131163518301</v>
      </c>
      <c r="M33">
        <v>1.0281285246965199</v>
      </c>
      <c r="N33">
        <v>1.1476410855257499</v>
      </c>
      <c r="AD33" s="21">
        <v>1.0600069008781901</v>
      </c>
      <c r="AE33" s="21">
        <v>1.0166763459817201</v>
      </c>
      <c r="AF33" s="21">
        <v>1.31232172589045</v>
      </c>
      <c r="AG33" s="21">
        <v>0.93320886364160205</v>
      </c>
      <c r="AH33" s="21">
        <v>1.3546368759095999</v>
      </c>
      <c r="AI33" s="21">
        <v>1.4609895351587501</v>
      </c>
      <c r="AJ33" s="21">
        <v>0.97844298618298198</v>
      </c>
      <c r="AK33" s="21">
        <v>0.76785042515901902</v>
      </c>
      <c r="AL33" s="21">
        <v>1.0618131163518301</v>
      </c>
      <c r="AM33" s="21">
        <v>1.0281285246965199</v>
      </c>
      <c r="AN33" s="21">
        <v>1.1476410855257499</v>
      </c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CD33" s="21">
        <v>1.0600069008781901</v>
      </c>
      <c r="CE33" s="21">
        <v>1.0166763459817201</v>
      </c>
      <c r="CF33" s="21">
        <v>1.31232172589045</v>
      </c>
      <c r="CG33" s="21">
        <v>0.93320886364160205</v>
      </c>
      <c r="CH33" s="21">
        <v>1.3546368759095999</v>
      </c>
      <c r="CI33" s="21">
        <v>1.4609895351587501</v>
      </c>
      <c r="CJ33" s="21">
        <v>0.97844298618298198</v>
      </c>
      <c r="CK33" s="21">
        <v>0.76785042515901902</v>
      </c>
      <c r="CL33" s="21">
        <v>1.0618131163518301</v>
      </c>
      <c r="CM33" s="21">
        <v>1.0281285246965199</v>
      </c>
      <c r="CN33" s="21">
        <v>1.1476410855257499</v>
      </c>
    </row>
    <row r="34" spans="4:92" x14ac:dyDescent="0.25">
      <c r="D34">
        <v>2.0212809574689601</v>
      </c>
      <c r="E34">
        <v>1.5253106180270599</v>
      </c>
      <c r="F34">
        <v>1.1016884403585601</v>
      </c>
      <c r="G34">
        <v>1.0881560622752</v>
      </c>
      <c r="H34">
        <v>1.41711884184478</v>
      </c>
      <c r="I34">
        <v>1.58695929542527</v>
      </c>
      <c r="J34">
        <v>1.0150384608081799</v>
      </c>
      <c r="K34">
        <v>1.1339356093022199</v>
      </c>
      <c r="L34">
        <v>0.99551666781411996</v>
      </c>
      <c r="M34">
        <v>1.3996777449115401</v>
      </c>
      <c r="N34">
        <v>1.25435010809986</v>
      </c>
      <c r="AD34" s="21">
        <v>2.0212809574689601</v>
      </c>
      <c r="AE34" s="21">
        <v>1.5253106180270599</v>
      </c>
      <c r="AF34" s="21">
        <v>1.1016884403585601</v>
      </c>
      <c r="AG34" s="21">
        <v>1.0881560622752</v>
      </c>
      <c r="AH34" s="21">
        <v>1.41711884184478</v>
      </c>
      <c r="AI34" s="21">
        <v>1.58695929542527</v>
      </c>
      <c r="AJ34" s="21">
        <v>1.0150384608081799</v>
      </c>
      <c r="AK34" s="21">
        <v>1.1339356093022199</v>
      </c>
      <c r="AL34" s="21">
        <v>0.99551666781411996</v>
      </c>
      <c r="AM34" s="21">
        <v>1.3996777449115401</v>
      </c>
      <c r="AN34" s="21">
        <v>1.25435010809986</v>
      </c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CD34" s="21">
        <v>2.0212809574689601</v>
      </c>
      <c r="CE34" s="21">
        <v>1.5253106180270599</v>
      </c>
      <c r="CF34" s="21">
        <v>1.1016884403585601</v>
      </c>
      <c r="CG34" s="21">
        <v>1.0881560622752</v>
      </c>
      <c r="CH34" s="21">
        <v>1.41711884184478</v>
      </c>
      <c r="CI34" s="21">
        <v>1.58695929542527</v>
      </c>
      <c r="CJ34" s="21">
        <v>1.0150384608081799</v>
      </c>
      <c r="CK34" s="21">
        <v>1.1339356093022199</v>
      </c>
      <c r="CL34" s="21">
        <v>0.99551666781411996</v>
      </c>
      <c r="CM34" s="21">
        <v>1.3996777449115401</v>
      </c>
      <c r="CN34" s="21">
        <v>1.25435010809986</v>
      </c>
    </row>
    <row r="35" spans="4:92" x14ac:dyDescent="0.25">
      <c r="D35">
        <v>2.0774397894262302</v>
      </c>
      <c r="E35">
        <v>1.5861006152400801</v>
      </c>
      <c r="F35">
        <v>0.88886759171957497</v>
      </c>
      <c r="G35">
        <v>0.95191105051623304</v>
      </c>
      <c r="H35">
        <v>1.11357419776722</v>
      </c>
      <c r="I35">
        <v>1.24969062770499</v>
      </c>
      <c r="J35">
        <v>1.1131222252572299</v>
      </c>
      <c r="K35">
        <v>1.2802783298257601</v>
      </c>
      <c r="L35">
        <v>1.26179064618801</v>
      </c>
      <c r="M35">
        <v>1.14689367828713</v>
      </c>
      <c r="N35">
        <v>1.0180572468353399</v>
      </c>
      <c r="AD35" s="21">
        <v>2.0774397894262302</v>
      </c>
      <c r="AE35" s="21">
        <v>1.5861006152400801</v>
      </c>
      <c r="AF35" s="21">
        <v>0.88886759171957497</v>
      </c>
      <c r="AG35" s="21">
        <v>0.95191105051623304</v>
      </c>
      <c r="AH35" s="21">
        <v>1.11357419776722</v>
      </c>
      <c r="AI35" s="21">
        <v>1.24969062770499</v>
      </c>
      <c r="AJ35" s="21">
        <v>1.1131222252572299</v>
      </c>
      <c r="AK35" s="21">
        <v>1.2802783298257601</v>
      </c>
      <c r="AL35" s="21">
        <v>1.26179064618801</v>
      </c>
      <c r="AM35" s="21">
        <v>1.14689367828713</v>
      </c>
      <c r="AN35" s="21">
        <v>1.0180572468353399</v>
      </c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CD35" s="21">
        <v>2.0774397894262302</v>
      </c>
      <c r="CE35" s="21">
        <v>1.5861006152400801</v>
      </c>
      <c r="CF35" s="21">
        <v>0.88886759171957497</v>
      </c>
      <c r="CG35" s="21">
        <v>0.95191105051623304</v>
      </c>
      <c r="CH35" s="21">
        <v>1.11357419776722</v>
      </c>
      <c r="CI35" s="21">
        <v>1.24969062770499</v>
      </c>
      <c r="CJ35" s="21">
        <v>1.1131222252572299</v>
      </c>
      <c r="CK35" s="21">
        <v>1.2802783298257601</v>
      </c>
      <c r="CL35" s="21">
        <v>1.26179064618801</v>
      </c>
      <c r="CM35" s="21">
        <v>1.14689367828713</v>
      </c>
      <c r="CN35" s="21">
        <v>1.0180572468353399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01"/>
  <sheetViews>
    <sheetView zoomScaleNormal="100" workbookViewId="0"/>
  </sheetViews>
  <sheetFormatPr defaultRowHeight="15" x14ac:dyDescent="0.25"/>
  <cols>
    <col min="19" max="19" width="17.85546875"/>
    <col min="20" max="20" width="13"/>
    <col min="23" max="23" width="12.42578125"/>
    <col min="28" max="1025" width="8.85546875" style="22"/>
  </cols>
  <sheetData>
    <row r="1" spans="1:13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t="s">
        <v>23</v>
      </c>
      <c r="AI1"/>
      <c r="AJ1"/>
      <c r="AK1"/>
      <c r="AL1"/>
      <c r="AM1"/>
      <c r="AN1"/>
      <c r="AO1"/>
      <c r="AP1"/>
      <c r="AQ1"/>
      <c r="AZ1"/>
      <c r="BA1"/>
      <c r="BB1"/>
      <c r="BC1"/>
      <c r="BD1"/>
      <c r="BE1"/>
      <c r="BF1"/>
      <c r="BG1"/>
      <c r="BH1"/>
      <c r="BQ1"/>
      <c r="BR1"/>
      <c r="BS1"/>
      <c r="BT1"/>
      <c r="BU1"/>
      <c r="BV1"/>
      <c r="BW1"/>
      <c r="BX1"/>
      <c r="BY1"/>
      <c r="CH1"/>
      <c r="CI1"/>
      <c r="CJ1"/>
      <c r="CK1"/>
      <c r="CL1"/>
      <c r="CM1"/>
      <c r="CN1"/>
      <c r="CO1"/>
      <c r="CP1"/>
      <c r="DC1"/>
      <c r="DD1"/>
      <c r="DE1"/>
      <c r="DF1"/>
      <c r="DG1"/>
      <c r="DH1"/>
      <c r="DI1"/>
      <c r="DJ1"/>
      <c r="DK1"/>
      <c r="DX1"/>
      <c r="DY1"/>
      <c r="DZ1"/>
      <c r="EA1"/>
      <c r="EB1"/>
      <c r="EC1"/>
      <c r="ED1"/>
      <c r="EE1"/>
      <c r="EF1"/>
    </row>
    <row r="2" spans="1:136" x14ac:dyDescent="0.25">
      <c r="A2">
        <v>1.4179536603114</v>
      </c>
      <c r="B2">
        <v>0.84192022483872297</v>
      </c>
      <c r="C2">
        <v>0.85719564639078905</v>
      </c>
      <c r="D2">
        <v>0.947918268898439</v>
      </c>
      <c r="E2">
        <v>1.1742769057264799</v>
      </c>
      <c r="F2">
        <v>1.17561050361579</v>
      </c>
      <c r="G2">
        <v>1.2023446444208199</v>
      </c>
      <c r="H2">
        <v>1.1564101487907501</v>
      </c>
      <c r="I2">
        <v>1.1590951710167301</v>
      </c>
      <c r="J2">
        <v>1.30391057057418</v>
      </c>
      <c r="K2">
        <v>1.03348035435408</v>
      </c>
      <c r="M2">
        <v>1.17561050361579</v>
      </c>
      <c r="N2">
        <v>1.2023446444208199</v>
      </c>
      <c r="O2">
        <v>1.1564101487907501</v>
      </c>
      <c r="P2">
        <v>1.1590951710167301</v>
      </c>
      <c r="Q2">
        <v>1.30391057057418</v>
      </c>
      <c r="AI2"/>
      <c r="AJ2"/>
      <c r="AK2"/>
      <c r="AL2"/>
      <c r="AM2"/>
      <c r="AN2"/>
      <c r="AO2"/>
      <c r="AP2"/>
      <c r="AQ2"/>
      <c r="AZ2"/>
      <c r="BA2"/>
      <c r="BB2"/>
      <c r="BC2"/>
      <c r="BD2"/>
      <c r="BE2"/>
      <c r="BF2"/>
      <c r="BG2"/>
      <c r="BH2"/>
      <c r="BQ2"/>
      <c r="BR2"/>
      <c r="BS2"/>
      <c r="BT2"/>
      <c r="BU2"/>
      <c r="BV2"/>
      <c r="BW2"/>
      <c r="BX2"/>
      <c r="BY2"/>
      <c r="CH2"/>
      <c r="CI2"/>
      <c r="CJ2"/>
      <c r="CK2"/>
      <c r="CL2"/>
      <c r="CM2"/>
      <c r="CN2"/>
      <c r="CO2"/>
      <c r="CP2"/>
      <c r="DC2"/>
      <c r="DD2"/>
      <c r="DE2"/>
      <c r="DF2"/>
      <c r="DG2"/>
      <c r="DH2"/>
      <c r="DI2"/>
      <c r="DJ2"/>
      <c r="DK2"/>
      <c r="DX2"/>
      <c r="DY2"/>
      <c r="DZ2"/>
      <c r="EA2"/>
      <c r="EB2"/>
      <c r="EC2"/>
      <c r="ED2"/>
      <c r="EE2"/>
      <c r="EF2"/>
    </row>
    <row r="3" spans="1:136" x14ac:dyDescent="0.25">
      <c r="A3">
        <v>1.66403765211668</v>
      </c>
      <c r="B3">
        <v>1.20976625232159</v>
      </c>
      <c r="C3">
        <v>1.15872194196819</v>
      </c>
      <c r="D3">
        <v>1.1435502593092299</v>
      </c>
      <c r="E3">
        <v>0.99888737073409295</v>
      </c>
      <c r="F3">
        <v>0.94192815740943803</v>
      </c>
      <c r="G3">
        <v>1.00237358631588</v>
      </c>
      <c r="H3">
        <v>1.29165959465108</v>
      </c>
      <c r="I3">
        <v>1.2802718817588401</v>
      </c>
      <c r="J3">
        <v>1.7433213838500901</v>
      </c>
      <c r="K3">
        <v>1.2468981805244601</v>
      </c>
      <c r="M3">
        <v>0.94192815740943803</v>
      </c>
      <c r="N3">
        <v>1.00237358631588</v>
      </c>
      <c r="O3">
        <v>1.29165959465108</v>
      </c>
      <c r="P3">
        <v>1.2802718817588401</v>
      </c>
      <c r="Q3">
        <v>1.7433213838500901</v>
      </c>
      <c r="S3" s="10" t="s">
        <v>24</v>
      </c>
      <c r="T3" s="10"/>
      <c r="AI3" s="24"/>
      <c r="AJ3" s="24"/>
      <c r="AK3"/>
      <c r="AL3"/>
      <c r="AM3"/>
      <c r="AN3"/>
      <c r="AO3"/>
      <c r="AP3"/>
      <c r="AQ3"/>
      <c r="AZ3" s="24"/>
      <c r="BA3" s="24"/>
      <c r="BB3"/>
      <c r="BC3"/>
      <c r="BD3"/>
      <c r="BE3"/>
      <c r="BF3"/>
      <c r="BG3"/>
      <c r="BH3"/>
      <c r="BQ3" s="24"/>
      <c r="BR3" s="24"/>
      <c r="BS3"/>
      <c r="BT3"/>
      <c r="BU3"/>
      <c r="BV3"/>
      <c r="BW3"/>
      <c r="BX3"/>
      <c r="BY3"/>
      <c r="CH3" s="24"/>
      <c r="CI3" s="24"/>
      <c r="CJ3"/>
      <c r="CK3"/>
      <c r="CL3"/>
      <c r="CM3"/>
      <c r="CN3"/>
      <c r="CO3"/>
      <c r="CP3"/>
      <c r="DC3" s="24"/>
      <c r="DD3" s="24"/>
      <c r="DE3"/>
      <c r="DF3"/>
      <c r="DG3"/>
      <c r="DH3"/>
      <c r="DI3"/>
      <c r="DJ3"/>
      <c r="DK3"/>
      <c r="DX3" s="24"/>
      <c r="DY3" s="24"/>
      <c r="DZ3"/>
      <c r="EA3"/>
      <c r="EB3"/>
      <c r="EC3"/>
      <c r="ED3"/>
      <c r="EE3"/>
      <c r="EF3"/>
    </row>
    <row r="4" spans="1:136" x14ac:dyDescent="0.25">
      <c r="A4">
        <v>1.50749837902263</v>
      </c>
      <c r="B4">
        <v>2.3091798019572498</v>
      </c>
      <c r="C4">
        <v>2.1850576365422101</v>
      </c>
      <c r="D4">
        <v>1.5080738255586901</v>
      </c>
      <c r="E4">
        <v>1.38472708498995</v>
      </c>
      <c r="F4">
        <v>1.9864184179922399</v>
      </c>
      <c r="G4">
        <v>1.20229946326792</v>
      </c>
      <c r="H4">
        <v>1.07047057276789</v>
      </c>
      <c r="I4">
        <v>2.53516077425687</v>
      </c>
      <c r="J4">
        <v>2.39712098581724</v>
      </c>
      <c r="K4">
        <v>1.1593786443705201</v>
      </c>
      <c r="M4">
        <v>1.9864184179922399</v>
      </c>
      <c r="N4">
        <v>1.20229946326792</v>
      </c>
      <c r="O4">
        <v>1.07047057276789</v>
      </c>
      <c r="P4">
        <v>2.53516077425687</v>
      </c>
      <c r="Q4">
        <v>2.39712098581724</v>
      </c>
      <c r="S4" s="25" t="s">
        <v>25</v>
      </c>
      <c r="T4" s="25">
        <v>0.96255500377730996</v>
      </c>
      <c r="AI4" s="25"/>
      <c r="AJ4" s="25"/>
      <c r="AK4"/>
      <c r="AL4"/>
      <c r="AM4"/>
      <c r="AN4"/>
      <c r="AO4"/>
      <c r="AP4"/>
      <c r="AQ4"/>
      <c r="AZ4" s="25"/>
      <c r="BA4" s="25"/>
      <c r="BB4"/>
      <c r="BC4"/>
      <c r="BD4"/>
      <c r="BE4"/>
      <c r="BF4"/>
      <c r="BG4"/>
      <c r="BH4"/>
      <c r="BQ4" s="25"/>
      <c r="BR4" s="25"/>
      <c r="BS4"/>
      <c r="BT4"/>
      <c r="BU4"/>
      <c r="BV4"/>
      <c r="BW4"/>
      <c r="BX4"/>
      <c r="BY4"/>
      <c r="CH4" s="25"/>
      <c r="CI4" s="25"/>
      <c r="CJ4"/>
      <c r="CK4"/>
      <c r="CL4"/>
      <c r="CM4"/>
      <c r="CN4"/>
      <c r="CO4"/>
      <c r="CP4"/>
      <c r="DC4" s="25"/>
      <c r="DD4" s="25"/>
      <c r="DE4"/>
      <c r="DF4"/>
      <c r="DG4"/>
      <c r="DH4"/>
      <c r="DI4"/>
      <c r="DJ4"/>
      <c r="DK4"/>
      <c r="DX4" s="25"/>
      <c r="DY4" s="25"/>
      <c r="DZ4"/>
      <c r="EA4"/>
      <c r="EB4"/>
      <c r="EC4"/>
      <c r="ED4"/>
      <c r="EE4"/>
      <c r="EF4"/>
    </row>
    <row r="5" spans="1:136" x14ac:dyDescent="0.25">
      <c r="A5">
        <v>1.4694511196022599</v>
      </c>
      <c r="B5">
        <v>2.1155911645124701</v>
      </c>
      <c r="C5">
        <v>2.0072036018204802</v>
      </c>
      <c r="D5">
        <v>1.5513454792039001</v>
      </c>
      <c r="E5">
        <v>1.41344293540418</v>
      </c>
      <c r="F5">
        <v>2.66148396084307</v>
      </c>
      <c r="G5">
        <v>0.85790406123093399</v>
      </c>
      <c r="H5">
        <v>1.7042094100669101</v>
      </c>
      <c r="I5">
        <v>2.0089389366335002</v>
      </c>
      <c r="J5">
        <v>2.7794234646460199</v>
      </c>
      <c r="K5">
        <v>1.3966408419051299</v>
      </c>
      <c r="M5">
        <v>2.66148396084307</v>
      </c>
      <c r="N5">
        <v>0.85790406123093399</v>
      </c>
      <c r="O5">
        <v>1.7042094100669101</v>
      </c>
      <c r="P5">
        <v>2.0089389366335002</v>
      </c>
      <c r="Q5">
        <v>2.7794234646460199</v>
      </c>
      <c r="S5" s="25" t="s">
        <v>26</v>
      </c>
      <c r="T5" s="25">
        <v>0.92651213529673604</v>
      </c>
      <c r="AI5" s="25"/>
      <c r="AJ5" s="25"/>
      <c r="AK5"/>
      <c r="AL5"/>
      <c r="AM5"/>
      <c r="AN5"/>
      <c r="AO5"/>
      <c r="AP5"/>
      <c r="AQ5"/>
      <c r="AZ5" s="25"/>
      <c r="BA5" s="25"/>
      <c r="BB5"/>
      <c r="BC5"/>
      <c r="BD5"/>
      <c r="BE5"/>
      <c r="BF5"/>
      <c r="BG5"/>
      <c r="BH5"/>
      <c r="BQ5" s="25"/>
      <c r="BR5" s="25"/>
      <c r="BS5"/>
      <c r="BT5"/>
      <c r="BU5"/>
      <c r="BV5"/>
      <c r="BW5"/>
      <c r="BX5"/>
      <c r="BY5"/>
      <c r="CH5" s="25"/>
      <c r="CI5" s="25"/>
      <c r="CJ5"/>
      <c r="CK5"/>
      <c r="CL5"/>
      <c r="CM5"/>
      <c r="CN5"/>
      <c r="CO5"/>
      <c r="CP5"/>
      <c r="DC5" s="25"/>
      <c r="DD5" s="25"/>
      <c r="DE5"/>
      <c r="DF5"/>
      <c r="DG5"/>
      <c r="DH5"/>
      <c r="DI5"/>
      <c r="DJ5"/>
      <c r="DK5"/>
      <c r="DX5" s="25"/>
      <c r="DY5" s="25"/>
      <c r="DZ5"/>
      <c r="EA5"/>
      <c r="EB5"/>
      <c r="EC5"/>
      <c r="ED5"/>
      <c r="EE5"/>
      <c r="EF5"/>
    </row>
    <row r="6" spans="1:136" x14ac:dyDescent="0.25">
      <c r="A6">
        <v>2.0827427336844502</v>
      </c>
      <c r="B6">
        <v>3.0367468813576002</v>
      </c>
      <c r="C6">
        <v>2.9353058376883001</v>
      </c>
      <c r="D6">
        <v>2.0280942154371302</v>
      </c>
      <c r="E6">
        <v>2.0829979175453701</v>
      </c>
      <c r="F6">
        <v>1.54022642754329</v>
      </c>
      <c r="G6">
        <v>1.64212154828612</v>
      </c>
      <c r="H6">
        <v>1.0665757525492101</v>
      </c>
      <c r="I6">
        <v>2.9286085001296098</v>
      </c>
      <c r="J6">
        <v>2.3853290620176302</v>
      </c>
      <c r="K6">
        <v>1.2092805691092301</v>
      </c>
      <c r="M6">
        <v>1.54022642754329</v>
      </c>
      <c r="N6">
        <v>1.64212154828612</v>
      </c>
      <c r="O6">
        <v>1.0665757525492101</v>
      </c>
      <c r="P6">
        <v>2.9286085001296098</v>
      </c>
      <c r="Q6">
        <v>2.3853290620176302</v>
      </c>
      <c r="S6" s="25" t="s">
        <v>27</v>
      </c>
      <c r="T6" s="25">
        <v>0.89385086209528597</v>
      </c>
      <c r="AI6" s="25"/>
      <c r="AJ6" s="25"/>
      <c r="AK6"/>
      <c r="AL6"/>
      <c r="AM6"/>
      <c r="AN6"/>
      <c r="AO6"/>
      <c r="AP6"/>
      <c r="AQ6"/>
      <c r="AZ6" s="25"/>
      <c r="BA6" s="25"/>
      <c r="BB6"/>
      <c r="BC6"/>
      <c r="BD6"/>
      <c r="BE6"/>
      <c r="BF6"/>
      <c r="BG6"/>
      <c r="BH6"/>
      <c r="BQ6" s="25"/>
      <c r="BR6" s="25"/>
      <c r="BS6"/>
      <c r="BT6"/>
      <c r="BU6"/>
      <c r="BV6"/>
      <c r="BW6"/>
      <c r="BX6"/>
      <c r="BY6"/>
      <c r="CH6" s="25"/>
      <c r="CI6" s="25"/>
      <c r="CJ6"/>
      <c r="CK6"/>
      <c r="CL6"/>
      <c r="CM6"/>
      <c r="CN6"/>
      <c r="CO6"/>
      <c r="CP6"/>
      <c r="DC6" s="25"/>
      <c r="DD6" s="25"/>
      <c r="DE6"/>
      <c r="DF6"/>
      <c r="DG6"/>
      <c r="DH6"/>
      <c r="DI6"/>
      <c r="DJ6"/>
      <c r="DK6"/>
      <c r="DX6" s="25"/>
      <c r="DY6" s="25"/>
      <c r="DZ6"/>
      <c r="EA6"/>
      <c r="EB6"/>
      <c r="EC6"/>
      <c r="ED6"/>
      <c r="EE6"/>
      <c r="EF6"/>
    </row>
    <row r="7" spans="1:136" x14ac:dyDescent="0.25">
      <c r="A7">
        <v>1.02338443473149</v>
      </c>
      <c r="B7">
        <v>1.4793327182811999</v>
      </c>
      <c r="C7">
        <v>2.1380713458577998</v>
      </c>
      <c r="D7">
        <v>1.45342734250026</v>
      </c>
      <c r="E7">
        <v>1.9198117131165899</v>
      </c>
      <c r="F7">
        <v>1.51322281539889</v>
      </c>
      <c r="G7">
        <v>0.44018422922134198</v>
      </c>
      <c r="H7">
        <v>0.83972449238222902</v>
      </c>
      <c r="I7">
        <v>0.82017812987374406</v>
      </c>
      <c r="J7">
        <v>1.6401887230438099</v>
      </c>
      <c r="K7">
        <v>1.2921951734169499</v>
      </c>
      <c r="M7">
        <v>1.51322281539889</v>
      </c>
      <c r="N7">
        <v>0.44018422922134198</v>
      </c>
      <c r="O7">
        <v>0.83972449238222902</v>
      </c>
      <c r="P7">
        <v>0.82017812987374406</v>
      </c>
      <c r="Q7">
        <v>1.6401887230438099</v>
      </c>
      <c r="S7" s="25" t="s">
        <v>28</v>
      </c>
      <c r="T7" s="25">
        <v>0.193611391506154</v>
      </c>
      <c r="AI7" s="25"/>
      <c r="AJ7" s="25"/>
      <c r="AK7"/>
      <c r="AL7"/>
      <c r="AM7"/>
      <c r="AN7"/>
      <c r="AO7"/>
      <c r="AP7"/>
      <c r="AQ7"/>
      <c r="AZ7" s="25"/>
      <c r="BA7" s="25"/>
      <c r="BB7"/>
      <c r="BC7"/>
      <c r="BD7"/>
      <c r="BE7"/>
      <c r="BF7"/>
      <c r="BG7"/>
      <c r="BH7"/>
      <c r="BQ7" s="25"/>
      <c r="BR7" s="25"/>
      <c r="BS7"/>
      <c r="BT7"/>
      <c r="BU7"/>
      <c r="BV7"/>
      <c r="BW7"/>
      <c r="BX7"/>
      <c r="BY7"/>
      <c r="CH7" s="25"/>
      <c r="CI7" s="25"/>
      <c r="CJ7"/>
      <c r="CK7"/>
      <c r="CL7"/>
      <c r="CM7"/>
      <c r="CN7"/>
      <c r="CO7"/>
      <c r="CP7"/>
      <c r="DC7" s="25"/>
      <c r="DD7" s="25"/>
      <c r="DE7"/>
      <c r="DF7"/>
      <c r="DG7"/>
      <c r="DH7"/>
      <c r="DI7"/>
      <c r="DJ7"/>
      <c r="DK7"/>
      <c r="DX7" s="25"/>
      <c r="DY7" s="25"/>
      <c r="DZ7"/>
      <c r="EA7"/>
      <c r="EB7"/>
      <c r="EC7"/>
      <c r="ED7"/>
      <c r="EE7"/>
      <c r="EF7"/>
    </row>
    <row r="8" spans="1:136" x14ac:dyDescent="0.25">
      <c r="A8">
        <v>0.65818370433026296</v>
      </c>
      <c r="B8">
        <v>0.57020571182677005</v>
      </c>
      <c r="C8">
        <v>0.90518760101865903</v>
      </c>
      <c r="D8">
        <v>0.88654758067564798</v>
      </c>
      <c r="E8">
        <v>0.76687403271309895</v>
      </c>
      <c r="F8">
        <v>0.91945197278470403</v>
      </c>
      <c r="G8">
        <v>0.62123043850058601</v>
      </c>
      <c r="H8">
        <v>0.82503902717844801</v>
      </c>
      <c r="I8">
        <v>0.63309754061914603</v>
      </c>
      <c r="J8">
        <v>0.93636058247687004</v>
      </c>
      <c r="K8">
        <v>1.2889422221303299</v>
      </c>
      <c r="M8">
        <v>0.91945197278470403</v>
      </c>
      <c r="N8">
        <v>0.62123043850058601</v>
      </c>
      <c r="O8">
        <v>0.82503902717844801</v>
      </c>
      <c r="P8">
        <v>0.63309754061914603</v>
      </c>
      <c r="Q8">
        <v>0.93636058247687004</v>
      </c>
      <c r="S8" s="26" t="s">
        <v>29</v>
      </c>
      <c r="T8" s="26">
        <v>14</v>
      </c>
      <c r="AI8" s="25"/>
      <c r="AJ8" s="25"/>
      <c r="AK8"/>
      <c r="AL8"/>
      <c r="AM8"/>
      <c r="AN8"/>
      <c r="AO8"/>
      <c r="AP8"/>
      <c r="AQ8"/>
      <c r="AZ8" s="25"/>
      <c r="BA8" s="25"/>
      <c r="BB8"/>
      <c r="BC8"/>
      <c r="BD8"/>
      <c r="BE8"/>
      <c r="BF8"/>
      <c r="BG8"/>
      <c r="BH8"/>
      <c r="BQ8" s="25"/>
      <c r="BR8" s="25"/>
      <c r="BS8"/>
      <c r="BT8"/>
      <c r="BU8"/>
      <c r="BV8"/>
      <c r="BW8"/>
      <c r="BX8"/>
      <c r="BY8"/>
      <c r="CH8" s="25"/>
      <c r="CI8" s="25"/>
      <c r="CJ8"/>
      <c r="CK8"/>
      <c r="CL8"/>
      <c r="CM8"/>
      <c r="CN8"/>
      <c r="CO8"/>
      <c r="CP8"/>
      <c r="DC8" s="25"/>
      <c r="DD8" s="25"/>
      <c r="DE8"/>
      <c r="DF8"/>
      <c r="DG8"/>
      <c r="DH8"/>
      <c r="DI8"/>
      <c r="DJ8"/>
      <c r="DK8"/>
      <c r="DX8" s="25"/>
      <c r="DY8" s="25"/>
      <c r="DZ8"/>
      <c r="EA8"/>
      <c r="EB8"/>
      <c r="EC8"/>
      <c r="ED8"/>
      <c r="EE8"/>
      <c r="EF8"/>
    </row>
    <row r="9" spans="1:136" x14ac:dyDescent="0.25">
      <c r="A9">
        <v>1.1716497257781</v>
      </c>
      <c r="B9">
        <v>1.0831244019599999</v>
      </c>
      <c r="C9">
        <v>0.71386186231044402</v>
      </c>
      <c r="D9">
        <v>0.70982125379122896</v>
      </c>
      <c r="E9">
        <v>1.0711277378744599</v>
      </c>
      <c r="F9">
        <v>1.4411914584957599</v>
      </c>
      <c r="G9">
        <v>1.77452519721449</v>
      </c>
      <c r="H9">
        <v>1.25851661023593</v>
      </c>
      <c r="I9">
        <v>1.78790333060847</v>
      </c>
      <c r="J9">
        <v>1.22556163762643</v>
      </c>
      <c r="K9">
        <v>1.07409359552769</v>
      </c>
      <c r="M9">
        <v>1.4411914584957599</v>
      </c>
      <c r="N9">
        <v>1.77452519721449</v>
      </c>
      <c r="O9">
        <v>1.25851661023593</v>
      </c>
      <c r="P9">
        <v>1.78790333060847</v>
      </c>
      <c r="Q9">
        <v>1.22556163762643</v>
      </c>
      <c r="AI9"/>
      <c r="AJ9"/>
      <c r="AK9"/>
      <c r="AL9"/>
      <c r="AM9"/>
      <c r="AN9"/>
      <c r="AO9"/>
      <c r="AP9"/>
      <c r="AQ9"/>
      <c r="AZ9"/>
      <c r="BA9"/>
      <c r="BB9"/>
      <c r="BC9"/>
      <c r="BD9"/>
      <c r="BE9"/>
      <c r="BF9"/>
      <c r="BG9"/>
      <c r="BH9"/>
      <c r="BQ9"/>
      <c r="BR9"/>
      <c r="BS9"/>
      <c r="BT9"/>
      <c r="BU9"/>
      <c r="BV9"/>
      <c r="BW9"/>
      <c r="BX9"/>
      <c r="BY9"/>
      <c r="CH9"/>
      <c r="CI9"/>
      <c r="CJ9"/>
      <c r="CK9"/>
      <c r="CL9"/>
      <c r="CM9"/>
      <c r="CN9"/>
      <c r="CO9"/>
      <c r="CP9"/>
      <c r="DC9"/>
      <c r="DD9"/>
      <c r="DE9"/>
      <c r="DF9"/>
      <c r="DG9"/>
      <c r="DH9"/>
      <c r="DI9"/>
      <c r="DJ9"/>
      <c r="DK9"/>
      <c r="DX9"/>
      <c r="DY9"/>
      <c r="DZ9"/>
      <c r="EA9"/>
      <c r="EB9"/>
      <c r="EC9"/>
      <c r="ED9"/>
      <c r="EE9"/>
      <c r="EF9"/>
    </row>
    <row r="10" spans="1:136" x14ac:dyDescent="0.25">
      <c r="A10">
        <v>1.24637634615495</v>
      </c>
      <c r="B10">
        <v>0.97937765674604904</v>
      </c>
      <c r="C10">
        <v>0.70571980637847198</v>
      </c>
      <c r="D10">
        <v>0.77804782029165098</v>
      </c>
      <c r="E10">
        <v>1.07957397067483</v>
      </c>
      <c r="F10">
        <v>1.3168901928260399</v>
      </c>
      <c r="G10">
        <v>1.9321552211266499</v>
      </c>
      <c r="H10">
        <v>1.37321402535397</v>
      </c>
      <c r="I10">
        <v>1.54247639278032</v>
      </c>
      <c r="J10">
        <v>1.0279830940241701</v>
      </c>
      <c r="K10">
        <v>0.86232410398519199</v>
      </c>
      <c r="M10">
        <v>1.3168901928260399</v>
      </c>
      <c r="N10">
        <v>1.9321552211266499</v>
      </c>
      <c r="O10">
        <v>1.37321402535397</v>
      </c>
      <c r="P10">
        <v>1.54247639278032</v>
      </c>
      <c r="Q10">
        <v>1.0279830940241701</v>
      </c>
      <c r="S10" t="s">
        <v>30</v>
      </c>
      <c r="AI10"/>
      <c r="AJ10"/>
      <c r="AK10"/>
      <c r="AL10"/>
      <c r="AM10"/>
      <c r="AN10"/>
      <c r="AO10"/>
      <c r="AP10"/>
      <c r="AQ10"/>
      <c r="AZ10"/>
      <c r="BA10"/>
      <c r="BB10"/>
      <c r="BC10"/>
      <c r="BD10"/>
      <c r="BE10"/>
      <c r="BF10"/>
      <c r="BG10"/>
      <c r="BH10"/>
      <c r="BQ10"/>
      <c r="BR10"/>
      <c r="BS10"/>
      <c r="BT10"/>
      <c r="BU10"/>
      <c r="BV10"/>
      <c r="BW10"/>
      <c r="BX10"/>
      <c r="BY10"/>
      <c r="CH10"/>
      <c r="CI10"/>
      <c r="CJ10"/>
      <c r="CK10"/>
      <c r="CL10"/>
      <c r="CM10"/>
      <c r="CN10"/>
      <c r="CO10"/>
      <c r="CP10"/>
      <c r="DC10"/>
      <c r="DD10"/>
      <c r="DE10"/>
      <c r="DF10"/>
      <c r="DG10"/>
      <c r="DH10"/>
      <c r="DI10"/>
      <c r="DJ10"/>
      <c r="DK10"/>
      <c r="DX10"/>
      <c r="DY10"/>
      <c r="DZ10"/>
      <c r="EA10"/>
      <c r="EB10"/>
      <c r="EC10"/>
      <c r="ED10"/>
      <c r="EE10"/>
      <c r="EF10"/>
    </row>
    <row r="11" spans="1:136" x14ac:dyDescent="0.25">
      <c r="A11">
        <v>1.1322444785330901</v>
      </c>
      <c r="B11">
        <v>0.86882897235849699</v>
      </c>
      <c r="C11">
        <v>0.83246601351351901</v>
      </c>
      <c r="D11">
        <v>0.77342724562693799</v>
      </c>
      <c r="E11">
        <v>1.1967481524132799</v>
      </c>
      <c r="F11">
        <v>1.8154570023874801</v>
      </c>
      <c r="G11">
        <v>0.78889961331189595</v>
      </c>
      <c r="H11">
        <v>1.30367105737489</v>
      </c>
      <c r="I11">
        <v>0.79888453436434204</v>
      </c>
      <c r="J11">
        <v>1.0623636802959799</v>
      </c>
      <c r="K11">
        <v>1.5574890375760599</v>
      </c>
      <c r="M11">
        <v>1.8154570023874801</v>
      </c>
      <c r="N11">
        <v>0.78889961331189595</v>
      </c>
      <c r="O11">
        <v>1.30367105737489</v>
      </c>
      <c r="P11">
        <v>0.79888453436434204</v>
      </c>
      <c r="Q11">
        <v>1.0623636802959799</v>
      </c>
      <c r="S11" s="23"/>
      <c r="T11" s="23" t="s">
        <v>31</v>
      </c>
      <c r="U11" s="23" t="s">
        <v>32</v>
      </c>
      <c r="V11" s="23" t="s">
        <v>33</v>
      </c>
      <c r="W11" s="23" t="s">
        <v>34</v>
      </c>
      <c r="X11" s="23" t="s">
        <v>35</v>
      </c>
      <c r="AI11" s="24"/>
      <c r="AJ11" s="24"/>
      <c r="AK11" s="24"/>
      <c r="AL11" s="24"/>
      <c r="AM11" s="24"/>
      <c r="AN11" s="24"/>
      <c r="AO11"/>
      <c r="AP11"/>
      <c r="AQ11"/>
      <c r="AZ11" s="24"/>
      <c r="BA11" s="24"/>
      <c r="BB11" s="24"/>
      <c r="BC11" s="24"/>
      <c r="BD11" s="24"/>
      <c r="BE11" s="24"/>
      <c r="BF11"/>
      <c r="BG11"/>
      <c r="BH11"/>
      <c r="BQ11" s="24"/>
      <c r="BR11" s="24"/>
      <c r="BS11" s="24"/>
      <c r="BT11" s="24"/>
      <c r="BU11" s="24"/>
      <c r="BV11" s="24"/>
      <c r="BW11"/>
      <c r="BX11"/>
      <c r="BY11"/>
      <c r="CH11" s="24"/>
      <c r="CI11" s="24"/>
      <c r="CJ11" s="24"/>
      <c r="CK11" s="24"/>
      <c r="CL11" s="24"/>
      <c r="CM11" s="24"/>
      <c r="CN11"/>
      <c r="CO11"/>
      <c r="CP11"/>
      <c r="DC11" s="24"/>
      <c r="DD11" s="24"/>
      <c r="DE11" s="24"/>
      <c r="DF11" s="24"/>
      <c r="DG11" s="24"/>
      <c r="DH11" s="24"/>
      <c r="DI11"/>
      <c r="DJ11"/>
      <c r="DK11"/>
      <c r="DX11" s="24"/>
      <c r="DY11" s="24"/>
      <c r="DZ11" s="24"/>
      <c r="EA11" s="24"/>
      <c r="EB11" s="24"/>
      <c r="EC11" s="24"/>
      <c r="ED11"/>
      <c r="EE11"/>
      <c r="EF11"/>
    </row>
    <row r="12" spans="1:136" x14ac:dyDescent="0.25">
      <c r="A12">
        <v>1.16005584027478</v>
      </c>
      <c r="B12">
        <v>1.28071348817443</v>
      </c>
      <c r="C12">
        <v>1.1126019012437001</v>
      </c>
      <c r="D12">
        <v>1.35490818622034</v>
      </c>
      <c r="E12">
        <v>1.3039903633562799</v>
      </c>
      <c r="F12">
        <v>1.9677082918001301</v>
      </c>
      <c r="G12">
        <v>1.26616381021761</v>
      </c>
      <c r="H12">
        <v>1.2587323747739401</v>
      </c>
      <c r="I12">
        <v>1.08509439982499</v>
      </c>
      <c r="J12">
        <v>1.20212547485184</v>
      </c>
      <c r="K12">
        <v>1.3889470252865299</v>
      </c>
      <c r="M12">
        <v>1.9677082918001301</v>
      </c>
      <c r="N12">
        <v>1.26616381021761</v>
      </c>
      <c r="O12">
        <v>1.2587323747739401</v>
      </c>
      <c r="P12">
        <v>1.08509439982499</v>
      </c>
      <c r="Q12">
        <v>1.20212547485184</v>
      </c>
      <c r="S12" s="25" t="s">
        <v>36</v>
      </c>
      <c r="T12" s="25">
        <v>4</v>
      </c>
      <c r="U12" s="25">
        <v>4.2534350501457503</v>
      </c>
      <c r="V12" s="25">
        <v>1.06335876253644</v>
      </c>
      <c r="W12" s="27">
        <v>28.367300000282501</v>
      </c>
      <c r="X12" s="25">
        <v>4.0869794370178399E-5</v>
      </c>
      <c r="AI12" s="25"/>
      <c r="AJ12" s="25"/>
      <c r="AK12" s="25"/>
      <c r="AL12" s="25"/>
      <c r="AM12" s="25"/>
      <c r="AN12" s="25"/>
      <c r="AO12"/>
      <c r="AP12"/>
      <c r="AQ12"/>
      <c r="AZ12" s="25"/>
      <c r="BA12" s="25"/>
      <c r="BB12" s="25"/>
      <c r="BC12" s="25"/>
      <c r="BD12" s="25"/>
      <c r="BE12" s="25"/>
      <c r="BF12"/>
      <c r="BG12"/>
      <c r="BH12"/>
      <c r="BQ12" s="25"/>
      <c r="BR12" s="25"/>
      <c r="BS12" s="25"/>
      <c r="BT12" s="25"/>
      <c r="BU12" s="25"/>
      <c r="BV12" s="25"/>
      <c r="BW12"/>
      <c r="BX12"/>
      <c r="BY12"/>
      <c r="CH12" s="25"/>
      <c r="CI12" s="25"/>
      <c r="CJ12" s="25"/>
      <c r="CK12" s="25"/>
      <c r="CL12" s="25"/>
      <c r="CM12" s="25"/>
      <c r="CN12"/>
      <c r="CO12"/>
      <c r="CP12"/>
      <c r="DC12" s="25"/>
      <c r="DD12" s="25"/>
      <c r="DE12" s="25"/>
      <c r="DF12" s="25"/>
      <c r="DG12" s="25"/>
      <c r="DH12" s="25"/>
      <c r="DI12"/>
      <c r="DJ12"/>
      <c r="DK12"/>
      <c r="DX12" s="25"/>
      <c r="DY12" s="25"/>
      <c r="DZ12" s="25"/>
      <c r="EA12" s="25"/>
      <c r="EB12" s="25"/>
      <c r="EC12" s="25"/>
      <c r="ED12"/>
      <c r="EE12"/>
      <c r="EF12"/>
    </row>
    <row r="13" spans="1:136" x14ac:dyDescent="0.25">
      <c r="A13">
        <v>1.0600069008781901</v>
      </c>
      <c r="B13">
        <v>1.0166763459817201</v>
      </c>
      <c r="C13">
        <v>1.31232172589045</v>
      </c>
      <c r="D13">
        <v>0.93320886364160205</v>
      </c>
      <c r="E13">
        <v>1.3546368759095999</v>
      </c>
      <c r="F13">
        <v>1.4609895351587501</v>
      </c>
      <c r="G13">
        <v>0.97844298618298198</v>
      </c>
      <c r="H13">
        <v>0.76785042515901902</v>
      </c>
      <c r="I13">
        <v>1.0618131163518301</v>
      </c>
      <c r="J13">
        <v>1.0281285246965199</v>
      </c>
      <c r="K13">
        <v>1.1476410855257499</v>
      </c>
      <c r="M13">
        <v>1.4609895351587501</v>
      </c>
      <c r="N13">
        <v>0.97844298618298198</v>
      </c>
      <c r="O13">
        <v>0.76785042515901902</v>
      </c>
      <c r="P13">
        <v>1.0618131163518301</v>
      </c>
      <c r="Q13">
        <v>1.0281285246965199</v>
      </c>
      <c r="S13" s="25" t="s">
        <v>37</v>
      </c>
      <c r="T13" s="25">
        <v>9</v>
      </c>
      <c r="U13" s="25">
        <v>0.33736833828854401</v>
      </c>
      <c r="V13" s="25">
        <v>3.74853709209493E-2</v>
      </c>
      <c r="W13" s="25"/>
      <c r="X13" s="25"/>
      <c r="AI13" s="25"/>
      <c r="AJ13" s="25"/>
      <c r="AK13" s="25"/>
      <c r="AL13" s="25"/>
      <c r="AM13" s="25"/>
      <c r="AN13" s="25"/>
      <c r="AO13"/>
      <c r="AP13"/>
      <c r="AQ13"/>
      <c r="AZ13" s="25"/>
      <c r="BA13" s="25"/>
      <c r="BB13" s="25"/>
      <c r="BC13" s="25"/>
      <c r="BD13" s="25"/>
      <c r="BE13" s="25"/>
      <c r="BF13"/>
      <c r="BG13"/>
      <c r="BH13"/>
      <c r="BQ13" s="25"/>
      <c r="BR13" s="25"/>
      <c r="BS13" s="25"/>
      <c r="BT13" s="25"/>
      <c r="BU13" s="25"/>
      <c r="BV13" s="25"/>
      <c r="BW13"/>
      <c r="BX13"/>
      <c r="BY13"/>
      <c r="CH13" s="25"/>
      <c r="CI13" s="25"/>
      <c r="CJ13" s="25"/>
      <c r="CK13" s="25"/>
      <c r="CL13" s="25"/>
      <c r="CM13" s="25"/>
      <c r="CN13"/>
      <c r="CO13"/>
      <c r="CP13"/>
      <c r="DC13" s="25"/>
      <c r="DD13" s="25"/>
      <c r="DE13" s="25"/>
      <c r="DF13" s="25"/>
      <c r="DG13" s="25"/>
      <c r="DH13" s="25"/>
      <c r="DI13"/>
      <c r="DJ13"/>
      <c r="DK13"/>
      <c r="DX13" s="25"/>
      <c r="DY13" s="25"/>
      <c r="DZ13" s="25"/>
      <c r="EA13" s="25"/>
      <c r="EB13" s="25"/>
      <c r="EC13" s="25"/>
      <c r="ED13"/>
      <c r="EE13"/>
      <c r="EF13"/>
    </row>
    <row r="14" spans="1:136" x14ac:dyDescent="0.25">
      <c r="A14">
        <v>2.0212809574689601</v>
      </c>
      <c r="B14">
        <v>1.5253106180270599</v>
      </c>
      <c r="C14">
        <v>1.1016884403585601</v>
      </c>
      <c r="D14">
        <v>1.0881560622752</v>
      </c>
      <c r="E14">
        <v>1.41711884184478</v>
      </c>
      <c r="F14">
        <v>1.58695929542527</v>
      </c>
      <c r="G14">
        <v>1.0150384608081799</v>
      </c>
      <c r="H14">
        <v>1.1339356093022199</v>
      </c>
      <c r="I14">
        <v>0.99551666781411996</v>
      </c>
      <c r="J14">
        <v>1.3996777449115401</v>
      </c>
      <c r="K14">
        <v>1.25435010809986</v>
      </c>
      <c r="M14">
        <v>1.58695929542527</v>
      </c>
      <c r="N14">
        <v>1.0150384608081799</v>
      </c>
      <c r="O14">
        <v>1.1339356093022199</v>
      </c>
      <c r="P14">
        <v>0.99551666781411996</v>
      </c>
      <c r="Q14">
        <v>1.3996777449115401</v>
      </c>
      <c r="S14" s="26" t="s">
        <v>38</v>
      </c>
      <c r="T14" s="26">
        <v>13</v>
      </c>
      <c r="U14" s="26">
        <v>4.5908033884343</v>
      </c>
      <c r="V14" s="26"/>
      <c r="W14" s="26"/>
      <c r="X14" s="26"/>
      <c r="AI14" s="25"/>
      <c r="AJ14" s="25"/>
      <c r="AK14" s="25"/>
      <c r="AL14" s="25"/>
      <c r="AM14" s="25"/>
      <c r="AN14" s="25"/>
      <c r="AO14"/>
      <c r="AP14"/>
      <c r="AQ14"/>
      <c r="AZ14" s="25"/>
      <c r="BA14" s="25"/>
      <c r="BB14" s="25"/>
      <c r="BC14" s="25"/>
      <c r="BD14" s="25"/>
      <c r="BE14" s="25"/>
      <c r="BF14"/>
      <c r="BG14"/>
      <c r="BH14"/>
      <c r="BQ14" s="25"/>
      <c r="BR14" s="25"/>
      <c r="BS14" s="25"/>
      <c r="BT14" s="25"/>
      <c r="BU14" s="25"/>
      <c r="BV14" s="25"/>
      <c r="BW14"/>
      <c r="BX14"/>
      <c r="BY14"/>
      <c r="CH14" s="25"/>
      <c r="CI14" s="25"/>
      <c r="CJ14" s="25"/>
      <c r="CK14" s="25"/>
      <c r="CL14" s="25"/>
      <c r="CM14" s="25"/>
      <c r="CN14"/>
      <c r="CO14"/>
      <c r="CP14"/>
      <c r="DC14" s="25"/>
      <c r="DD14" s="25"/>
      <c r="DE14" s="25"/>
      <c r="DF14" s="25"/>
      <c r="DG14" s="25"/>
      <c r="DH14" s="25"/>
      <c r="DI14"/>
      <c r="DJ14"/>
      <c r="DK14"/>
      <c r="DX14" s="25"/>
      <c r="DY14" s="25"/>
      <c r="DZ14" s="25"/>
      <c r="EA14" s="25"/>
      <c r="EB14" s="25"/>
      <c r="EC14" s="25"/>
      <c r="ED14"/>
      <c r="EE14"/>
      <c r="EF14"/>
    </row>
    <row r="15" spans="1:136" x14ac:dyDescent="0.25">
      <c r="A15">
        <v>2.0774397894262302</v>
      </c>
      <c r="B15">
        <v>1.5861006152400801</v>
      </c>
      <c r="C15">
        <v>0.88886759171957497</v>
      </c>
      <c r="D15">
        <v>0.95191105051623304</v>
      </c>
      <c r="E15">
        <v>1.11357419776722</v>
      </c>
      <c r="F15">
        <v>1.24969062770499</v>
      </c>
      <c r="G15">
        <v>1.1131222252572299</v>
      </c>
      <c r="H15">
        <v>1.2802783298257601</v>
      </c>
      <c r="I15">
        <v>1.26179064618801</v>
      </c>
      <c r="J15">
        <v>1.14689367828713</v>
      </c>
      <c r="K15">
        <v>1.0180572468353399</v>
      </c>
      <c r="M15">
        <v>1.24969062770499</v>
      </c>
      <c r="N15">
        <v>1.1131222252572299</v>
      </c>
      <c r="O15">
        <v>1.2802783298257601</v>
      </c>
      <c r="P15">
        <v>1.26179064618801</v>
      </c>
      <c r="Q15">
        <v>1.14689367828713</v>
      </c>
      <c r="AI15"/>
      <c r="AJ15"/>
      <c r="AK15"/>
      <c r="AL15"/>
      <c r="AM15"/>
      <c r="AN15"/>
      <c r="AO15"/>
      <c r="AP15"/>
      <c r="AQ15"/>
      <c r="AZ15"/>
      <c r="BA15"/>
      <c r="BB15"/>
      <c r="BC15"/>
      <c r="BD15"/>
      <c r="BE15"/>
      <c r="BF15"/>
      <c r="BG15"/>
      <c r="BH15"/>
      <c r="BQ15"/>
      <c r="BR15"/>
      <c r="BS15"/>
      <c r="BT15"/>
      <c r="BU15"/>
      <c r="BV15"/>
      <c r="BW15"/>
      <c r="BX15"/>
      <c r="BY15"/>
      <c r="CH15"/>
      <c r="CI15"/>
      <c r="CJ15"/>
      <c r="CK15"/>
      <c r="CL15"/>
      <c r="CM15"/>
      <c r="CN15"/>
      <c r="CO15"/>
      <c r="CP15"/>
      <c r="DC15"/>
      <c r="DD15"/>
      <c r="DE15"/>
      <c r="DF15"/>
      <c r="DG15"/>
      <c r="DH15"/>
      <c r="DI15"/>
      <c r="DJ15"/>
      <c r="DK15"/>
      <c r="DX15"/>
      <c r="DY15"/>
      <c r="DZ15"/>
      <c r="EA15"/>
      <c r="EB15"/>
      <c r="EC15"/>
      <c r="ED15"/>
      <c r="EE15"/>
      <c r="EF15"/>
    </row>
    <row r="16" spans="1:136" x14ac:dyDescent="0.25">
      <c r="S16" s="23"/>
      <c r="T16" s="23" t="s">
        <v>39</v>
      </c>
      <c r="U16" s="23" t="s">
        <v>28</v>
      </c>
      <c r="V16" s="23" t="s">
        <v>40</v>
      </c>
      <c r="W16" s="23" t="s">
        <v>41</v>
      </c>
      <c r="X16" s="23" t="s">
        <v>42</v>
      </c>
      <c r="Y16" s="23" t="s">
        <v>43</v>
      </c>
      <c r="Z16" s="23" t="s">
        <v>44</v>
      </c>
      <c r="AA16" s="23" t="s">
        <v>45</v>
      </c>
      <c r="AI16" s="24"/>
      <c r="AJ16" s="24"/>
      <c r="AK16" s="24"/>
      <c r="AL16" s="24"/>
      <c r="AM16" s="24"/>
      <c r="AN16" s="24"/>
      <c r="AO16" s="24"/>
      <c r="AP16" s="24"/>
      <c r="AQ16" s="24"/>
      <c r="AZ16" s="24"/>
      <c r="BA16" s="24"/>
      <c r="BB16" s="24"/>
      <c r="BC16" s="24"/>
      <c r="BD16" s="24"/>
      <c r="BE16" s="24"/>
      <c r="BF16" s="24"/>
      <c r="BG16" s="24"/>
      <c r="BH16" s="24"/>
      <c r="BQ16" s="24"/>
      <c r="BR16" s="24"/>
      <c r="BS16" s="24"/>
      <c r="BT16" s="24"/>
      <c r="BU16" s="24"/>
      <c r="BV16" s="24"/>
      <c r="BW16" s="24"/>
      <c r="BX16" s="24"/>
      <c r="BY16" s="24"/>
      <c r="CH16" s="24"/>
      <c r="CI16" s="24"/>
      <c r="CJ16" s="24"/>
      <c r="CK16" s="24"/>
      <c r="CL16" s="24"/>
      <c r="CM16" s="24"/>
      <c r="CN16" s="24"/>
      <c r="CO16" s="24"/>
      <c r="CP16" s="24"/>
      <c r="DC16" s="24"/>
      <c r="DD16" s="24"/>
      <c r="DE16" s="24"/>
      <c r="DF16" s="24"/>
      <c r="DG16" s="24"/>
      <c r="DH16" s="24"/>
      <c r="DI16" s="24"/>
      <c r="DJ16" s="24"/>
      <c r="DK16" s="24"/>
      <c r="DX16" s="24"/>
      <c r="DY16" s="24"/>
      <c r="DZ16" s="24"/>
      <c r="EA16" s="24"/>
      <c r="EB16" s="24"/>
      <c r="EC16" s="24"/>
      <c r="ED16" s="24"/>
      <c r="EE16" s="24"/>
      <c r="EF16" s="24"/>
    </row>
    <row r="17" spans="19:136" x14ac:dyDescent="0.25">
      <c r="S17" s="25" t="s">
        <v>46</v>
      </c>
      <c r="T17" s="25">
        <v>0.54306884978329395</v>
      </c>
      <c r="U17" s="25">
        <v>0.28212514797292798</v>
      </c>
      <c r="V17" s="25">
        <v>1.9249218075214101</v>
      </c>
      <c r="W17" s="25">
        <v>8.6372695426791296E-2</v>
      </c>
      <c r="X17" s="25">
        <v>-9.5142574509167993E-2</v>
      </c>
      <c r="Y17" s="25">
        <v>1.18128027407576</v>
      </c>
      <c r="Z17" s="25">
        <v>-9.5142574509167993E-2</v>
      </c>
      <c r="AA17" s="25">
        <v>1.18128027407576</v>
      </c>
      <c r="AI17" s="25"/>
      <c r="AJ17" s="25"/>
      <c r="AK17" s="25"/>
      <c r="AL17" s="25"/>
      <c r="AM17" s="25"/>
      <c r="AN17" s="25"/>
      <c r="AO17" s="25"/>
      <c r="AP17" s="25"/>
      <c r="AQ17" s="25"/>
      <c r="AZ17" s="25"/>
      <c r="BA17" s="25"/>
      <c r="BB17" s="25"/>
      <c r="BC17" s="25"/>
      <c r="BD17" s="25"/>
      <c r="BE17" s="25"/>
      <c r="BF17" s="25"/>
      <c r="BG17" s="25"/>
      <c r="BH17" s="25"/>
      <c r="BQ17" s="25"/>
      <c r="BR17" s="25"/>
      <c r="BS17" s="25"/>
      <c r="BT17" s="25"/>
      <c r="BU17" s="25"/>
      <c r="BV17" s="25"/>
      <c r="BW17" s="25"/>
      <c r="BX17" s="25"/>
      <c r="BY17" s="25"/>
      <c r="CH17" s="25"/>
      <c r="CI17" s="25"/>
      <c r="CJ17" s="25"/>
      <c r="CK17" s="25"/>
      <c r="CL17" s="25"/>
      <c r="CM17" s="25"/>
      <c r="CN17" s="25"/>
      <c r="CO17" s="25"/>
      <c r="CP17" s="25"/>
      <c r="DC17" s="25"/>
      <c r="DD17" s="25"/>
      <c r="DE17" s="25"/>
      <c r="DF17" s="25"/>
      <c r="DG17" s="25"/>
      <c r="DH17" s="25"/>
      <c r="DI17" s="25"/>
      <c r="DJ17" s="25"/>
      <c r="DK17" s="25"/>
      <c r="DX17" s="25"/>
      <c r="DY17" s="25"/>
      <c r="DZ17" s="25"/>
      <c r="EA17" s="25"/>
      <c r="EB17" s="25"/>
      <c r="EC17" s="25"/>
      <c r="ED17" s="25"/>
      <c r="EE17" s="25"/>
      <c r="EF17" s="25"/>
    </row>
    <row r="18" spans="19:136" x14ac:dyDescent="0.25">
      <c r="S18" s="25" t="s">
        <v>47</v>
      </c>
      <c r="T18" s="25">
        <v>3.4080087440309902E-2</v>
      </c>
      <c r="U18" s="25">
        <v>0.163450865779245</v>
      </c>
      <c r="V18" s="25">
        <v>0.208503560246283</v>
      </c>
      <c r="W18" s="25">
        <v>0.83947815291815697</v>
      </c>
      <c r="X18" s="25">
        <v>-0.33567145934777598</v>
      </c>
      <c r="Y18" s="25">
        <v>0.40383163422839602</v>
      </c>
      <c r="Z18" s="25">
        <v>-0.33567145934777598</v>
      </c>
      <c r="AA18" s="25">
        <v>0.40383163422839602</v>
      </c>
      <c r="AI18" s="25"/>
      <c r="AJ18" s="25"/>
      <c r="AK18" s="25"/>
      <c r="AL18" s="25"/>
      <c r="AM18" s="25"/>
      <c r="AN18" s="25"/>
      <c r="AO18" s="25"/>
      <c r="AP18" s="25"/>
      <c r="AQ18" s="25"/>
      <c r="AZ18" s="25"/>
      <c r="BA18" s="25"/>
      <c r="BB18" s="25"/>
      <c r="BC18" s="25"/>
      <c r="BD18" s="25"/>
      <c r="BE18" s="25"/>
      <c r="BF18" s="25"/>
      <c r="BG18" s="25"/>
      <c r="BH18" s="25"/>
      <c r="BQ18" s="25"/>
      <c r="BR18" s="25"/>
      <c r="BS18" s="25"/>
      <c r="BT18" s="25"/>
      <c r="BU18" s="25"/>
      <c r="BV18" s="25"/>
      <c r="BW18" s="25"/>
      <c r="BX18" s="25"/>
      <c r="BY18" s="25"/>
      <c r="CH18" s="25"/>
      <c r="CI18" s="25"/>
      <c r="CJ18" s="25"/>
      <c r="CK18" s="25"/>
      <c r="CL18" s="25"/>
      <c r="CM18" s="25"/>
      <c r="CN18" s="25"/>
      <c r="CO18" s="25"/>
      <c r="CP18" s="25"/>
      <c r="DC18" s="25"/>
      <c r="DD18" s="25"/>
      <c r="DE18" s="25"/>
      <c r="DF18" s="25"/>
      <c r="DG18" s="25"/>
      <c r="DH18" s="25"/>
      <c r="DI18" s="25"/>
      <c r="DJ18" s="25"/>
      <c r="DK18" s="25"/>
      <c r="DX18" s="25"/>
      <c r="DY18" s="25"/>
      <c r="DZ18" s="25"/>
      <c r="EA18" s="25"/>
      <c r="EB18" s="25"/>
      <c r="EC18" s="25"/>
      <c r="ED18" s="25"/>
      <c r="EE18" s="25"/>
      <c r="EF18" s="25"/>
    </row>
    <row r="19" spans="19:136" x14ac:dyDescent="0.25">
      <c r="S19" s="25" t="s">
        <v>48</v>
      </c>
      <c r="T19" s="25">
        <v>-0.991688672482125</v>
      </c>
      <c r="U19" s="25">
        <v>0.18374460717604099</v>
      </c>
      <c r="V19" s="25">
        <v>-5.3971035543482104</v>
      </c>
      <c r="W19" s="27">
        <v>4.3465015001314098E-4</v>
      </c>
      <c r="X19" s="25">
        <v>-1.4073478517309499</v>
      </c>
      <c r="Y19" s="25">
        <v>-0.57602949323330199</v>
      </c>
      <c r="Z19" s="25">
        <v>-1.4073478517309499</v>
      </c>
      <c r="AA19" s="25">
        <v>-0.57602949323330199</v>
      </c>
      <c r="AI19" s="25"/>
      <c r="AJ19" s="25"/>
      <c r="AK19" s="25"/>
      <c r="AL19" s="25"/>
      <c r="AM19" s="25"/>
      <c r="AN19" s="25"/>
      <c r="AO19" s="25"/>
      <c r="AP19" s="25"/>
      <c r="AQ19" s="25"/>
      <c r="AZ19" s="25"/>
      <c r="BA19" s="25"/>
      <c r="BB19" s="25"/>
      <c r="BC19" s="25"/>
      <c r="BD19" s="25"/>
      <c r="BE19" s="25"/>
      <c r="BF19" s="25"/>
      <c r="BG19" s="25"/>
      <c r="BH19" s="25"/>
      <c r="BQ19" s="25"/>
      <c r="BR19" s="25"/>
      <c r="BS19" s="25"/>
      <c r="BT19" s="25"/>
      <c r="BU19" s="25"/>
      <c r="BV19" s="25"/>
      <c r="BW19" s="25"/>
      <c r="BX19" s="25"/>
      <c r="BY19" s="25"/>
      <c r="CH19" s="25"/>
      <c r="CI19" s="25"/>
      <c r="CJ19" s="25"/>
      <c r="CK19" s="25"/>
      <c r="CL19" s="25"/>
      <c r="CM19" s="25"/>
      <c r="CN19" s="25"/>
      <c r="CO19" s="25"/>
      <c r="CP19" s="25"/>
      <c r="DC19" s="25"/>
      <c r="DD19" s="25"/>
      <c r="DE19" s="25"/>
      <c r="DF19" s="25"/>
      <c r="DG19" s="25"/>
      <c r="DH19" s="25"/>
      <c r="DI19" s="25"/>
      <c r="DJ19" s="25"/>
      <c r="DK19" s="25"/>
      <c r="DX19" s="25"/>
      <c r="DY19" s="25"/>
      <c r="DZ19" s="25"/>
      <c r="EA19" s="25"/>
      <c r="EB19" s="25"/>
      <c r="EC19" s="25"/>
      <c r="ED19" s="25"/>
      <c r="EE19" s="25"/>
      <c r="EF19" s="25"/>
    </row>
    <row r="20" spans="19:136" x14ac:dyDescent="0.25">
      <c r="S20" s="25" t="s">
        <v>49</v>
      </c>
      <c r="T20" s="25">
        <v>0.59206441500186802</v>
      </c>
      <c r="U20" s="25">
        <v>0.277567981206432</v>
      </c>
      <c r="V20" s="25">
        <v>2.1330429123290702</v>
      </c>
      <c r="W20" s="25">
        <v>6.1715452311985303E-2</v>
      </c>
      <c r="X20" s="25">
        <v>-3.5837981847700102E-2</v>
      </c>
      <c r="Y20" s="25">
        <v>1.21996681185144</v>
      </c>
      <c r="Z20" s="25">
        <v>-3.5837981847700102E-2</v>
      </c>
      <c r="AA20" s="25">
        <v>1.21996681185144</v>
      </c>
      <c r="AI20" s="25"/>
      <c r="AJ20" s="25"/>
      <c r="AK20" s="25"/>
      <c r="AL20" s="25"/>
      <c r="AM20" s="25"/>
      <c r="AN20" s="25"/>
      <c r="AO20" s="25"/>
      <c r="AP20" s="25"/>
      <c r="AQ20" s="25"/>
      <c r="AZ20" s="25"/>
      <c r="BA20" s="25"/>
      <c r="BB20" s="25"/>
      <c r="BC20" s="25"/>
      <c r="BD20" s="25"/>
      <c r="BE20" s="25"/>
      <c r="BF20" s="25"/>
      <c r="BG20" s="25"/>
      <c r="BH20" s="25"/>
      <c r="BQ20" s="25"/>
      <c r="BR20" s="25"/>
      <c r="BS20" s="25"/>
      <c r="BT20" s="25"/>
      <c r="BU20" s="25"/>
      <c r="BV20" s="25"/>
      <c r="BW20" s="25"/>
      <c r="BX20" s="25"/>
      <c r="BY20" s="25"/>
      <c r="CH20" s="25"/>
      <c r="CI20" s="25"/>
      <c r="CJ20" s="25"/>
      <c r="CK20" s="25"/>
      <c r="CL20" s="25"/>
      <c r="CM20" s="25"/>
      <c r="CN20" s="25"/>
      <c r="CO20" s="25"/>
      <c r="CP20" s="25"/>
      <c r="DC20" s="25"/>
      <c r="DD20" s="25"/>
      <c r="DE20" s="25"/>
      <c r="DF20" s="25"/>
      <c r="DG20" s="25"/>
      <c r="DH20" s="25"/>
      <c r="DI20" s="25"/>
      <c r="DJ20" s="25"/>
      <c r="DK20" s="25"/>
      <c r="DX20" s="25"/>
      <c r="DY20" s="25"/>
      <c r="DZ20" s="25"/>
      <c r="EA20" s="25"/>
      <c r="EB20" s="25"/>
      <c r="EC20" s="25"/>
      <c r="ED20" s="25"/>
      <c r="EE20" s="25"/>
      <c r="EF20" s="25"/>
    </row>
    <row r="21" spans="19:136" x14ac:dyDescent="0.25">
      <c r="S21" s="26" t="s">
        <v>50</v>
      </c>
      <c r="T21" s="26">
        <v>0.95365754586418605</v>
      </c>
      <c r="U21" s="26">
        <v>0.114568107747689</v>
      </c>
      <c r="V21" s="26">
        <v>8.3239355577417999</v>
      </c>
      <c r="W21" s="28">
        <v>1.6097326668734199E-5</v>
      </c>
      <c r="X21" s="26">
        <v>0.69448648029451399</v>
      </c>
      <c r="Y21" s="26">
        <v>1.21282861143386</v>
      </c>
      <c r="Z21" s="26">
        <v>0.69448648029451399</v>
      </c>
      <c r="AA21" s="26">
        <v>1.21282861143386</v>
      </c>
      <c r="AI21" s="25"/>
      <c r="AJ21" s="25"/>
      <c r="AK21" s="25"/>
      <c r="AL21" s="25"/>
      <c r="AM21" s="25"/>
      <c r="AN21" s="25"/>
      <c r="AO21" s="25"/>
      <c r="AP21" s="25"/>
      <c r="AQ21" s="25"/>
      <c r="AZ21" s="25"/>
      <c r="BA21" s="25"/>
      <c r="BB21" s="25"/>
      <c r="BC21" s="25"/>
      <c r="BD21" s="25"/>
      <c r="BE21" s="25"/>
      <c r="BF21" s="25"/>
      <c r="BG21" s="25"/>
      <c r="BH21" s="25"/>
      <c r="BQ21" s="25"/>
      <c r="BR21" s="25"/>
      <c r="BS21" s="25"/>
      <c r="BT21" s="25"/>
      <c r="BU21" s="25"/>
      <c r="BV21" s="25"/>
      <c r="BW21" s="25"/>
      <c r="BX21" s="25"/>
      <c r="BY21" s="25"/>
      <c r="CH21" s="25"/>
      <c r="CI21" s="25"/>
      <c r="CJ21" s="25"/>
      <c r="CK21" s="25"/>
      <c r="CL21" s="25"/>
      <c r="CM21" s="25"/>
      <c r="CN21" s="25"/>
      <c r="CO21" s="25"/>
      <c r="CP21" s="25"/>
      <c r="DC21" s="25"/>
      <c r="DD21" s="25"/>
      <c r="DE21" s="25"/>
      <c r="DF21" s="25"/>
      <c r="DG21" s="25"/>
      <c r="DH21" s="25"/>
      <c r="DI21" s="25"/>
      <c r="DJ21" s="25"/>
      <c r="DK21" s="25"/>
      <c r="DX21" s="25"/>
      <c r="DY21" s="25"/>
      <c r="DZ21" s="25"/>
      <c r="EA21" s="25"/>
      <c r="EB21" s="25"/>
      <c r="EC21" s="25"/>
      <c r="ED21" s="25"/>
      <c r="EE21" s="25"/>
      <c r="EF21" s="25"/>
    </row>
    <row r="22" spans="19:136" x14ac:dyDescent="0.25">
      <c r="AI22"/>
      <c r="AJ22"/>
      <c r="AK22"/>
      <c r="AL22"/>
      <c r="AM22"/>
      <c r="AN22"/>
      <c r="AO22"/>
      <c r="AP22"/>
      <c r="AQ22"/>
      <c r="AZ22" s="25"/>
      <c r="BA22" s="25"/>
      <c r="BB22" s="25"/>
      <c r="BC22" s="25"/>
      <c r="BD22" s="25"/>
      <c r="BE22" s="25"/>
      <c r="BF22" s="25"/>
      <c r="BG22" s="25"/>
      <c r="BH22" s="25"/>
      <c r="BQ22" s="25"/>
      <c r="BR22" s="25"/>
      <c r="BS22" s="25"/>
      <c r="BT22" s="25"/>
      <c r="BU22" s="25"/>
      <c r="BV22" s="25"/>
      <c r="BW22" s="25"/>
      <c r="BX22" s="25"/>
      <c r="BY22" s="25"/>
      <c r="CH22" s="25"/>
      <c r="CI22" s="25"/>
      <c r="CJ22" s="25"/>
      <c r="CK22" s="25"/>
      <c r="CL22" s="25"/>
      <c r="CM22" s="25"/>
      <c r="CN22" s="25"/>
      <c r="CO22" s="25"/>
      <c r="CP22" s="25"/>
      <c r="DC22" s="25"/>
      <c r="DD22" s="25"/>
      <c r="DE22" s="25"/>
      <c r="DF22" s="25"/>
      <c r="DG22" s="25"/>
      <c r="DH22" s="25"/>
      <c r="DI22" s="25"/>
      <c r="DJ22" s="25"/>
      <c r="DK22" s="25"/>
      <c r="DX22" s="25"/>
      <c r="DY22" s="25"/>
      <c r="DZ22" s="25"/>
      <c r="EA22" s="25"/>
      <c r="EB22" s="25"/>
      <c r="EC22" s="25"/>
      <c r="ED22" s="25"/>
      <c r="EE22" s="25"/>
      <c r="EF22" s="25"/>
    </row>
    <row r="23" spans="19:136" x14ac:dyDescent="0.25">
      <c r="AI23"/>
      <c r="AJ23"/>
      <c r="AK23"/>
      <c r="AL23"/>
      <c r="AM23"/>
      <c r="AN23"/>
      <c r="AO23"/>
      <c r="AP23"/>
      <c r="AQ23"/>
      <c r="DC23" s="25"/>
      <c r="DD23" s="25"/>
      <c r="DE23" s="25"/>
      <c r="DF23" s="25"/>
      <c r="DG23" s="25"/>
      <c r="DH23" s="25"/>
      <c r="DI23" s="25"/>
      <c r="DJ23" s="25"/>
      <c r="DK23" s="25"/>
      <c r="DX23" s="25"/>
      <c r="DY23" s="25"/>
      <c r="DZ23" s="25"/>
      <c r="EA23" s="25"/>
      <c r="EB23" s="25"/>
      <c r="EC23" s="25"/>
      <c r="ED23" s="25"/>
      <c r="EE23" s="25"/>
      <c r="EF23" s="25"/>
    </row>
    <row r="24" spans="19:136" x14ac:dyDescent="0.25">
      <c r="AI24"/>
      <c r="AJ24"/>
      <c r="AK24"/>
      <c r="AL24"/>
      <c r="AM24"/>
      <c r="AN24"/>
      <c r="AO24"/>
      <c r="AP24"/>
      <c r="AQ24"/>
      <c r="DC24" s="25"/>
      <c r="DD24" s="25"/>
      <c r="DE24" s="25"/>
      <c r="DF24" s="25"/>
      <c r="DG24" s="25"/>
      <c r="DH24" s="25"/>
      <c r="DI24" s="25"/>
      <c r="DJ24" s="25"/>
      <c r="DK24" s="25"/>
      <c r="DX24" s="25"/>
      <c r="DY24" s="25"/>
      <c r="DZ24" s="25"/>
      <c r="EA24" s="25"/>
      <c r="EB24" s="25"/>
      <c r="EC24" s="25"/>
      <c r="ED24" s="25"/>
      <c r="EE24" s="25"/>
      <c r="EF24" s="25"/>
    </row>
    <row r="25" spans="19:136" x14ac:dyDescent="0.25">
      <c r="S25" t="s">
        <v>51</v>
      </c>
      <c r="AI25"/>
      <c r="AJ25"/>
      <c r="AK25"/>
      <c r="AL25"/>
      <c r="AM25"/>
      <c r="AN25"/>
      <c r="AO25"/>
      <c r="AP25"/>
      <c r="AQ25"/>
      <c r="DC25" s="25"/>
      <c r="DD25" s="25"/>
      <c r="DE25" s="25"/>
      <c r="DF25" s="25"/>
      <c r="DG25" s="25"/>
      <c r="DH25" s="25"/>
      <c r="DI25" s="25"/>
      <c r="DJ25" s="25"/>
      <c r="DK25" s="25"/>
      <c r="DX25" s="25"/>
      <c r="DY25" s="25"/>
      <c r="DZ25" s="25"/>
      <c r="EA25" s="25"/>
      <c r="EB25" s="25"/>
      <c r="EC25" s="25"/>
      <c r="ED25" s="25"/>
      <c r="EE25" s="25"/>
      <c r="EF25" s="25"/>
    </row>
    <row r="26" spans="19:136" x14ac:dyDescent="0.25">
      <c r="AI26"/>
      <c r="AJ26"/>
      <c r="AK26"/>
      <c r="AL26"/>
      <c r="AM26"/>
      <c r="AN26"/>
      <c r="AO26"/>
      <c r="AP26"/>
      <c r="AQ26"/>
      <c r="DC26" s="25"/>
      <c r="DD26" s="25"/>
      <c r="DE26" s="25"/>
      <c r="DF26" s="25"/>
      <c r="DG26" s="25"/>
      <c r="DH26" s="25"/>
      <c r="DI26" s="25"/>
      <c r="DJ26" s="25"/>
      <c r="DK26" s="25"/>
      <c r="DX26" s="25"/>
      <c r="DY26" s="25"/>
      <c r="DZ26" s="25"/>
      <c r="EA26" s="25"/>
      <c r="EB26" s="25"/>
      <c r="EC26" s="25"/>
      <c r="ED26" s="25"/>
      <c r="EE26" s="25"/>
      <c r="EF26" s="25"/>
    </row>
    <row r="27" spans="19:136" x14ac:dyDescent="0.25">
      <c r="S27" s="23" t="s">
        <v>52</v>
      </c>
      <c r="T27" s="23" t="s">
        <v>53</v>
      </c>
      <c r="U27" s="23" t="s">
        <v>54</v>
      </c>
      <c r="AI27"/>
      <c r="AJ27"/>
      <c r="AK27"/>
      <c r="AL27"/>
      <c r="AM27"/>
      <c r="AN27"/>
      <c r="AO27"/>
      <c r="AP27"/>
      <c r="AQ27"/>
    </row>
    <row r="28" spans="19:136" x14ac:dyDescent="0.25">
      <c r="S28" s="25">
        <v>1</v>
      </c>
      <c r="T28" s="25">
        <v>1.1808313487114599</v>
      </c>
      <c r="U28" s="25">
        <v>0.123079221862717</v>
      </c>
      <c r="AI28"/>
      <c r="AJ28"/>
      <c r="AK28"/>
      <c r="AL28"/>
      <c r="AM28"/>
      <c r="AN28"/>
      <c r="AO28"/>
      <c r="AP28"/>
      <c r="AQ28"/>
    </row>
    <row r="29" spans="19:136" x14ac:dyDescent="0.25">
      <c r="S29" s="25">
        <v>2</v>
      </c>
      <c r="T29" s="25">
        <v>1.56681393569125</v>
      </c>
      <c r="U29" s="25">
        <v>0.17650744815883301</v>
      </c>
      <c r="AI29"/>
      <c r="AJ29"/>
      <c r="AK29"/>
      <c r="AL29"/>
      <c r="AM29"/>
      <c r="AN29"/>
      <c r="AO29"/>
      <c r="AP29"/>
      <c r="AQ29"/>
    </row>
    <row r="30" spans="19:136" x14ac:dyDescent="0.25">
      <c r="S30" s="25">
        <v>3</v>
      </c>
      <c r="T30" s="25">
        <v>2.4699221402988698</v>
      </c>
      <c r="U30" s="25">
        <v>-7.2801154481629798E-2</v>
      </c>
      <c r="AI30"/>
      <c r="AJ30"/>
      <c r="AK30"/>
      <c r="AL30"/>
      <c r="AM30"/>
      <c r="AN30"/>
      <c r="AO30"/>
      <c r="AP30"/>
      <c r="AQ30"/>
    </row>
    <row r="31" spans="19:136" x14ac:dyDescent="0.25">
      <c r="S31" s="25">
        <v>4</v>
      </c>
      <c r="T31" s="25">
        <v>2.7078402398035299</v>
      </c>
      <c r="U31" s="25">
        <v>7.1583224842485901E-2</v>
      </c>
      <c r="AI31"/>
      <c r="AJ31"/>
      <c r="AK31"/>
      <c r="AL31"/>
      <c r="AM31"/>
      <c r="AN31"/>
      <c r="AO31"/>
      <c r="AP31"/>
      <c r="AQ31"/>
    </row>
    <row r="32" spans="19:136" x14ac:dyDescent="0.25">
      <c r="S32" s="25">
        <v>5</v>
      </c>
      <c r="T32" s="25">
        <v>2.3914577068565199</v>
      </c>
      <c r="U32" s="25">
        <v>-6.1286448388919697E-3</v>
      </c>
      <c r="AI32"/>
      <c r="AJ32"/>
      <c r="AK32"/>
      <c r="AL32"/>
      <c r="AM32"/>
      <c r="AN32"/>
      <c r="AO32"/>
      <c r="AP32"/>
      <c r="AQ32"/>
    </row>
    <row r="33" spans="19:43" x14ac:dyDescent="0.25">
      <c r="S33" s="25">
        <v>6</v>
      </c>
      <c r="T33" s="25">
        <v>1.4374539545765801</v>
      </c>
      <c r="U33" s="25">
        <v>0.20273476846723201</v>
      </c>
      <c r="AI33"/>
      <c r="AJ33"/>
      <c r="AK33"/>
      <c r="AL33"/>
      <c r="AM33"/>
      <c r="AN33"/>
      <c r="AO33"/>
      <c r="AP33"/>
      <c r="AQ33"/>
    </row>
    <row r="34" spans="19:43" x14ac:dyDescent="0.25">
      <c r="S34" s="25">
        <v>7</v>
      </c>
      <c r="T34" s="25">
        <v>1.05057116041045</v>
      </c>
      <c r="U34" s="25">
        <v>-0.114210577933581</v>
      </c>
      <c r="AI34"/>
      <c r="AJ34"/>
      <c r="AK34"/>
      <c r="AL34"/>
      <c r="AM34"/>
      <c r="AN34"/>
      <c r="AO34"/>
      <c r="AP34"/>
      <c r="AQ34"/>
    </row>
    <row r="35" spans="19:43" x14ac:dyDescent="0.25">
      <c r="S35" s="25">
        <v>8</v>
      </c>
      <c r="T35" s="25">
        <v>1.28257864671528</v>
      </c>
      <c r="U35" s="25">
        <v>-5.7017009088855299E-2</v>
      </c>
      <c r="AI35"/>
      <c r="AJ35"/>
      <c r="AK35"/>
      <c r="AL35"/>
      <c r="AM35"/>
      <c r="AN35"/>
      <c r="AO35"/>
      <c r="AP35"/>
      <c r="AQ35"/>
    </row>
    <row r="36" spans="19:43" x14ac:dyDescent="0.25">
      <c r="S36" s="25">
        <v>9</v>
      </c>
      <c r="T36" s="25">
        <v>0.95587754632148603</v>
      </c>
      <c r="U36" s="25">
        <v>7.2105547702687206E-2</v>
      </c>
      <c r="AI36"/>
      <c r="AJ36"/>
      <c r="AK36"/>
      <c r="AL36"/>
      <c r="AM36"/>
      <c r="AN36"/>
      <c r="AO36"/>
      <c r="AP36"/>
      <c r="AQ36"/>
    </row>
    <row r="37" spans="19:43" x14ac:dyDescent="0.25">
      <c r="S37" s="25">
        <v>10</v>
      </c>
      <c r="T37" s="25">
        <v>1.3563164793321301</v>
      </c>
      <c r="U37" s="25">
        <v>-0.29395279903614802</v>
      </c>
      <c r="AI37"/>
      <c r="AJ37"/>
      <c r="AK37"/>
      <c r="AL37"/>
      <c r="AM37"/>
      <c r="AN37"/>
      <c r="AO37"/>
      <c r="AP37"/>
      <c r="AQ37"/>
    </row>
    <row r="38" spans="19:43" x14ac:dyDescent="0.25">
      <c r="S38" s="25">
        <v>11</v>
      </c>
      <c r="T38" s="25">
        <v>1.13454732180777</v>
      </c>
      <c r="U38" s="25">
        <v>6.7578153044074898E-2</v>
      </c>
      <c r="AI38"/>
      <c r="AJ38"/>
      <c r="AK38"/>
      <c r="AL38"/>
      <c r="AM38"/>
      <c r="AN38"/>
      <c r="AO38"/>
      <c r="AP38"/>
      <c r="AQ38"/>
    </row>
    <row r="39" spans="19:43" x14ac:dyDescent="0.25">
      <c r="S39" s="25">
        <v>12</v>
      </c>
      <c r="T39" s="25">
        <v>1.08977167831084</v>
      </c>
      <c r="U39" s="25">
        <v>-6.1643153614312697E-2</v>
      </c>
      <c r="AI39"/>
      <c r="AJ39"/>
      <c r="AK39"/>
      <c r="AL39"/>
      <c r="AM39"/>
      <c r="AN39"/>
      <c r="AO39"/>
      <c r="AP39"/>
      <c r="AQ39"/>
    </row>
    <row r="40" spans="19:43" x14ac:dyDescent="0.25">
      <c r="S40" s="25">
        <v>13</v>
      </c>
      <c r="T40" s="25">
        <v>1.21129532308425</v>
      </c>
      <c r="U40" s="25">
        <v>0.18838242182729001</v>
      </c>
      <c r="AI40"/>
      <c r="AJ40"/>
      <c r="AK40"/>
      <c r="AL40"/>
      <c r="AM40"/>
      <c r="AN40"/>
      <c r="AO40"/>
      <c r="AP40"/>
      <c r="AQ40"/>
    </row>
    <row r="41" spans="19:43" x14ac:dyDescent="0.25">
      <c r="S41" s="26">
        <v>14</v>
      </c>
      <c r="T41" s="26">
        <v>1.4431111251990301</v>
      </c>
      <c r="U41" s="26">
        <v>-0.29621744691190099</v>
      </c>
      <c r="AI41"/>
      <c r="AJ41"/>
      <c r="AK41"/>
      <c r="AL41"/>
      <c r="AM41"/>
      <c r="AN41"/>
      <c r="AO41"/>
      <c r="AP41"/>
      <c r="AQ41"/>
    </row>
    <row r="42" spans="19:43" x14ac:dyDescent="0.25">
      <c r="AI42"/>
      <c r="AJ42"/>
      <c r="AK42"/>
      <c r="AL42"/>
      <c r="AM42"/>
      <c r="AN42"/>
      <c r="AO42"/>
      <c r="AP42"/>
      <c r="AQ42"/>
    </row>
    <row r="43" spans="19:43" x14ac:dyDescent="0.25">
      <c r="AI43"/>
      <c r="AJ43"/>
      <c r="AK43"/>
      <c r="AL43"/>
      <c r="AM43"/>
      <c r="AN43"/>
      <c r="AO43"/>
      <c r="AP43"/>
      <c r="AQ43"/>
    </row>
    <row r="44" spans="19:43" x14ac:dyDescent="0.25">
      <c r="AI44"/>
      <c r="AJ44"/>
      <c r="AK44"/>
      <c r="AL44"/>
      <c r="AM44"/>
      <c r="AN44"/>
      <c r="AO44"/>
      <c r="AP44"/>
      <c r="AQ44"/>
    </row>
    <row r="45" spans="19:43" x14ac:dyDescent="0.25">
      <c r="AI45"/>
      <c r="AJ45"/>
      <c r="AK45"/>
      <c r="AL45"/>
      <c r="AM45"/>
      <c r="AN45"/>
      <c r="AO45"/>
      <c r="AP45"/>
      <c r="AQ45"/>
    </row>
    <row r="46" spans="19:43" x14ac:dyDescent="0.25">
      <c r="AI46"/>
      <c r="AJ46"/>
      <c r="AK46"/>
      <c r="AL46"/>
      <c r="AM46"/>
      <c r="AN46"/>
      <c r="AO46"/>
      <c r="AP46"/>
      <c r="AQ46"/>
    </row>
    <row r="47" spans="19:43" x14ac:dyDescent="0.25">
      <c r="AI47"/>
      <c r="AJ47"/>
      <c r="AK47"/>
      <c r="AL47"/>
      <c r="AM47"/>
      <c r="AN47"/>
      <c r="AO47"/>
      <c r="AP47"/>
      <c r="AQ47"/>
    </row>
    <row r="48" spans="19:43" x14ac:dyDescent="0.25">
      <c r="AI48"/>
      <c r="AJ48"/>
      <c r="AK48"/>
      <c r="AL48"/>
      <c r="AM48"/>
      <c r="AN48"/>
      <c r="AO48"/>
      <c r="AP48"/>
      <c r="AQ48"/>
    </row>
    <row r="49" spans="1:43" x14ac:dyDescent="0.25">
      <c r="AI49"/>
      <c r="AJ49"/>
      <c r="AK49"/>
      <c r="AL49"/>
      <c r="AM49"/>
      <c r="AN49"/>
      <c r="AO49"/>
      <c r="AP49"/>
      <c r="AQ49"/>
    </row>
    <row r="50" spans="1:43" x14ac:dyDescent="0.25">
      <c r="AI50"/>
      <c r="AJ50"/>
      <c r="AK50"/>
      <c r="AL50"/>
      <c r="AM50"/>
      <c r="AN50"/>
      <c r="AO50"/>
      <c r="AP50"/>
      <c r="AQ50"/>
    </row>
    <row r="51" spans="1:43" x14ac:dyDescent="0.25">
      <c r="A51" t="s">
        <v>3</v>
      </c>
      <c r="B51" t="s">
        <v>4</v>
      </c>
      <c r="C51" t="s">
        <v>5</v>
      </c>
      <c r="D51" t="s">
        <v>6</v>
      </c>
      <c r="E51" t="s">
        <v>7</v>
      </c>
      <c r="F51" t="s">
        <v>8</v>
      </c>
      <c r="G51" t="s">
        <v>9</v>
      </c>
      <c r="H51" t="s">
        <v>10</v>
      </c>
      <c r="I51" t="s">
        <v>11</v>
      </c>
      <c r="J51" t="s">
        <v>12</v>
      </c>
      <c r="K51" t="s">
        <v>13</v>
      </c>
      <c r="M51" t="s">
        <v>8</v>
      </c>
      <c r="N51" t="s">
        <v>9</v>
      </c>
      <c r="O51" t="s">
        <v>10</v>
      </c>
      <c r="P51" t="s">
        <v>11</v>
      </c>
      <c r="Q51" t="s">
        <v>12</v>
      </c>
      <c r="S51" t="s">
        <v>23</v>
      </c>
      <c r="AI51"/>
      <c r="AJ51"/>
      <c r="AK51"/>
      <c r="AL51"/>
      <c r="AM51"/>
      <c r="AN51"/>
      <c r="AO51"/>
      <c r="AP51"/>
      <c r="AQ51"/>
    </row>
    <row r="52" spans="1:43" x14ac:dyDescent="0.25">
      <c r="A52">
        <v>1.4179536603114</v>
      </c>
      <c r="B52">
        <v>0.84192022483872297</v>
      </c>
      <c r="C52">
        <v>0.85719564639078905</v>
      </c>
      <c r="D52">
        <v>0.947918268898439</v>
      </c>
      <c r="E52">
        <v>1.1742769057264799</v>
      </c>
      <c r="F52">
        <v>1.17561050361579</v>
      </c>
      <c r="G52">
        <v>1.2023446444208199</v>
      </c>
      <c r="H52">
        <v>1.1564101487907501</v>
      </c>
      <c r="I52">
        <v>1.1590951710167301</v>
      </c>
      <c r="J52">
        <v>1.30391057057418</v>
      </c>
      <c r="K52">
        <v>1.03348035435408</v>
      </c>
      <c r="M52">
        <v>1.17561050361579</v>
      </c>
      <c r="N52">
        <v>1.2023446444208199</v>
      </c>
      <c r="O52">
        <v>1.1564101487907501</v>
      </c>
      <c r="P52">
        <v>1.1590951710167301</v>
      </c>
      <c r="Q52">
        <v>1.30391057057418</v>
      </c>
      <c r="AI52"/>
      <c r="AJ52"/>
      <c r="AK52"/>
      <c r="AL52"/>
      <c r="AM52"/>
      <c r="AN52"/>
      <c r="AO52"/>
      <c r="AP52"/>
      <c r="AQ52"/>
    </row>
    <row r="53" spans="1:43" x14ac:dyDescent="0.25">
      <c r="A53">
        <v>1.66403765211668</v>
      </c>
      <c r="B53">
        <v>1.20976625232159</v>
      </c>
      <c r="C53">
        <v>1.15872194196819</v>
      </c>
      <c r="D53">
        <v>1.1435502593092299</v>
      </c>
      <c r="E53">
        <v>0.99888737073409295</v>
      </c>
      <c r="F53">
        <v>0.94192815740943803</v>
      </c>
      <c r="G53">
        <v>1.00237358631588</v>
      </c>
      <c r="H53">
        <v>1.29165959465108</v>
      </c>
      <c r="I53">
        <v>1.2802718817588401</v>
      </c>
      <c r="J53">
        <v>1.7433213838500901</v>
      </c>
      <c r="K53">
        <v>1.2468981805244601</v>
      </c>
      <c r="M53">
        <v>0.94192815740943803</v>
      </c>
      <c r="N53">
        <v>1.00237358631588</v>
      </c>
      <c r="O53">
        <v>1.29165959465108</v>
      </c>
      <c r="P53">
        <v>1.2802718817588401</v>
      </c>
      <c r="Q53">
        <v>1.7433213838500901</v>
      </c>
      <c r="S53" s="10" t="s">
        <v>24</v>
      </c>
      <c r="T53" s="10"/>
      <c r="AI53" s="24"/>
      <c r="AJ53" s="24"/>
      <c r="AK53"/>
      <c r="AL53"/>
      <c r="AM53"/>
      <c r="AN53"/>
      <c r="AO53"/>
      <c r="AP53"/>
      <c r="AQ53"/>
    </row>
    <row r="54" spans="1:43" x14ac:dyDescent="0.25">
      <c r="A54">
        <v>1.50749837902263</v>
      </c>
      <c r="B54">
        <v>2.3091798019572498</v>
      </c>
      <c r="C54">
        <v>2.1850576365422101</v>
      </c>
      <c r="D54">
        <v>1.5080738255586901</v>
      </c>
      <c r="E54">
        <v>1.38472708498995</v>
      </c>
      <c r="F54">
        <v>1.9864184179922399</v>
      </c>
      <c r="G54">
        <v>1.20229946326792</v>
      </c>
      <c r="H54">
        <v>1.07047057276789</v>
      </c>
      <c r="I54">
        <v>2.53516077425687</v>
      </c>
      <c r="J54">
        <v>2.39712098581724</v>
      </c>
      <c r="K54">
        <v>1.1593786443705201</v>
      </c>
      <c r="M54">
        <v>1.9864184179922399</v>
      </c>
      <c r="N54">
        <v>1.20229946326792</v>
      </c>
      <c r="O54">
        <v>1.07047057276789</v>
      </c>
      <c r="P54">
        <v>2.53516077425687</v>
      </c>
      <c r="Q54">
        <v>2.39712098581724</v>
      </c>
      <c r="S54" s="25" t="s">
        <v>25</v>
      </c>
      <c r="T54" s="25">
        <v>0.99809287657951495</v>
      </c>
      <c r="AI54" s="25"/>
      <c r="AJ54" s="25"/>
      <c r="AK54"/>
      <c r="AL54"/>
      <c r="AM54"/>
      <c r="AN54"/>
      <c r="AO54"/>
      <c r="AP54"/>
      <c r="AQ54"/>
    </row>
    <row r="55" spans="1:43" x14ac:dyDescent="0.25">
      <c r="A55">
        <v>1.4694511196022599</v>
      </c>
      <c r="B55">
        <v>2.1155911645124701</v>
      </c>
      <c r="C55">
        <v>2.0072036018204802</v>
      </c>
      <c r="D55">
        <v>1.5513454792039001</v>
      </c>
      <c r="E55">
        <v>1.41344293540418</v>
      </c>
      <c r="F55">
        <v>2.66148396084307</v>
      </c>
      <c r="G55">
        <v>0.85790406123093399</v>
      </c>
      <c r="H55">
        <v>1.7042094100669101</v>
      </c>
      <c r="I55">
        <v>2.0089389366335002</v>
      </c>
      <c r="J55">
        <v>2.7794234646460199</v>
      </c>
      <c r="K55">
        <v>1.3966408419051299</v>
      </c>
      <c r="M55">
        <v>2.66148396084307</v>
      </c>
      <c r="N55">
        <v>0.85790406123093399</v>
      </c>
      <c r="O55">
        <v>1.7042094100669101</v>
      </c>
      <c r="P55">
        <v>2.0089389366335002</v>
      </c>
      <c r="Q55">
        <v>2.7794234646460199</v>
      </c>
      <c r="S55" s="25" t="s">
        <v>26</v>
      </c>
      <c r="T55" s="25">
        <v>0.99618939027876996</v>
      </c>
      <c r="AI55" s="25"/>
      <c r="AJ55" s="25"/>
      <c r="AK55"/>
      <c r="AL55"/>
      <c r="AM55"/>
      <c r="AN55"/>
      <c r="AO55"/>
      <c r="AP55"/>
      <c r="AQ55"/>
    </row>
    <row r="56" spans="1:43" x14ac:dyDescent="0.25">
      <c r="A56">
        <v>2.0827427336844502</v>
      </c>
      <c r="B56">
        <v>3.0367468813576002</v>
      </c>
      <c r="C56">
        <v>2.9353058376883001</v>
      </c>
      <c r="D56">
        <v>2.0280942154371302</v>
      </c>
      <c r="E56">
        <v>2.0829979175453701</v>
      </c>
      <c r="F56">
        <v>1.54022642754329</v>
      </c>
      <c r="G56">
        <v>1.64212154828612</v>
      </c>
      <c r="H56">
        <v>1.0665757525492101</v>
      </c>
      <c r="I56">
        <v>2.9286085001296098</v>
      </c>
      <c r="J56">
        <v>2.3853290620176302</v>
      </c>
      <c r="K56">
        <v>1.2092805691092301</v>
      </c>
      <c r="M56">
        <v>1.54022642754329</v>
      </c>
      <c r="N56">
        <v>1.64212154828612</v>
      </c>
      <c r="O56">
        <v>1.0665757525492101</v>
      </c>
      <c r="P56">
        <v>2.9286085001296098</v>
      </c>
      <c r="Q56">
        <v>2.3853290620176302</v>
      </c>
      <c r="S56" s="25" t="s">
        <v>27</v>
      </c>
      <c r="T56" s="25">
        <v>0.98094695139384802</v>
      </c>
      <c r="AI56" s="25"/>
      <c r="AJ56" s="25"/>
      <c r="AK56"/>
      <c r="AL56"/>
      <c r="AM56"/>
      <c r="AN56"/>
      <c r="AO56"/>
      <c r="AP56"/>
      <c r="AQ56"/>
    </row>
    <row r="57" spans="1:43" x14ac:dyDescent="0.25">
      <c r="A57">
        <v>1.02338443473149</v>
      </c>
      <c r="B57">
        <v>1.4793327182811999</v>
      </c>
      <c r="C57">
        <v>2.1380713458577998</v>
      </c>
      <c r="D57">
        <v>1.45342734250026</v>
      </c>
      <c r="E57">
        <v>1.9198117131165899</v>
      </c>
      <c r="F57">
        <v>1.51322281539889</v>
      </c>
      <c r="G57">
        <v>0.44018422922134198</v>
      </c>
      <c r="H57">
        <v>0.83972449238222902</v>
      </c>
      <c r="I57">
        <v>0.82017812987374406</v>
      </c>
      <c r="J57">
        <v>1.6401887230438099</v>
      </c>
      <c r="K57">
        <v>1.2921951734169499</v>
      </c>
      <c r="M57">
        <v>1.51322281539889</v>
      </c>
      <c r="N57">
        <v>0.44018422922134198</v>
      </c>
      <c r="O57">
        <v>0.83972449238222902</v>
      </c>
      <c r="P57">
        <v>0.82017812987374406</v>
      </c>
      <c r="Q57">
        <v>1.6401887230438099</v>
      </c>
      <c r="S57" s="25" t="s">
        <v>28</v>
      </c>
      <c r="T57" s="25">
        <v>7.7672485232922597E-2</v>
      </c>
      <c r="AI57" s="25"/>
      <c r="AJ57" s="25"/>
      <c r="AK57"/>
      <c r="AL57"/>
      <c r="AM57"/>
      <c r="AN57"/>
      <c r="AO57"/>
      <c r="AP57"/>
      <c r="AQ57"/>
    </row>
    <row r="58" spans="1:43" x14ac:dyDescent="0.25">
      <c r="S58" s="26" t="s">
        <v>29</v>
      </c>
      <c r="T58" s="26">
        <v>6</v>
      </c>
      <c r="AI58" s="25"/>
      <c r="AJ58" s="25"/>
      <c r="AK58"/>
      <c r="AL58"/>
      <c r="AM58"/>
      <c r="AN58"/>
      <c r="AO58"/>
      <c r="AP58"/>
      <c r="AQ58"/>
    </row>
    <row r="59" spans="1:43" x14ac:dyDescent="0.25">
      <c r="AI59"/>
      <c r="AJ59"/>
      <c r="AK59"/>
      <c r="AL59"/>
      <c r="AM59"/>
      <c r="AN59"/>
      <c r="AO59"/>
      <c r="AP59"/>
      <c r="AQ59"/>
    </row>
    <row r="60" spans="1:43" x14ac:dyDescent="0.25">
      <c r="S60" t="s">
        <v>30</v>
      </c>
      <c r="AI60"/>
      <c r="AJ60"/>
      <c r="AK60"/>
      <c r="AL60"/>
      <c r="AM60"/>
      <c r="AN60"/>
      <c r="AO60"/>
      <c r="AP60"/>
      <c r="AQ60"/>
    </row>
    <row r="61" spans="1:43" x14ac:dyDescent="0.25">
      <c r="S61" s="23"/>
      <c r="T61" s="23" t="s">
        <v>31</v>
      </c>
      <c r="U61" s="23" t="s">
        <v>32</v>
      </c>
      <c r="V61" s="23" t="s">
        <v>33</v>
      </c>
      <c r="W61" s="23" t="s">
        <v>34</v>
      </c>
      <c r="X61" s="23" t="s">
        <v>35</v>
      </c>
      <c r="AI61" s="24"/>
      <c r="AJ61" s="24"/>
      <c r="AK61" s="24"/>
      <c r="AL61" s="24"/>
      <c r="AM61" s="24"/>
      <c r="AN61" s="24"/>
      <c r="AO61"/>
      <c r="AP61"/>
      <c r="AQ61"/>
    </row>
    <row r="62" spans="1:43" x14ac:dyDescent="0.25">
      <c r="S62" s="25" t="s">
        <v>36</v>
      </c>
      <c r="T62" s="25">
        <v>4</v>
      </c>
      <c r="U62" s="25">
        <v>1.5771821142718501</v>
      </c>
      <c r="V62" s="25">
        <v>0.39429552856796202</v>
      </c>
      <c r="W62" s="25">
        <v>65.356298804925999</v>
      </c>
      <c r="X62" s="25">
        <v>9.24775896437703E-2</v>
      </c>
      <c r="AI62" s="25"/>
      <c r="AJ62" s="25"/>
      <c r="AK62" s="25"/>
      <c r="AL62" s="25"/>
      <c r="AM62" s="25"/>
      <c r="AN62" s="25"/>
      <c r="AO62"/>
      <c r="AP62"/>
      <c r="AQ62"/>
    </row>
    <row r="63" spans="1:43" x14ac:dyDescent="0.25">
      <c r="S63" s="25" t="s">
        <v>37</v>
      </c>
      <c r="T63" s="25">
        <v>1</v>
      </c>
      <c r="U63" s="25">
        <v>6.0330149622585903E-3</v>
      </c>
      <c r="V63" s="25">
        <v>6.0330149622585903E-3</v>
      </c>
      <c r="W63" s="25"/>
      <c r="X63" s="25"/>
      <c r="AI63" s="25"/>
      <c r="AJ63" s="25"/>
      <c r="AK63" s="25"/>
      <c r="AL63" s="25"/>
      <c r="AM63" s="25"/>
      <c r="AN63" s="25"/>
      <c r="AO63"/>
      <c r="AP63"/>
      <c r="AQ63"/>
    </row>
    <row r="64" spans="1:43" x14ac:dyDescent="0.25">
      <c r="S64" s="26" t="s">
        <v>38</v>
      </c>
      <c r="T64" s="26">
        <v>5</v>
      </c>
      <c r="U64" s="26">
        <v>1.5832151292340999</v>
      </c>
      <c r="V64" s="26"/>
      <c r="W64" s="26"/>
      <c r="X64" s="26"/>
      <c r="AI64" s="25"/>
      <c r="AJ64" s="25"/>
      <c r="AK64" s="25"/>
      <c r="AL64" s="25"/>
      <c r="AM64" s="25"/>
      <c r="AN64" s="25"/>
      <c r="AO64"/>
      <c r="AP64"/>
      <c r="AQ64"/>
    </row>
    <row r="65" spans="19:43" x14ac:dyDescent="0.25">
      <c r="AI65"/>
      <c r="AJ65"/>
      <c r="AK65"/>
      <c r="AL65"/>
      <c r="AM65"/>
      <c r="AN65"/>
      <c r="AO65"/>
      <c r="AP65"/>
      <c r="AQ65"/>
    </row>
    <row r="66" spans="19:43" x14ac:dyDescent="0.25">
      <c r="S66" s="23"/>
      <c r="T66" s="23" t="s">
        <v>39</v>
      </c>
      <c r="U66" s="23" t="s">
        <v>28</v>
      </c>
      <c r="V66" s="23" t="s">
        <v>40</v>
      </c>
      <c r="W66" s="23" t="s">
        <v>41</v>
      </c>
      <c r="X66" s="23" t="s">
        <v>42</v>
      </c>
      <c r="Y66" s="23" t="s">
        <v>43</v>
      </c>
      <c r="Z66" s="23" t="s">
        <v>44</v>
      </c>
      <c r="AA66" s="23" t="s">
        <v>45</v>
      </c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9:43" x14ac:dyDescent="0.25">
      <c r="S67" s="25" t="s">
        <v>46</v>
      </c>
      <c r="T67" s="25">
        <v>0.87031148291840099</v>
      </c>
      <c r="U67" s="25">
        <v>0.20352562237541399</v>
      </c>
      <c r="V67" s="25">
        <v>4.2761764968985796</v>
      </c>
      <c r="W67" s="25">
        <v>0.14624775879617699</v>
      </c>
      <c r="X67" s="25">
        <v>-1.71572674404099</v>
      </c>
      <c r="Y67" s="25">
        <v>3.4563497098777902</v>
      </c>
      <c r="Z67" s="25">
        <v>-1.71572674404099</v>
      </c>
      <c r="AA67" s="25">
        <v>3.4563497098777902</v>
      </c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9:43" x14ac:dyDescent="0.25">
      <c r="S68" s="25" t="s">
        <v>47</v>
      </c>
      <c r="T68" s="25">
        <v>-5.98892816550705E-2</v>
      </c>
      <c r="U68" s="25">
        <v>0.139797843035084</v>
      </c>
      <c r="V68" s="25">
        <v>-0.428399182382524</v>
      </c>
      <c r="W68" s="25">
        <v>0.74233052880627404</v>
      </c>
      <c r="X68" s="25">
        <v>-1.83618929693447</v>
      </c>
      <c r="Y68" s="25">
        <v>1.71641073362432</v>
      </c>
      <c r="Z68" s="25">
        <v>-1.83618929693447</v>
      </c>
      <c r="AA68" s="25">
        <v>1.71641073362432</v>
      </c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9:43" x14ac:dyDescent="0.25">
      <c r="S69" s="25" t="s">
        <v>48</v>
      </c>
      <c r="T69" s="25">
        <v>-1.1222000373310299</v>
      </c>
      <c r="U69" s="25">
        <v>0.24972827165677999</v>
      </c>
      <c r="V69" s="25">
        <v>-4.4936843949865404</v>
      </c>
      <c r="W69" s="25">
        <v>0.13939843447086001</v>
      </c>
      <c r="X69" s="25">
        <v>-4.29529858541314</v>
      </c>
      <c r="Y69" s="25">
        <v>2.05089851075107</v>
      </c>
      <c r="Z69" s="25">
        <v>-4.29529858541314</v>
      </c>
      <c r="AA69" s="25">
        <v>2.05089851075107</v>
      </c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9:43" x14ac:dyDescent="0.25">
      <c r="S70" s="25" t="s">
        <v>49</v>
      </c>
      <c r="T70" s="25">
        <v>0.69950098512521697</v>
      </c>
      <c r="U70" s="25">
        <v>0.16608114521854001</v>
      </c>
      <c r="V70" s="25">
        <v>4.21180251499813</v>
      </c>
      <c r="W70" s="25">
        <v>0.14840350352083201</v>
      </c>
      <c r="X70" s="25">
        <v>-1.4107600488399099</v>
      </c>
      <c r="Y70" s="25">
        <v>2.8097620190903498</v>
      </c>
      <c r="Z70" s="25">
        <v>-1.4107600488399099</v>
      </c>
      <c r="AA70" s="25">
        <v>2.8097620190903498</v>
      </c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9:43" x14ac:dyDescent="0.25">
      <c r="S71" s="26" t="s">
        <v>50</v>
      </c>
      <c r="T71" s="26">
        <v>0.90862121091956305</v>
      </c>
      <c r="U71" s="26">
        <v>0.13262754669467899</v>
      </c>
      <c r="V71" s="26">
        <v>6.8509237602901099</v>
      </c>
      <c r="W71" s="26">
        <v>9.2273021228156796E-2</v>
      </c>
      <c r="X71" s="26">
        <v>-0.77657155103960096</v>
      </c>
      <c r="Y71" s="26">
        <v>2.5938139728787299</v>
      </c>
      <c r="Z71" s="26">
        <v>-0.77657155103960096</v>
      </c>
      <c r="AA71" s="26">
        <v>2.5938139728787299</v>
      </c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9:43" x14ac:dyDescent="0.25">
      <c r="AI72"/>
      <c r="AJ72"/>
      <c r="AK72"/>
      <c r="AL72"/>
      <c r="AM72"/>
      <c r="AN72"/>
      <c r="AO72"/>
      <c r="AP72"/>
      <c r="AQ72"/>
    </row>
    <row r="73" spans="19:43" x14ac:dyDescent="0.25">
      <c r="AI73"/>
      <c r="AJ73"/>
      <c r="AK73"/>
      <c r="AL73"/>
      <c r="AM73"/>
      <c r="AN73"/>
      <c r="AO73"/>
      <c r="AP73"/>
      <c r="AQ73"/>
    </row>
    <row r="74" spans="19:43" x14ac:dyDescent="0.25">
      <c r="AI74"/>
      <c r="AJ74"/>
      <c r="AK74"/>
      <c r="AL74"/>
      <c r="AM74"/>
      <c r="AN74"/>
      <c r="AO74"/>
      <c r="AP74"/>
      <c r="AQ74"/>
    </row>
    <row r="75" spans="19:43" x14ac:dyDescent="0.25">
      <c r="AI75"/>
      <c r="AJ75"/>
      <c r="AK75"/>
      <c r="AL75"/>
      <c r="AM75"/>
      <c r="AN75"/>
      <c r="AO75"/>
      <c r="AP75"/>
      <c r="AQ75"/>
    </row>
    <row r="76" spans="19:43" x14ac:dyDescent="0.25">
      <c r="AI76"/>
      <c r="AJ76"/>
      <c r="AK76"/>
      <c r="AL76"/>
      <c r="AM76"/>
      <c r="AN76"/>
      <c r="AO76"/>
      <c r="AP76"/>
      <c r="AQ76"/>
    </row>
    <row r="77" spans="19:43" x14ac:dyDescent="0.25">
      <c r="AI77"/>
      <c r="AJ77"/>
      <c r="AK77"/>
      <c r="AL77"/>
      <c r="AM77"/>
      <c r="AN77"/>
      <c r="AO77"/>
      <c r="AP77"/>
      <c r="AQ77"/>
    </row>
    <row r="78" spans="19:43" x14ac:dyDescent="0.25">
      <c r="AI78"/>
      <c r="AJ78"/>
      <c r="AK78"/>
      <c r="AL78"/>
      <c r="AM78"/>
      <c r="AN78"/>
      <c r="AO78"/>
      <c r="AP78"/>
      <c r="AQ78"/>
    </row>
    <row r="79" spans="19:43" x14ac:dyDescent="0.25">
      <c r="AI79"/>
      <c r="AJ79"/>
      <c r="AK79"/>
      <c r="AL79"/>
      <c r="AM79"/>
      <c r="AN79"/>
      <c r="AO79"/>
      <c r="AP79"/>
      <c r="AQ79"/>
    </row>
    <row r="80" spans="19:43" x14ac:dyDescent="0.25">
      <c r="AI80"/>
      <c r="AJ80"/>
      <c r="AK80"/>
      <c r="AL80"/>
      <c r="AM80"/>
      <c r="AN80"/>
      <c r="AO80"/>
      <c r="AP80"/>
      <c r="AQ80"/>
    </row>
    <row r="81" spans="1:43" x14ac:dyDescent="0.25">
      <c r="A81" t="s">
        <v>3</v>
      </c>
      <c r="B81" t="s">
        <v>4</v>
      </c>
      <c r="C81" t="s">
        <v>5</v>
      </c>
      <c r="D81" t="s">
        <v>6</v>
      </c>
      <c r="E81" t="s">
        <v>7</v>
      </c>
      <c r="F81" t="s">
        <v>8</v>
      </c>
      <c r="G81" t="s">
        <v>9</v>
      </c>
      <c r="H81" t="s">
        <v>10</v>
      </c>
      <c r="I81" t="s">
        <v>11</v>
      </c>
      <c r="J81" t="s">
        <v>12</v>
      </c>
      <c r="K81" t="s">
        <v>13</v>
      </c>
      <c r="M81" t="s">
        <v>8</v>
      </c>
      <c r="N81" t="s">
        <v>9</v>
      </c>
      <c r="O81" t="s">
        <v>10</v>
      </c>
      <c r="P81" t="s">
        <v>11</v>
      </c>
      <c r="Q81" t="s">
        <v>12</v>
      </c>
      <c r="S81" t="s">
        <v>23</v>
      </c>
      <c r="AI81"/>
      <c r="AJ81"/>
      <c r="AK81"/>
      <c r="AL81"/>
      <c r="AM81"/>
      <c r="AN81"/>
      <c r="AO81"/>
      <c r="AP81"/>
      <c r="AQ81"/>
    </row>
    <row r="82" spans="1:43" x14ac:dyDescent="0.25">
      <c r="A82">
        <v>0.65818370433026296</v>
      </c>
      <c r="B82">
        <v>0.57020571182677005</v>
      </c>
      <c r="C82">
        <v>0.90518760101865903</v>
      </c>
      <c r="D82">
        <v>0.88654758067564798</v>
      </c>
      <c r="E82">
        <v>0.76687403271309895</v>
      </c>
      <c r="F82">
        <v>0.91945197278470403</v>
      </c>
      <c r="G82">
        <v>0.62123043850058601</v>
      </c>
      <c r="H82">
        <v>0.82503902717844801</v>
      </c>
      <c r="I82">
        <v>0.63309754061914603</v>
      </c>
      <c r="J82">
        <v>0.93636058247687004</v>
      </c>
      <c r="K82">
        <v>1.2889422221303299</v>
      </c>
      <c r="M82">
        <v>0.91945197278470403</v>
      </c>
      <c r="N82">
        <v>0.62123043850058601</v>
      </c>
      <c r="O82">
        <v>0.82503902717844801</v>
      </c>
      <c r="P82">
        <v>0.63309754061914603</v>
      </c>
      <c r="Q82">
        <v>0.93636058247687004</v>
      </c>
      <c r="AI82"/>
      <c r="AJ82"/>
      <c r="AK82"/>
      <c r="AL82"/>
      <c r="AM82"/>
      <c r="AN82"/>
      <c r="AO82"/>
      <c r="AP82"/>
      <c r="AQ82"/>
    </row>
    <row r="83" spans="1:43" x14ac:dyDescent="0.25">
      <c r="A83">
        <v>1.1716497257781</v>
      </c>
      <c r="B83">
        <v>1.0831244019599999</v>
      </c>
      <c r="C83">
        <v>0.71386186231044402</v>
      </c>
      <c r="D83">
        <v>0.70982125379122896</v>
      </c>
      <c r="E83">
        <v>1.0711277378744599</v>
      </c>
      <c r="F83">
        <v>1.4411914584957599</v>
      </c>
      <c r="G83">
        <v>1.77452519721449</v>
      </c>
      <c r="H83">
        <v>1.25851661023593</v>
      </c>
      <c r="I83">
        <v>1.78790333060847</v>
      </c>
      <c r="J83">
        <v>1.22556163762643</v>
      </c>
      <c r="K83">
        <v>1.07409359552769</v>
      </c>
      <c r="M83">
        <v>1.4411914584957599</v>
      </c>
      <c r="N83">
        <v>1.77452519721449</v>
      </c>
      <c r="O83">
        <v>1.25851661023593</v>
      </c>
      <c r="P83">
        <v>1.78790333060847</v>
      </c>
      <c r="Q83">
        <v>1.22556163762643</v>
      </c>
      <c r="S83" s="10" t="s">
        <v>24</v>
      </c>
      <c r="T83" s="10"/>
      <c r="AI83" s="24"/>
      <c r="AJ83" s="24"/>
      <c r="AK83"/>
      <c r="AL83"/>
      <c r="AM83"/>
      <c r="AN83"/>
      <c r="AO83"/>
      <c r="AP83"/>
      <c r="AQ83"/>
    </row>
    <row r="84" spans="1:43" x14ac:dyDescent="0.25">
      <c r="A84">
        <v>1.24637634615495</v>
      </c>
      <c r="B84">
        <v>0.97937765674604904</v>
      </c>
      <c r="C84">
        <v>0.70571980637847198</v>
      </c>
      <c r="D84">
        <v>0.77804782029165098</v>
      </c>
      <c r="E84">
        <v>1.07957397067483</v>
      </c>
      <c r="F84">
        <v>1.3168901928260399</v>
      </c>
      <c r="G84">
        <v>1.9321552211266499</v>
      </c>
      <c r="H84">
        <v>1.37321402535397</v>
      </c>
      <c r="I84">
        <v>1.54247639278032</v>
      </c>
      <c r="J84">
        <v>1.0279830940241701</v>
      </c>
      <c r="K84">
        <v>0.86232410398519199</v>
      </c>
      <c r="M84">
        <v>1.3168901928260399</v>
      </c>
      <c r="N84">
        <v>1.9321552211266499</v>
      </c>
      <c r="O84">
        <v>1.37321402535397</v>
      </c>
      <c r="P84">
        <v>1.54247639278032</v>
      </c>
      <c r="Q84">
        <v>1.0279830940241701</v>
      </c>
      <c r="S84" s="25" t="s">
        <v>25</v>
      </c>
      <c r="T84" s="25">
        <v>0.61792562207398105</v>
      </c>
      <c r="AI84" s="25"/>
      <c r="AJ84" s="25"/>
      <c r="AK84"/>
      <c r="AL84"/>
      <c r="AM84"/>
      <c r="AN84"/>
      <c r="AO84"/>
      <c r="AP84"/>
      <c r="AQ84"/>
    </row>
    <row r="85" spans="1:43" x14ac:dyDescent="0.25">
      <c r="A85">
        <v>1.1322444785330901</v>
      </c>
      <c r="B85">
        <v>0.86882897235849699</v>
      </c>
      <c r="C85">
        <v>0.83246601351351901</v>
      </c>
      <c r="D85">
        <v>0.77342724562693799</v>
      </c>
      <c r="E85">
        <v>1.1967481524132799</v>
      </c>
      <c r="F85">
        <v>1.8154570023874801</v>
      </c>
      <c r="G85">
        <v>0.78889961331189595</v>
      </c>
      <c r="H85">
        <v>1.30367105737489</v>
      </c>
      <c r="I85">
        <v>0.79888453436434204</v>
      </c>
      <c r="J85">
        <v>1.0623636802959799</v>
      </c>
      <c r="K85">
        <v>1.5574890375760599</v>
      </c>
      <c r="M85">
        <v>1.8154570023874801</v>
      </c>
      <c r="N85">
        <v>0.78889961331189595</v>
      </c>
      <c r="O85">
        <v>1.30367105737489</v>
      </c>
      <c r="P85">
        <v>0.79888453436434204</v>
      </c>
      <c r="Q85">
        <v>1.0623636802959799</v>
      </c>
      <c r="S85" s="25" t="s">
        <v>26</v>
      </c>
      <c r="T85" s="25">
        <v>0.38183207441551698</v>
      </c>
      <c r="AI85" s="25"/>
      <c r="AJ85" s="25"/>
      <c r="AK85"/>
      <c r="AL85"/>
      <c r="AM85"/>
      <c r="AN85"/>
      <c r="AO85"/>
      <c r="AP85"/>
      <c r="AQ85"/>
    </row>
    <row r="86" spans="1:43" x14ac:dyDescent="0.25">
      <c r="A86">
        <v>1.16005584027478</v>
      </c>
      <c r="B86">
        <v>1.28071348817443</v>
      </c>
      <c r="C86">
        <v>1.1126019012437001</v>
      </c>
      <c r="D86">
        <v>1.35490818622034</v>
      </c>
      <c r="E86">
        <v>1.3039903633562799</v>
      </c>
      <c r="F86">
        <v>1.9677082918001301</v>
      </c>
      <c r="G86">
        <v>1.26616381021761</v>
      </c>
      <c r="H86">
        <v>1.2587323747739401</v>
      </c>
      <c r="I86">
        <v>1.08509439982499</v>
      </c>
      <c r="J86">
        <v>1.20212547485184</v>
      </c>
      <c r="K86">
        <v>1.3889470252865299</v>
      </c>
      <c r="M86">
        <v>1.9677082918001301</v>
      </c>
      <c r="N86">
        <v>1.26616381021761</v>
      </c>
      <c r="O86">
        <v>1.2587323747739401</v>
      </c>
      <c r="P86">
        <v>1.08509439982499</v>
      </c>
      <c r="Q86">
        <v>1.20212547485184</v>
      </c>
      <c r="S86" s="25" t="s">
        <v>27</v>
      </c>
      <c r="T86" s="25">
        <v>-0.44239182636379398</v>
      </c>
      <c r="AI86" s="25"/>
      <c r="AJ86" s="25"/>
      <c r="AK86"/>
      <c r="AL86"/>
      <c r="AM86"/>
      <c r="AN86"/>
      <c r="AO86"/>
      <c r="AP86"/>
      <c r="AQ86"/>
    </row>
    <row r="87" spans="1:43" x14ac:dyDescent="0.25">
      <c r="A87">
        <v>1.0600069008781901</v>
      </c>
      <c r="B87">
        <v>1.0166763459817201</v>
      </c>
      <c r="C87">
        <v>1.31232172589045</v>
      </c>
      <c r="D87">
        <v>0.93320886364160205</v>
      </c>
      <c r="E87">
        <v>1.3546368759095999</v>
      </c>
      <c r="F87">
        <v>1.4609895351587501</v>
      </c>
      <c r="G87">
        <v>0.97844298618298198</v>
      </c>
      <c r="H87">
        <v>0.76785042515901902</v>
      </c>
      <c r="I87">
        <v>1.0618131163518301</v>
      </c>
      <c r="J87">
        <v>1.0281285246965199</v>
      </c>
      <c r="K87">
        <v>1.1476410855257499</v>
      </c>
      <c r="M87">
        <v>1.4609895351587501</v>
      </c>
      <c r="N87">
        <v>0.97844298618298198</v>
      </c>
      <c r="O87">
        <v>0.76785042515901902</v>
      </c>
      <c r="P87">
        <v>1.0618131163518301</v>
      </c>
      <c r="Q87">
        <v>1.0281285246965199</v>
      </c>
      <c r="S87" s="25" t="s">
        <v>28</v>
      </c>
      <c r="T87" s="25">
        <v>0.17591731513589401</v>
      </c>
      <c r="AI87" s="25"/>
      <c r="AJ87" s="25"/>
      <c r="AK87"/>
      <c r="AL87"/>
      <c r="AM87"/>
      <c r="AN87"/>
      <c r="AO87"/>
      <c r="AP87"/>
      <c r="AQ87"/>
    </row>
    <row r="88" spans="1:43" x14ac:dyDescent="0.25">
      <c r="A88">
        <v>2.0212809574689601</v>
      </c>
      <c r="B88">
        <v>1.5253106180270599</v>
      </c>
      <c r="C88">
        <v>1.1016884403585601</v>
      </c>
      <c r="D88">
        <v>1.0881560622752</v>
      </c>
      <c r="E88">
        <v>1.41711884184478</v>
      </c>
      <c r="F88">
        <v>1.58695929542527</v>
      </c>
      <c r="G88">
        <v>1.0150384608081799</v>
      </c>
      <c r="H88">
        <v>1.1339356093022199</v>
      </c>
      <c r="I88">
        <v>0.99551666781411996</v>
      </c>
      <c r="J88">
        <v>1.3996777449115401</v>
      </c>
      <c r="K88">
        <v>1.25435010809986</v>
      </c>
      <c r="M88">
        <v>1.58695929542527</v>
      </c>
      <c r="N88">
        <v>1.0150384608081799</v>
      </c>
      <c r="O88">
        <v>1.1339356093022199</v>
      </c>
      <c r="P88">
        <v>0.99551666781411996</v>
      </c>
      <c r="Q88">
        <v>1.3996777449115401</v>
      </c>
      <c r="S88" s="26" t="s">
        <v>29</v>
      </c>
      <c r="T88" s="26">
        <v>8</v>
      </c>
      <c r="AI88" s="25"/>
      <c r="AJ88" s="25"/>
      <c r="AK88"/>
      <c r="AL88"/>
      <c r="AM88"/>
      <c r="AN88"/>
      <c r="AO88"/>
      <c r="AP88"/>
      <c r="AQ88"/>
    </row>
    <row r="89" spans="1:43" x14ac:dyDescent="0.25">
      <c r="A89">
        <v>2.0774397894262302</v>
      </c>
      <c r="B89">
        <v>1.5861006152400801</v>
      </c>
      <c r="C89">
        <v>0.88886759171957497</v>
      </c>
      <c r="D89">
        <v>0.95191105051623304</v>
      </c>
      <c r="E89">
        <v>1.11357419776722</v>
      </c>
      <c r="F89">
        <v>1.24969062770499</v>
      </c>
      <c r="G89">
        <v>1.1131222252572299</v>
      </c>
      <c r="H89">
        <v>1.2802783298257601</v>
      </c>
      <c r="I89">
        <v>1.26179064618801</v>
      </c>
      <c r="J89">
        <v>1.14689367828713</v>
      </c>
      <c r="K89">
        <v>1.0180572468353399</v>
      </c>
      <c r="M89">
        <v>1.24969062770499</v>
      </c>
      <c r="N89">
        <v>1.1131222252572299</v>
      </c>
      <c r="O89">
        <v>1.2802783298257601</v>
      </c>
      <c r="P89">
        <v>1.26179064618801</v>
      </c>
      <c r="Q89">
        <v>1.14689367828713</v>
      </c>
      <c r="AI89"/>
      <c r="AJ89"/>
      <c r="AK89"/>
      <c r="AL89"/>
      <c r="AM89"/>
      <c r="AN89"/>
      <c r="AO89"/>
      <c r="AP89"/>
      <c r="AQ89"/>
    </row>
    <row r="90" spans="1:43" x14ac:dyDescent="0.25">
      <c r="S90" t="s">
        <v>30</v>
      </c>
      <c r="AI90"/>
      <c r="AJ90"/>
      <c r="AK90"/>
      <c r="AL90"/>
      <c r="AM90"/>
      <c r="AN90"/>
      <c r="AO90"/>
      <c r="AP90"/>
      <c r="AQ90"/>
    </row>
    <row r="91" spans="1:43" x14ac:dyDescent="0.25">
      <c r="S91" s="23"/>
      <c r="T91" s="23" t="s">
        <v>31</v>
      </c>
      <c r="U91" s="23" t="s">
        <v>32</v>
      </c>
      <c r="V91" s="23" t="s">
        <v>33</v>
      </c>
      <c r="W91" s="23" t="s">
        <v>34</v>
      </c>
      <c r="X91" s="23" t="s">
        <v>35</v>
      </c>
      <c r="AI91" s="24"/>
      <c r="AJ91" s="24"/>
      <c r="AK91" s="24"/>
      <c r="AL91" s="24"/>
      <c r="AM91" s="24"/>
      <c r="AN91" s="24"/>
      <c r="AO91"/>
      <c r="AP91"/>
      <c r="AQ91"/>
    </row>
    <row r="92" spans="1:43" x14ac:dyDescent="0.25">
      <c r="S92" s="25" t="s">
        <v>36</v>
      </c>
      <c r="T92" s="25">
        <v>4</v>
      </c>
      <c r="U92" s="25">
        <v>5.73461637613083E-2</v>
      </c>
      <c r="V92" s="25">
        <v>1.4336540940327099E-2</v>
      </c>
      <c r="W92" s="25">
        <v>0.46326256015445799</v>
      </c>
      <c r="X92" s="25">
        <v>0.764396823249332</v>
      </c>
      <c r="AI92" s="25"/>
      <c r="AJ92" s="25"/>
      <c r="AK92" s="25"/>
      <c r="AL92" s="25"/>
      <c r="AM92" s="25"/>
      <c r="AN92" s="25"/>
      <c r="AO92"/>
      <c r="AP92"/>
      <c r="AQ92"/>
    </row>
    <row r="93" spans="1:43" x14ac:dyDescent="0.25">
      <c r="S93" s="25" t="s">
        <v>37</v>
      </c>
      <c r="T93" s="25">
        <v>3</v>
      </c>
      <c r="U93" s="25">
        <v>9.2840705293864595E-2</v>
      </c>
      <c r="V93" s="25">
        <v>3.09469017646215E-2</v>
      </c>
      <c r="W93" s="25"/>
      <c r="X93" s="25"/>
      <c r="AI93" s="25"/>
      <c r="AJ93" s="25"/>
      <c r="AK93" s="25"/>
      <c r="AL93" s="25"/>
      <c r="AM93" s="25"/>
      <c r="AN93" s="25"/>
      <c r="AO93"/>
      <c r="AP93"/>
      <c r="AQ93"/>
    </row>
    <row r="94" spans="1:43" x14ac:dyDescent="0.25">
      <c r="S94" s="26" t="s">
        <v>38</v>
      </c>
      <c r="T94" s="26">
        <v>7</v>
      </c>
      <c r="U94" s="26">
        <v>0.15018686905517301</v>
      </c>
      <c r="V94" s="26"/>
      <c r="W94" s="26"/>
      <c r="X94" s="26"/>
      <c r="AI94" s="25"/>
      <c r="AJ94" s="25"/>
      <c r="AK94" s="25"/>
      <c r="AL94" s="25"/>
      <c r="AM94" s="25"/>
      <c r="AN94" s="25"/>
      <c r="AO94"/>
      <c r="AP94"/>
      <c r="AQ94"/>
    </row>
    <row r="95" spans="1:43" x14ac:dyDescent="0.25">
      <c r="AI95"/>
      <c r="AJ95"/>
      <c r="AK95"/>
      <c r="AL95"/>
      <c r="AM95"/>
      <c r="AN95"/>
      <c r="AO95"/>
      <c r="AP95"/>
      <c r="AQ95"/>
    </row>
    <row r="96" spans="1:43" x14ac:dyDescent="0.25">
      <c r="S96" s="23"/>
      <c r="T96" s="23" t="s">
        <v>39</v>
      </c>
      <c r="U96" s="23" t="s">
        <v>28</v>
      </c>
      <c r="V96" s="23" t="s">
        <v>40</v>
      </c>
      <c r="W96" s="23" t="s">
        <v>41</v>
      </c>
      <c r="X96" s="23" t="s">
        <v>42</v>
      </c>
      <c r="Y96" s="23" t="s">
        <v>43</v>
      </c>
      <c r="Z96" s="23" t="s">
        <v>44</v>
      </c>
      <c r="AA96" s="23" t="s">
        <v>45</v>
      </c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9:43" x14ac:dyDescent="0.25">
      <c r="S97" s="25" t="s">
        <v>46</v>
      </c>
      <c r="T97" s="25">
        <v>0.59452783859463199</v>
      </c>
      <c r="U97" s="25">
        <v>0.41872491872606299</v>
      </c>
      <c r="V97" s="25">
        <v>1.41985301568255</v>
      </c>
      <c r="W97" s="25">
        <v>0.25072783561880002</v>
      </c>
      <c r="X97" s="25">
        <v>-0.73804173193535005</v>
      </c>
      <c r="Y97" s="25">
        <v>1.92709740912461</v>
      </c>
      <c r="Z97" s="25">
        <v>-0.73804173193535005</v>
      </c>
      <c r="AA97" s="25">
        <v>1.92709740912461</v>
      </c>
      <c r="AI97" s="25"/>
      <c r="AJ97" s="25"/>
      <c r="AK97" s="25"/>
      <c r="AL97" s="25"/>
      <c r="AM97" s="25"/>
      <c r="AN97" s="25"/>
      <c r="AO97" s="25"/>
      <c r="AP97" s="25"/>
      <c r="AQ97" s="25"/>
    </row>
    <row r="98" spans="19:43" x14ac:dyDescent="0.25">
      <c r="S98" s="25" t="s">
        <v>47</v>
      </c>
      <c r="T98" s="25">
        <v>0.20677228392286701</v>
      </c>
      <c r="U98" s="25">
        <v>0.231407093561462</v>
      </c>
      <c r="V98" s="25">
        <v>0.89354341191769904</v>
      </c>
      <c r="W98" s="25">
        <v>0.43740270871067</v>
      </c>
      <c r="X98" s="25">
        <v>-0.52966836599824996</v>
      </c>
      <c r="Y98" s="25">
        <v>0.94321293384398397</v>
      </c>
      <c r="Z98" s="25">
        <v>-0.52966836599824996</v>
      </c>
      <c r="AA98" s="25">
        <v>0.94321293384398397</v>
      </c>
      <c r="AI98" s="25"/>
      <c r="AJ98" s="25"/>
      <c r="AK98" s="25"/>
      <c r="AL98" s="25"/>
      <c r="AM98" s="25"/>
      <c r="AN98" s="25"/>
      <c r="AO98" s="25"/>
      <c r="AP98" s="25"/>
      <c r="AQ98" s="25"/>
    </row>
    <row r="99" spans="19:43" x14ac:dyDescent="0.25">
      <c r="S99" s="25" t="s">
        <v>48</v>
      </c>
      <c r="T99" s="25">
        <v>-0.26892685248861198</v>
      </c>
      <c r="U99" s="25">
        <v>0.43819983099314502</v>
      </c>
      <c r="V99" s="25">
        <v>-0.61370825241787597</v>
      </c>
      <c r="W99" s="25">
        <v>0.58280731355798598</v>
      </c>
      <c r="X99" s="25">
        <v>-1.6634742856086899</v>
      </c>
      <c r="Y99" s="25">
        <v>1.1256205806314701</v>
      </c>
      <c r="Z99" s="25">
        <v>-1.6634742856086899</v>
      </c>
      <c r="AA99" s="25">
        <v>1.1256205806314701</v>
      </c>
      <c r="AI99" s="25"/>
      <c r="AJ99" s="25"/>
      <c r="AK99" s="25"/>
      <c r="AL99" s="25"/>
      <c r="AM99" s="25"/>
      <c r="AN99" s="25"/>
      <c r="AO99" s="25"/>
      <c r="AP99" s="25"/>
      <c r="AQ99" s="25"/>
    </row>
    <row r="100" spans="19:43" x14ac:dyDescent="0.25">
      <c r="S100" s="25" t="s">
        <v>49</v>
      </c>
      <c r="T100" s="25">
        <v>9.8597970813471103E-2</v>
      </c>
      <c r="U100" s="25">
        <v>0.40939984737933199</v>
      </c>
      <c r="V100" s="25">
        <v>0.24083538732273699</v>
      </c>
      <c r="W100" s="25">
        <v>0.82520357389004395</v>
      </c>
      <c r="X100" s="25">
        <v>-1.2042950608626</v>
      </c>
      <c r="Y100" s="25">
        <v>1.4014910024895399</v>
      </c>
      <c r="Z100" s="25">
        <v>-1.2042950608626</v>
      </c>
      <c r="AA100" s="25">
        <v>1.4014910024895399</v>
      </c>
      <c r="AI100" s="25"/>
      <c r="AJ100" s="25"/>
      <c r="AK100" s="25"/>
      <c r="AL100" s="25"/>
      <c r="AM100" s="25"/>
      <c r="AN100" s="25"/>
      <c r="AO100" s="25"/>
      <c r="AP100" s="25"/>
      <c r="AQ100" s="25"/>
    </row>
    <row r="101" spans="19:43" x14ac:dyDescent="0.25">
      <c r="S101" s="26" t="s">
        <v>50</v>
      </c>
      <c r="T101" s="26">
        <v>0.380333068299822</v>
      </c>
      <c r="U101" s="26">
        <v>0.50373348079017699</v>
      </c>
      <c r="V101" s="26">
        <v>0.75502836877790303</v>
      </c>
      <c r="W101" s="26">
        <v>0.50509887415876997</v>
      </c>
      <c r="X101" s="26">
        <v>-1.22277168648858</v>
      </c>
      <c r="Y101" s="26">
        <v>1.9834378230882199</v>
      </c>
      <c r="Z101" s="26">
        <v>-1.22277168648858</v>
      </c>
      <c r="AA101" s="26">
        <v>1.9834378230882199</v>
      </c>
      <c r="AI101" s="25"/>
      <c r="AJ101" s="25"/>
      <c r="AK101" s="25"/>
      <c r="AL101" s="25"/>
      <c r="AM101" s="25"/>
      <c r="AN101" s="25"/>
      <c r="AO101" s="25"/>
      <c r="AP101" s="25"/>
      <c r="AQ101" s="25"/>
    </row>
  </sheetData>
  <mergeCells count="3">
    <mergeCell ref="S3:T3"/>
    <mergeCell ref="S53:T53"/>
    <mergeCell ref="S83:T8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8"/>
  <sheetViews>
    <sheetView topLeftCell="Y1" zoomScale="70" zoomScaleNormal="70" workbookViewId="0">
      <selection activeCell="AH24" activeCellId="1" sqref="AH20:AH21 AH24:AH27"/>
    </sheetView>
  </sheetViews>
  <sheetFormatPr defaultRowHeight="15" x14ac:dyDescent="0.25"/>
  <cols>
    <col min="1" max="5" width="8.85546875"/>
    <col min="14" max="17" width="11"/>
    <col min="20" max="20" width="12.7109375"/>
    <col min="21" max="21" width="17.5703125"/>
    <col min="23" max="23" width="13"/>
    <col min="24" max="24" width="15.28515625"/>
    <col min="27" max="27" width="22.42578125"/>
    <col min="28" max="28" width="17.7109375"/>
    <col min="30" max="30" width="17.28515625"/>
    <col min="31" max="31" width="13.42578125"/>
    <col min="34" max="34" width="20.7109375"/>
    <col min="35" max="35" width="16.42578125"/>
    <col min="37" max="37" width="17.28515625"/>
    <col min="38" max="38" width="15.42578125"/>
    <col min="41" max="41" width="21.5703125"/>
    <col min="42" max="42" width="16.42578125"/>
    <col min="45" max="45" width="13.42578125"/>
    <col min="48" max="48" width="21.5703125"/>
    <col min="49" max="49" width="17"/>
    <col min="51" max="51" width="12.5703125"/>
    <col min="52" max="52" width="14.85546875"/>
    <col min="53" max="53" width="11.42578125"/>
    <col min="55" max="55" width="22.42578125"/>
    <col min="56" max="56" width="17.7109375"/>
    <col min="58" max="58" width="11.5703125"/>
    <col min="59" max="59" width="14.85546875"/>
    <col min="60" max="60" width="11.5703125"/>
    <col min="63" max="63" width="17.140625"/>
    <col min="64" max="64" width="10.7109375"/>
    <col min="65" max="65" width="10"/>
    <col min="66" max="66" width="13.42578125"/>
    <col min="67" max="67" width="10.5703125"/>
    <col min="70" max="70" width="18.140625"/>
    <col min="72" max="72" width="14.140625"/>
    <col min="73" max="73" width="17.28515625"/>
    <col min="74" max="74" width="13.42578125"/>
    <col min="76" max="76" width="9.140625" style="22"/>
    <col min="77" max="77" width="16.42578125" style="22"/>
    <col min="78" max="78" width="9.140625" style="22"/>
    <col min="79" max="79" width="13.42578125" style="22"/>
    <col min="80" max="80" width="17.28515625" style="22"/>
    <col min="81" max="81" width="13.42578125" style="22"/>
    <col min="82" max="83" width="9.140625" style="22"/>
    <col min="84" max="84" width="12.42578125" style="22"/>
    <col min="85" max="85" width="13" style="22"/>
    <col min="86" max="86" width="9.140625" style="22"/>
    <col min="87" max="87" width="11" style="22"/>
    <col min="88" max="90" width="9.140625" style="22"/>
    <col min="91" max="91" width="12.42578125" style="22"/>
    <col min="92" max="93" width="9.140625" style="22"/>
    <col min="94" max="94" width="12.85546875" style="22"/>
    <col min="95" max="97" width="9.140625" style="22"/>
    <col min="98" max="98" width="12.42578125" style="22"/>
    <col min="99" max="100" width="9.140625" style="22"/>
    <col min="101" max="101" width="12.85546875" style="22"/>
    <col min="102" max="1025" width="9.140625" style="22"/>
  </cols>
  <sheetData>
    <row r="1" spans="1:1024" x14ac:dyDescent="0.25">
      <c r="AR1">
        <f>TTEST(AR4:AR19,AR20:AR35,2,2)</f>
        <v>1.6483221672966977E-2</v>
      </c>
      <c r="BT1">
        <f>TTEST(BT4:BT19,BT20:BT35,2,2)</f>
        <v>0.14369220019021747</v>
      </c>
      <c r="BX1"/>
      <c r="BY1"/>
      <c r="BZ1"/>
      <c r="CA1">
        <f>TTEST(CA4:CA19,CA20:CA35,2,2)</f>
        <v>0.15841108639291701</v>
      </c>
      <c r="CB1"/>
      <c r="CC1"/>
      <c r="CD1"/>
      <c r="CE1"/>
      <c r="CF1"/>
      <c r="CG1"/>
      <c r="CH1">
        <f>TTEST(CH12:CH19,CH20:CH35,2,2)</f>
        <v>2.5245259331795365E-2</v>
      </c>
      <c r="CI1"/>
      <c r="CJ1"/>
      <c r="CK1"/>
      <c r="CL1"/>
      <c r="CM1"/>
      <c r="CN1"/>
      <c r="CO1">
        <f>TTEST(CO4:CO19,CO20:CO35,2,2)</f>
        <v>0.1808808185022574</v>
      </c>
      <c r="CP1"/>
      <c r="CQ1"/>
      <c r="CR1"/>
      <c r="CS1"/>
      <c r="CT1"/>
      <c r="CU1"/>
      <c r="CV1">
        <f>TTEST(CV4:CV19,CV20:CV35,2,2)</f>
        <v>0.14975240285172425</v>
      </c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9" customFormat="1" x14ac:dyDescent="0.25">
      <c r="E2" s="30" t="s">
        <v>55</v>
      </c>
      <c r="G2" s="9" t="s">
        <v>56</v>
      </c>
      <c r="H2" s="9"/>
      <c r="I2" s="9"/>
      <c r="J2" s="9"/>
      <c r="K2" s="9"/>
      <c r="L2" s="9"/>
      <c r="M2" s="9"/>
      <c r="N2" s="9"/>
      <c r="O2" s="9"/>
      <c r="P2" s="30"/>
      <c r="Q2" s="30"/>
      <c r="T2" s="8" t="s">
        <v>9</v>
      </c>
      <c r="U2" s="8"/>
      <c r="V2" s="8"/>
      <c r="W2" s="8"/>
      <c r="X2" s="8"/>
      <c r="Y2" s="8"/>
      <c r="AA2" s="7" t="s">
        <v>57</v>
      </c>
      <c r="AB2" s="7"/>
      <c r="AC2" s="7"/>
      <c r="AD2" s="7"/>
      <c r="AE2" s="7"/>
      <c r="AF2" s="7"/>
      <c r="AH2" s="6" t="s">
        <v>58</v>
      </c>
      <c r="AI2" s="6"/>
      <c r="AJ2" s="6"/>
      <c r="AK2" s="6"/>
      <c r="AL2" s="6"/>
      <c r="AM2" s="6"/>
      <c r="AO2" s="5" t="s">
        <v>59</v>
      </c>
      <c r="AP2" s="5"/>
      <c r="AQ2" s="5"/>
      <c r="AR2" s="5"/>
      <c r="AS2" s="5"/>
      <c r="AT2" s="5"/>
      <c r="AV2" s="4" t="s">
        <v>6</v>
      </c>
      <c r="AW2" s="4"/>
      <c r="AX2" s="4"/>
      <c r="AY2" s="4"/>
      <c r="AZ2" s="4"/>
      <c r="BA2" s="4"/>
      <c r="BC2" s="3" t="s">
        <v>60</v>
      </c>
      <c r="BD2" s="3"/>
      <c r="BE2" s="3"/>
      <c r="BF2" s="3"/>
      <c r="BG2" s="3"/>
      <c r="BH2" s="3"/>
      <c r="BJ2" s="2" t="s">
        <v>61</v>
      </c>
      <c r="BK2" s="2"/>
      <c r="BL2" s="2"/>
      <c r="BM2" s="2"/>
      <c r="BN2" s="2"/>
      <c r="BO2" s="2"/>
      <c r="BQ2" s="1" t="s">
        <v>62</v>
      </c>
      <c r="BR2" s="1"/>
      <c r="BS2" s="1"/>
      <c r="BT2" s="1"/>
      <c r="BU2" s="1"/>
      <c r="BV2" s="1"/>
      <c r="BX2" s="8" t="s">
        <v>63</v>
      </c>
      <c r="BY2" s="8"/>
      <c r="BZ2" s="8"/>
      <c r="CA2" s="8"/>
      <c r="CB2" s="8"/>
      <c r="CC2" s="8"/>
      <c r="CE2" s="7" t="s">
        <v>64</v>
      </c>
      <c r="CF2" s="7"/>
      <c r="CG2" s="7"/>
      <c r="CH2" s="7"/>
      <c r="CI2" s="7"/>
      <c r="CJ2" s="7"/>
      <c r="CL2" s="6" t="s">
        <v>65</v>
      </c>
      <c r="CM2" s="6"/>
      <c r="CN2" s="6"/>
      <c r="CO2" s="6"/>
      <c r="CP2" s="6"/>
      <c r="CQ2" s="6"/>
      <c r="CS2" s="7" t="s">
        <v>66</v>
      </c>
      <c r="CT2" s="7"/>
      <c r="CU2" s="7"/>
      <c r="CV2" s="7"/>
      <c r="CW2" s="7"/>
      <c r="CX2" s="7"/>
    </row>
    <row r="3" spans="1:1024" s="38" customFormat="1" x14ac:dyDescent="0.25">
      <c r="A3" s="38" t="s">
        <v>67</v>
      </c>
      <c r="B3" s="38" t="s">
        <v>68</v>
      </c>
      <c r="C3" s="38" t="s">
        <v>69</v>
      </c>
      <c r="E3" s="38" t="s">
        <v>70</v>
      </c>
      <c r="G3" s="39" t="s">
        <v>9</v>
      </c>
      <c r="H3" s="40" t="s">
        <v>57</v>
      </c>
      <c r="I3" s="41" t="s">
        <v>58</v>
      </c>
      <c r="J3" s="42" t="s">
        <v>59</v>
      </c>
      <c r="K3" s="43" t="s">
        <v>6</v>
      </c>
      <c r="L3" s="44" t="s">
        <v>60</v>
      </c>
      <c r="M3" s="45" t="s">
        <v>61</v>
      </c>
      <c r="N3" s="46" t="s">
        <v>62</v>
      </c>
      <c r="O3" s="39" t="s">
        <v>63</v>
      </c>
      <c r="P3" s="40" t="s">
        <v>64</v>
      </c>
      <c r="Q3" s="41" t="s">
        <v>65</v>
      </c>
      <c r="R3" s="42" t="s">
        <v>66</v>
      </c>
      <c r="S3" s="42"/>
      <c r="T3" s="31" t="s">
        <v>71</v>
      </c>
      <c r="U3" s="31" t="s">
        <v>72</v>
      </c>
      <c r="V3" s="31" t="s">
        <v>73</v>
      </c>
      <c r="W3" s="31" t="s">
        <v>74</v>
      </c>
      <c r="X3" s="31" t="s">
        <v>75</v>
      </c>
      <c r="Y3" s="31" t="s">
        <v>76</v>
      </c>
      <c r="AA3" s="32" t="s">
        <v>71</v>
      </c>
      <c r="AB3" s="32" t="s">
        <v>72</v>
      </c>
      <c r="AC3" s="32" t="s">
        <v>73</v>
      </c>
      <c r="AD3" s="32" t="s">
        <v>74</v>
      </c>
      <c r="AE3" s="32" t="s">
        <v>77</v>
      </c>
      <c r="AF3" s="32" t="s">
        <v>76</v>
      </c>
      <c r="AH3" s="33" t="s">
        <v>71</v>
      </c>
      <c r="AI3" s="33" t="s">
        <v>72</v>
      </c>
      <c r="AJ3" s="33" t="s">
        <v>73</v>
      </c>
      <c r="AK3" s="33" t="s">
        <v>74</v>
      </c>
      <c r="AL3" s="33" t="s">
        <v>78</v>
      </c>
      <c r="AM3" s="33" t="s">
        <v>76</v>
      </c>
      <c r="AO3" s="34" t="s">
        <v>71</v>
      </c>
      <c r="AP3" s="34" t="s">
        <v>72</v>
      </c>
      <c r="AQ3" s="34" t="s">
        <v>73</v>
      </c>
      <c r="AR3" s="34" t="s">
        <v>74</v>
      </c>
      <c r="AS3" s="34" t="s">
        <v>79</v>
      </c>
      <c r="AT3" s="34" t="s">
        <v>76</v>
      </c>
      <c r="AV3" s="35" t="s">
        <v>71</v>
      </c>
      <c r="AW3" s="35" t="s">
        <v>72</v>
      </c>
      <c r="AX3" s="35" t="s">
        <v>73</v>
      </c>
      <c r="AY3" s="35" t="s">
        <v>74</v>
      </c>
      <c r="AZ3" s="35" t="s">
        <v>80</v>
      </c>
      <c r="BA3" s="35" t="s">
        <v>76</v>
      </c>
      <c r="BC3" s="36" t="s">
        <v>71</v>
      </c>
      <c r="BD3" s="36" t="s">
        <v>72</v>
      </c>
      <c r="BE3" s="36" t="s">
        <v>73</v>
      </c>
      <c r="BF3" s="36" t="s">
        <v>74</v>
      </c>
      <c r="BG3" s="36" t="s">
        <v>81</v>
      </c>
      <c r="BH3" s="36" t="s">
        <v>76</v>
      </c>
      <c r="BJ3" s="47" t="s">
        <v>71</v>
      </c>
      <c r="BK3" s="47" t="s">
        <v>72</v>
      </c>
      <c r="BL3" s="47" t="s">
        <v>73</v>
      </c>
      <c r="BM3" s="47" t="s">
        <v>74</v>
      </c>
      <c r="BN3" s="47" t="s">
        <v>82</v>
      </c>
      <c r="BO3" s="47" t="s">
        <v>76</v>
      </c>
      <c r="BQ3" s="37" t="s">
        <v>71</v>
      </c>
      <c r="BR3" s="37" t="s">
        <v>72</v>
      </c>
      <c r="BS3" s="37" t="s">
        <v>73</v>
      </c>
      <c r="BT3" s="37" t="s">
        <v>74</v>
      </c>
      <c r="BU3" s="37" t="s">
        <v>83</v>
      </c>
      <c r="BV3" s="37" t="s">
        <v>76</v>
      </c>
      <c r="BX3" s="31" t="s">
        <v>71</v>
      </c>
      <c r="BY3" s="31" t="s">
        <v>72</v>
      </c>
      <c r="BZ3" s="31" t="s">
        <v>73</v>
      </c>
      <c r="CA3" s="31" t="s">
        <v>74</v>
      </c>
      <c r="CB3" s="31" t="s">
        <v>84</v>
      </c>
      <c r="CC3" s="31" t="s">
        <v>76</v>
      </c>
      <c r="CE3" s="32" t="s">
        <v>71</v>
      </c>
      <c r="CF3" s="32" t="s">
        <v>72</v>
      </c>
      <c r="CG3" s="32" t="s">
        <v>73</v>
      </c>
      <c r="CH3" s="32" t="s">
        <v>74</v>
      </c>
      <c r="CI3" s="32" t="s">
        <v>84</v>
      </c>
      <c r="CJ3" s="32" t="s">
        <v>76</v>
      </c>
      <c r="CL3" s="33" t="s">
        <v>71</v>
      </c>
      <c r="CM3" s="33" t="s">
        <v>72</v>
      </c>
      <c r="CN3" s="33" t="s">
        <v>73</v>
      </c>
      <c r="CO3" s="33" t="s">
        <v>74</v>
      </c>
      <c r="CP3" s="33" t="s">
        <v>84</v>
      </c>
      <c r="CQ3" s="33" t="s">
        <v>76</v>
      </c>
      <c r="CS3" s="32" t="s">
        <v>71</v>
      </c>
      <c r="CT3" s="32" t="s">
        <v>72</v>
      </c>
      <c r="CU3" s="32" t="s">
        <v>73</v>
      </c>
      <c r="CV3" s="32" t="s">
        <v>74</v>
      </c>
      <c r="CW3" s="32" t="s">
        <v>84</v>
      </c>
      <c r="CX3" s="32" t="s">
        <v>76</v>
      </c>
    </row>
    <row r="4" spans="1:1024" x14ac:dyDescent="0.25">
      <c r="A4" s="20" t="s">
        <v>85</v>
      </c>
      <c r="B4">
        <v>8</v>
      </c>
      <c r="C4" t="s">
        <v>86</v>
      </c>
      <c r="E4">
        <v>20.9893283843994</v>
      </c>
      <c r="G4" s="48">
        <v>29.083600997924801</v>
      </c>
      <c r="H4" s="49">
        <v>25.8348484039307</v>
      </c>
      <c r="I4" s="50">
        <v>26.417978922526</v>
      </c>
      <c r="J4" s="51">
        <v>30.303997675577801</v>
      </c>
      <c r="K4" s="52">
        <v>25.696427027384399</v>
      </c>
      <c r="L4" s="53">
        <v>26.779998143514</v>
      </c>
      <c r="M4" s="15">
        <v>31.870265960693398</v>
      </c>
      <c r="N4" s="54">
        <v>26.2675170898437</v>
      </c>
      <c r="O4" s="48">
        <v>27.971062978108701</v>
      </c>
      <c r="P4" s="49">
        <v>24.732963562011701</v>
      </c>
      <c r="Q4" s="50">
        <v>24.5632317860921</v>
      </c>
      <c r="R4" s="51">
        <v>27.774492263793899</v>
      </c>
      <c r="T4">
        <f t="shared" ref="T4:T18" si="0">G4-E4</f>
        <v>8.0942726135254013</v>
      </c>
      <c r="U4">
        <f>AVERAGE(T12:T19)</f>
        <v>7.2412264687674304</v>
      </c>
      <c r="V4">
        <f t="shared" ref="V4:V18" si="1">T4-U4</f>
        <v>0.85304614475797091</v>
      </c>
      <c r="W4">
        <f t="shared" ref="W4:W18" si="2">POWER(2,-V4)</f>
        <v>0.55361458453618584</v>
      </c>
      <c r="X4">
        <f t="shared" ref="X4:X18" si="3">POWER(2,-T4)*1000</f>
        <v>3.6591578972932499</v>
      </c>
      <c r="Y4">
        <f>AVERAGE(X4:X11)+(2*STDEV(X4:X11))</f>
        <v>14.076757838258402</v>
      </c>
      <c r="AA4">
        <f t="shared" ref="AA4:AA18" si="4">H4-E4</f>
        <v>4.8455200195312997</v>
      </c>
      <c r="AB4">
        <f t="shared" ref="AB4:AB18" si="5">AVERAGE($AA$12:$AA$19)</f>
        <v>4.3521053677513279</v>
      </c>
      <c r="AC4">
        <f t="shared" ref="AC4:AC18" si="6">AA4-AB4</f>
        <v>0.49341465177997179</v>
      </c>
      <c r="AD4">
        <f t="shared" ref="AD4:AD18" si="7">POWER(2,-AC4)</f>
        <v>0.71034182955568148</v>
      </c>
      <c r="AE4">
        <f t="shared" ref="AE4:AE9" si="8">POWER(2,-AA4)*1000</f>
        <v>34.781886176494531</v>
      </c>
      <c r="AF4">
        <f>AVERAGE(AE4:AE11)+(2*STDEV(AE4:AE11))</f>
        <v>66.984260094622002</v>
      </c>
      <c r="AH4">
        <f t="shared" ref="AH4:AH18" si="9">I4-E4</f>
        <v>5.4286505381266004</v>
      </c>
      <c r="AI4">
        <f t="shared" ref="AI4:AI18" si="10">AVERAGE($AH$12:$AH$19)</f>
        <v>5.5252334049769862</v>
      </c>
      <c r="AJ4">
        <f t="shared" ref="AJ4:AJ18" si="11">AH4-AI4</f>
        <v>-9.6582866850385862E-2</v>
      </c>
      <c r="AK4">
        <f t="shared" ref="AK4:AK18" si="12">POWER(2,-AJ4)</f>
        <v>1.0692378894467525</v>
      </c>
      <c r="AL4">
        <f t="shared" ref="AL4:AL9" si="13">POWER(2,-AH4)*1000</f>
        <v>23.21738761750553</v>
      </c>
      <c r="AM4">
        <f>AVERAGE(AL4:AL11)+(2*STDEV(AL4:AL11))</f>
        <v>33.681849218181654</v>
      </c>
      <c r="AO4">
        <f t="shared" ref="AO4:AO18" si="14">J4-E4</f>
        <v>9.3146692911784008</v>
      </c>
      <c r="AP4">
        <f t="shared" ref="AP4:AP18" si="15">AVERAGE($AO$12:$AO$19)</f>
        <v>8.6493443988618584</v>
      </c>
      <c r="AQ4">
        <f t="shared" ref="AQ4:AQ18" si="16">AO4-AP4</f>
        <v>0.66532489231654246</v>
      </c>
      <c r="AR4">
        <f t="shared" ref="AR4:AR18" si="17">POWER(2,-AQ4)</f>
        <v>0.63054669045016498</v>
      </c>
      <c r="AS4">
        <f t="shared" ref="AS4:AS18" si="18">POWER(2,-AO4)*1000</f>
        <v>1.5703814033915549</v>
      </c>
      <c r="AT4">
        <f>AVERAGE(AS4:AS11)+(2*STDEV(AS4:AS11))</f>
        <v>5.3285585758465928</v>
      </c>
      <c r="AV4">
        <f t="shared" ref="AV4:AV18" si="19">K4-E4</f>
        <v>4.7070986429849988</v>
      </c>
      <c r="AW4">
        <f t="shared" ref="AW4:AW18" si="20">AVERAGE($AV$12:$AV$19)</f>
        <v>5.1071804591587426</v>
      </c>
      <c r="AX4">
        <f t="shared" ref="AX4:AX18" si="21">AV4-AW4</f>
        <v>-0.40008181617374383</v>
      </c>
      <c r="AY4">
        <f t="shared" ref="AY4:AY18" si="22">POWER(2,-AX4)</f>
        <v>1.3195827430462719</v>
      </c>
      <c r="AZ4">
        <f t="shared" ref="AZ4:AZ18" si="23">POWER(2,-AV4)*1000</f>
        <v>38.284423869237351</v>
      </c>
      <c r="BA4">
        <f>AVERAGE(AZ4:AZ11)+(2*STDEV(AZ4:AZ11))</f>
        <v>59.019667268139536</v>
      </c>
      <c r="BC4">
        <f t="shared" ref="BC4:BC18" si="24">L4-E4</f>
        <v>5.7906697591145999</v>
      </c>
      <c r="BD4">
        <f t="shared" ref="BD4:BD18" si="25">AVERAGE($BC$12:$BC$19)</f>
        <v>5.8165003458658999</v>
      </c>
      <c r="BE4">
        <f t="shared" ref="BE4:BE18" si="26">BC4-BD4</f>
        <v>-2.5830586751300011E-2</v>
      </c>
      <c r="BF4">
        <f t="shared" ref="BF4:BF18" si="27">POWER(2,-BE4)</f>
        <v>1.0180656430113677</v>
      </c>
      <c r="BG4">
        <f t="shared" ref="BG4:BG9" si="28">POWER(2,-BC4)*1000</f>
        <v>18.064864464206053</v>
      </c>
      <c r="BH4">
        <f>AVERAGE(BG4:BG11)+(2*STDEV(BG4:BG11))</f>
        <v>27.850704569395944</v>
      </c>
      <c r="BJ4">
        <f t="shared" ref="BJ4:BJ18" si="29">M4-E4</f>
        <v>10.880937576293999</v>
      </c>
      <c r="BK4">
        <f t="shared" ref="BK4:BK18" si="30">AVERAGE($BJ$12:$BJ$19)</f>
        <v>10.94950630551293</v>
      </c>
      <c r="BL4">
        <f t="shared" ref="BL4:BL18" si="31">BJ4-BK4</f>
        <v>-6.8568729218931423E-2</v>
      </c>
      <c r="BM4">
        <f t="shared" ref="BM4:BM18" si="32">POWER(2,-BL4)</f>
        <v>1.0486757957321891</v>
      </c>
      <c r="BN4">
        <f t="shared" ref="BN4:BN18" si="33">POWER(2,-BJ4)*1000</f>
        <v>0.53028752269912638</v>
      </c>
      <c r="BO4">
        <f>AVERAGE(BN4:BN11)+(2*STDEV(BN4:BN11))</f>
        <v>0.82166951816136424</v>
      </c>
      <c r="BQ4">
        <f t="shared" ref="BQ4:BQ18" si="34">N4-E4</f>
        <v>5.2781887054443004</v>
      </c>
      <c r="BR4">
        <f t="shared" ref="BR4:BR18" si="35">AVERAGE($BQ$12:$BQ$19)</f>
        <v>5.7189974103655148</v>
      </c>
      <c r="BS4">
        <f t="shared" ref="BS4:BS18" si="36">BQ4-BR4</f>
        <v>-0.44080870492121438</v>
      </c>
      <c r="BT4">
        <f t="shared" ref="BT4:BT18" si="37">POWER(2,-BS4)</f>
        <v>1.3573649872618234</v>
      </c>
      <c r="BU4">
        <f t="shared" ref="BU4:BU18" si="38">POWER(2,-BQ4)*1000</f>
        <v>25.769552499480842</v>
      </c>
      <c r="BV4">
        <f>AVERAGE(BU4:BU11)+(2*STDEV(BU4:BU11))</f>
        <v>32.829972210307616</v>
      </c>
      <c r="BX4">
        <f t="shared" ref="BX4:BX18" si="39">O4-E4</f>
        <v>6.9817345937093016</v>
      </c>
      <c r="BY4">
        <f t="shared" ref="BY4:BY18" si="40">AVERAGE($BX$12:$BX$19)</f>
        <v>7.5624059041341143</v>
      </c>
      <c r="BZ4">
        <f t="shared" ref="BZ4:BZ18" si="41">BX4-BY4</f>
        <v>-0.58067131042481268</v>
      </c>
      <c r="CA4">
        <f t="shared" ref="CA4:CA18" si="42">POWER(2,-BZ4)</f>
        <v>1.4955449891528609</v>
      </c>
      <c r="CB4">
        <f t="shared" ref="CB4:CB18" si="43">POWER(2,-BX4)*1000</f>
        <v>7.9120398418805644</v>
      </c>
      <c r="CC4">
        <f>AVERAGE(CB4:CB11)+(2*STDEV(CB4:CB11))</f>
        <v>9.1767161435339499</v>
      </c>
      <c r="CD4"/>
      <c r="CE4">
        <f t="shared" ref="CE4:CE18" si="44">P4-E4</f>
        <v>3.7436351776123011</v>
      </c>
      <c r="CF4">
        <f t="shared" ref="CF4:CF18" si="45">AVERAGE($CE$12:$CE$19)</f>
        <v>2.9257147652762279</v>
      </c>
      <c r="CG4">
        <f t="shared" ref="CG4:CG18" si="46">CE4-CF4</f>
        <v>0.81792041233607327</v>
      </c>
      <c r="CH4">
        <f t="shared" ref="CH4:CH18" si="47">POWER(2,-CG4)</f>
        <v>0.56725903499681796</v>
      </c>
      <c r="CI4">
        <f t="shared" ref="CI4:CI18" si="48">POWER(2,-CE4)*1000</f>
        <v>74.654075000158258</v>
      </c>
      <c r="CJ4">
        <f>AVERAGE(CI4:CI11)+(2*STDEV(CI4:CI11))</f>
        <v>418.37519569116625</v>
      </c>
      <c r="CK4"/>
      <c r="CL4">
        <f t="shared" ref="CL4:CL18" si="49">Q4-E4</f>
        <v>3.5739034016927</v>
      </c>
      <c r="CM4">
        <f t="shared" ref="CM4:CM18" si="50">AVERAGE($CL$12:$CL$19)</f>
        <v>2.7286887395949573</v>
      </c>
      <c r="CN4">
        <f t="shared" ref="CN4:CN18" si="51">CL4-CM4</f>
        <v>0.84521466209774276</v>
      </c>
      <c r="CO4">
        <f t="shared" ref="CO4:CO18" si="52">POWER(2,-CN4)</f>
        <v>0.55662798092371601</v>
      </c>
      <c r="CP4">
        <f t="shared" ref="CP4:CP18" si="53">POWER(2,-CL4)*1000</f>
        <v>83.974586592671017</v>
      </c>
      <c r="CQ4">
        <f>AVERAGE(CP4:CP11)+(2*STDEV(CP4:CP11))</f>
        <v>354.73008620179837</v>
      </c>
      <c r="CR4"/>
      <c r="CS4">
        <f t="shared" ref="CS4:CS18" si="54">R4-E4</f>
        <v>6.7851638793944993</v>
      </c>
      <c r="CT4">
        <f t="shared" ref="CT4:CT18" si="55">AVERAGE($CS$12:$CS$19)</f>
        <v>5.9712974003382993</v>
      </c>
      <c r="CU4">
        <f t="shared" ref="CU4:CU18" si="56">CS4-CT4</f>
        <v>0.81386647905620002</v>
      </c>
      <c r="CV4">
        <f t="shared" ref="CV4:CV18" si="57">POWER(2,-CU4)</f>
        <v>0.56885525886414223</v>
      </c>
      <c r="CW4">
        <f t="shared" ref="CW4:CW18" si="58">POWER(2,-CS4)*1000</f>
        <v>9.0669693325449963</v>
      </c>
      <c r="CX4">
        <f>AVERAGE(CW4:CW11)+(2*STDEV(CW4:CW11))</f>
        <v>35.708314848050563</v>
      </c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0" t="s">
        <v>87</v>
      </c>
      <c r="B5">
        <v>13</v>
      </c>
      <c r="C5" t="s">
        <v>86</v>
      </c>
      <c r="E5">
        <v>20.6869220733643</v>
      </c>
      <c r="G5" s="48">
        <v>27.1553440093994</v>
      </c>
      <c r="H5" s="49">
        <v>24.824415206909201</v>
      </c>
      <c r="I5" s="50">
        <v>25.795271555582701</v>
      </c>
      <c r="J5" s="51">
        <v>28.7707010904948</v>
      </c>
      <c r="K5" s="52">
        <v>25.524206161498999</v>
      </c>
      <c r="L5" s="53">
        <v>26.206478754679399</v>
      </c>
      <c r="M5" s="15">
        <v>31.483605066935201</v>
      </c>
      <c r="N5" s="54">
        <v>26.208733876546201</v>
      </c>
      <c r="O5" s="48">
        <v>27.663674036661799</v>
      </c>
      <c r="P5" s="49">
        <v>23.0161832173665</v>
      </c>
      <c r="Q5" s="50">
        <v>22.781232198079401</v>
      </c>
      <c r="R5" s="51">
        <v>25.9486904144287</v>
      </c>
      <c r="T5">
        <f t="shared" si="0"/>
        <v>6.4684219360350994</v>
      </c>
      <c r="U5">
        <f>AVERAGE(T12:T19)</f>
        <v>7.2412264687674304</v>
      </c>
      <c r="V5">
        <f t="shared" si="1"/>
        <v>-0.77280453273233096</v>
      </c>
      <c r="W5">
        <f t="shared" si="2"/>
        <v>1.7085879736374581</v>
      </c>
      <c r="X5">
        <f t="shared" si="3"/>
        <v>11.293042762219947</v>
      </c>
      <c r="Y5">
        <f>AVERAGE(X4:X11)-(2*STDEV(X4:X11))</f>
        <v>1.410109114346203</v>
      </c>
      <c r="AA5">
        <f t="shared" si="4"/>
        <v>4.1374931335449006</v>
      </c>
      <c r="AB5">
        <f t="shared" si="5"/>
        <v>4.3521053677513279</v>
      </c>
      <c r="AC5">
        <f t="shared" si="6"/>
        <v>-0.21461223420642739</v>
      </c>
      <c r="AD5">
        <f t="shared" si="7"/>
        <v>1.1603919837393475</v>
      </c>
      <c r="AE5">
        <f t="shared" si="8"/>
        <v>56.818591020867011</v>
      </c>
      <c r="AF5">
        <f>AVERAGE(AE4:AE11)-(2*STDEV(AE4:AE11))</f>
        <v>27.848157791709841</v>
      </c>
      <c r="AH5">
        <f t="shared" si="9"/>
        <v>5.1083494822184008</v>
      </c>
      <c r="AI5">
        <f t="shared" si="10"/>
        <v>5.5252334049769862</v>
      </c>
      <c r="AJ5">
        <f t="shared" si="11"/>
        <v>-0.41688392275858543</v>
      </c>
      <c r="AK5">
        <f t="shared" si="12"/>
        <v>1.3350408834372758</v>
      </c>
      <c r="AL5">
        <f t="shared" si="13"/>
        <v>28.989022912401978</v>
      </c>
      <c r="AM5">
        <f>AVERAGE(AL4:AL11)-(2*STDEV(AL4:AL11))</f>
        <v>13.150578598985975</v>
      </c>
      <c r="AO5">
        <f t="shared" si="14"/>
        <v>8.0837790171304995</v>
      </c>
      <c r="AP5">
        <f t="shared" si="15"/>
        <v>8.6493443988618584</v>
      </c>
      <c r="AQ5">
        <f t="shared" si="16"/>
        <v>-0.56556538173135884</v>
      </c>
      <c r="AR5">
        <f t="shared" si="17"/>
        <v>1.4799673841095937</v>
      </c>
      <c r="AS5">
        <f t="shared" si="18"/>
        <v>3.6858702025261638</v>
      </c>
      <c r="AT5">
        <f>AVERAGE(AS4:AS11)-(2*STDEV(AS4:AS11))</f>
        <v>0.63144397207454084</v>
      </c>
      <c r="AV5">
        <f t="shared" si="19"/>
        <v>4.8372840881346981</v>
      </c>
      <c r="AW5">
        <f t="shared" si="20"/>
        <v>5.1071804591587426</v>
      </c>
      <c r="AX5">
        <f t="shared" si="21"/>
        <v>-0.26989637102404451</v>
      </c>
      <c r="AY5">
        <f t="shared" si="22"/>
        <v>1.2057212174653675</v>
      </c>
      <c r="AZ5">
        <f t="shared" si="23"/>
        <v>34.981013809725461</v>
      </c>
      <c r="BA5">
        <f>AVERAGE(AZ4:AZ11)-(2*STDEV(AZ4:AZ11))</f>
        <v>9.4688235094066542</v>
      </c>
      <c r="BC5">
        <f t="shared" si="24"/>
        <v>5.5195566813150982</v>
      </c>
      <c r="BD5">
        <f t="shared" si="25"/>
        <v>5.8165003458658999</v>
      </c>
      <c r="BE5">
        <f t="shared" si="26"/>
        <v>-0.29694366455080168</v>
      </c>
      <c r="BF5">
        <f t="shared" si="27"/>
        <v>1.228539006586908</v>
      </c>
      <c r="BG5">
        <f t="shared" si="28"/>
        <v>21.799567439812932</v>
      </c>
      <c r="BH5">
        <f>AVERAGE(BG4:BG11)-(2*STDEV(BG4:BG11))</f>
        <v>11.815149074397064</v>
      </c>
      <c r="BJ5">
        <f t="shared" si="29"/>
        <v>10.796682993570901</v>
      </c>
      <c r="BK5">
        <f t="shared" si="30"/>
        <v>10.94950630551293</v>
      </c>
      <c r="BL5">
        <f t="shared" si="31"/>
        <v>-0.15282331194202925</v>
      </c>
      <c r="BM5">
        <f t="shared" si="32"/>
        <v>1.1117429930929474</v>
      </c>
      <c r="BN5">
        <f t="shared" si="33"/>
        <v>0.56217893088087323</v>
      </c>
      <c r="BO5">
        <f>AVERAGE(BN4:BN11)-(2*STDEV(BN4:BN11))</f>
        <v>0.35633792732095371</v>
      </c>
      <c r="BQ5">
        <f t="shared" si="34"/>
        <v>5.521811803181901</v>
      </c>
      <c r="BR5">
        <f t="shared" si="35"/>
        <v>5.7189974103655148</v>
      </c>
      <c r="BS5">
        <f t="shared" si="36"/>
        <v>-0.19718560718361378</v>
      </c>
      <c r="BT5">
        <f t="shared" si="37"/>
        <v>1.146459671827138</v>
      </c>
      <c r="BU5">
        <f t="shared" si="38"/>
        <v>21.765518470669303</v>
      </c>
      <c r="BV5">
        <f>AVERAGE(BU4:BU11)-(2*STDEV(BU4:BU11))</f>
        <v>5.8676173319871445</v>
      </c>
      <c r="BX5">
        <f t="shared" si="39"/>
        <v>6.9767519632974988</v>
      </c>
      <c r="BY5">
        <f t="shared" si="40"/>
        <v>7.5624059041341143</v>
      </c>
      <c r="BZ5">
        <f t="shared" si="41"/>
        <v>-0.58565394083661548</v>
      </c>
      <c r="CA5">
        <f t="shared" si="42"/>
        <v>1.5007190769519922</v>
      </c>
      <c r="CB5">
        <f t="shared" si="43"/>
        <v>7.939412865834397</v>
      </c>
      <c r="CC5">
        <f>AVERAGE(CB4:CB11)-(2*STDEV(CB4:CB11))</f>
        <v>1.9024566576150796</v>
      </c>
      <c r="CD5"/>
      <c r="CE5">
        <f t="shared" si="44"/>
        <v>2.3292611440021993</v>
      </c>
      <c r="CF5">
        <f t="shared" si="45"/>
        <v>2.9257147652762279</v>
      </c>
      <c r="CG5">
        <f t="shared" si="46"/>
        <v>-0.59645362127402857</v>
      </c>
      <c r="CH5">
        <f t="shared" si="47"/>
        <v>1.5119952646706589</v>
      </c>
      <c r="CI5">
        <f t="shared" si="48"/>
        <v>198.98600273372591</v>
      </c>
      <c r="CJ5">
        <f>AVERAGE(CI4:CI11)-(2*STDEV(CI4:CI11))</f>
        <v>15.486866813608742</v>
      </c>
      <c r="CK5"/>
      <c r="CL5">
        <f t="shared" si="49"/>
        <v>2.0943101247151006</v>
      </c>
      <c r="CM5">
        <f t="shared" si="50"/>
        <v>2.7286887395949573</v>
      </c>
      <c r="CN5">
        <f t="shared" si="51"/>
        <v>-0.63437861487985669</v>
      </c>
      <c r="CO5">
        <f t="shared" si="52"/>
        <v>1.5522690261203391</v>
      </c>
      <c r="CP5">
        <f t="shared" si="53"/>
        <v>234.18001648560261</v>
      </c>
      <c r="CQ5">
        <f>AVERAGE(CP4:CP11)-(2*STDEV(CP4:CP11))</f>
        <v>28.870728561976165</v>
      </c>
      <c r="CR5"/>
      <c r="CS5">
        <f t="shared" si="54"/>
        <v>5.2617683410643998</v>
      </c>
      <c r="CT5">
        <f t="shared" si="55"/>
        <v>5.9712974003382993</v>
      </c>
      <c r="CU5">
        <f t="shared" si="56"/>
        <v>-0.70952905927389942</v>
      </c>
      <c r="CV5">
        <f t="shared" si="57"/>
        <v>1.6352702266989234</v>
      </c>
      <c r="CW5">
        <f t="shared" si="58"/>
        <v>26.064530062548165</v>
      </c>
      <c r="CX5">
        <f>AVERAGE(CW4:CW11)-(2*STDEV(CW4:CW11))</f>
        <v>3.3793602851899855</v>
      </c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0" t="s">
        <v>88</v>
      </c>
      <c r="B6">
        <v>14</v>
      </c>
      <c r="C6" t="s">
        <v>86</v>
      </c>
      <c r="E6">
        <v>20.329795837402301</v>
      </c>
      <c r="G6" s="48">
        <v>27.012228012085</v>
      </c>
      <c r="H6" s="49">
        <v>24.7437947591146</v>
      </c>
      <c r="I6" s="50">
        <v>25.823437372843401</v>
      </c>
      <c r="J6" s="51">
        <v>28.720547358194999</v>
      </c>
      <c r="K6" s="52">
        <v>26.023619333903</v>
      </c>
      <c r="L6" s="53">
        <v>26.086540857950801</v>
      </c>
      <c r="M6" s="15">
        <v>31.3816521962484</v>
      </c>
      <c r="N6" s="54">
        <v>26.959601720174199</v>
      </c>
      <c r="O6" s="48">
        <v>28.779149373372402</v>
      </c>
      <c r="P6" s="49">
        <v>23.1716213226318</v>
      </c>
      <c r="Q6" s="50">
        <v>22.532890319824201</v>
      </c>
      <c r="R6" s="51">
        <v>26.071517944335898</v>
      </c>
      <c r="T6">
        <f t="shared" si="0"/>
        <v>6.6824321746826989</v>
      </c>
      <c r="U6">
        <f>AVERAGE(T12:T19)</f>
        <v>7.2412264687674304</v>
      </c>
      <c r="V6">
        <f t="shared" si="1"/>
        <v>-0.55879429408473147</v>
      </c>
      <c r="W6">
        <f t="shared" si="2"/>
        <v>1.4730376385434647</v>
      </c>
      <c r="X6">
        <f t="shared" si="3"/>
        <v>9.736154824393374</v>
      </c>
      <c r="AA6">
        <f t="shared" si="4"/>
        <v>4.4139989217122988</v>
      </c>
      <c r="AB6">
        <f t="shared" si="5"/>
        <v>4.3521053677513279</v>
      </c>
      <c r="AC6">
        <f t="shared" si="6"/>
        <v>6.1893553960970848E-2</v>
      </c>
      <c r="AD6">
        <f t="shared" si="7"/>
        <v>0.95800589994584973</v>
      </c>
      <c r="AE6">
        <f t="shared" si="8"/>
        <v>46.90875685748253</v>
      </c>
      <c r="AH6">
        <f t="shared" si="9"/>
        <v>5.4936415354410997</v>
      </c>
      <c r="AI6">
        <f t="shared" si="10"/>
        <v>5.5252334049769862</v>
      </c>
      <c r="AJ6">
        <f t="shared" si="11"/>
        <v>-3.1591869535886552E-2</v>
      </c>
      <c r="AK6">
        <f t="shared" si="12"/>
        <v>1.0221393321301617</v>
      </c>
      <c r="AL6">
        <f t="shared" si="13"/>
        <v>22.194691478285854</v>
      </c>
      <c r="AO6">
        <f t="shared" si="14"/>
        <v>8.3907515207926977</v>
      </c>
      <c r="AP6">
        <f t="shared" si="15"/>
        <v>8.6493443988618584</v>
      </c>
      <c r="AQ6">
        <f t="shared" si="16"/>
        <v>-0.25859287806916065</v>
      </c>
      <c r="AR6">
        <f t="shared" si="17"/>
        <v>1.1963113220183736</v>
      </c>
      <c r="AS6">
        <f t="shared" si="18"/>
        <v>2.9794225887113739</v>
      </c>
      <c r="AV6">
        <f t="shared" si="19"/>
        <v>5.6938234965006984</v>
      </c>
      <c r="AW6">
        <f t="shared" si="20"/>
        <v>5.1071804591587426</v>
      </c>
      <c r="AX6">
        <f t="shared" si="21"/>
        <v>0.58664303734195578</v>
      </c>
      <c r="AY6">
        <f t="shared" si="22"/>
        <v>0.66589054597640751</v>
      </c>
      <c r="AZ6">
        <f t="shared" si="23"/>
        <v>19.319164369963826</v>
      </c>
      <c r="BC6">
        <f t="shared" si="24"/>
        <v>5.7567450205485002</v>
      </c>
      <c r="BD6">
        <f t="shared" si="25"/>
        <v>5.8165003458658999</v>
      </c>
      <c r="BE6">
        <f t="shared" si="26"/>
        <v>-5.9755325317399688E-2</v>
      </c>
      <c r="BF6">
        <f t="shared" si="27"/>
        <v>1.0422889782611549</v>
      </c>
      <c r="BG6">
        <f t="shared" si="28"/>
        <v>18.494690646007118</v>
      </c>
      <c r="BJ6">
        <f t="shared" si="29"/>
        <v>11.051856358846099</v>
      </c>
      <c r="BK6">
        <f t="shared" si="30"/>
        <v>10.94950630551293</v>
      </c>
      <c r="BL6">
        <f t="shared" si="31"/>
        <v>0.10235005333316849</v>
      </c>
      <c r="BM6">
        <f t="shared" si="32"/>
        <v>0.93151438064754466</v>
      </c>
      <c r="BN6">
        <f t="shared" si="33"/>
        <v>0.47104210403493263</v>
      </c>
      <c r="BQ6">
        <f t="shared" si="34"/>
        <v>6.6298058827718975</v>
      </c>
      <c r="BR6">
        <f t="shared" si="35"/>
        <v>5.7189974103655148</v>
      </c>
      <c r="BS6">
        <f t="shared" si="36"/>
        <v>0.91080847240638274</v>
      </c>
      <c r="BT6">
        <f t="shared" si="37"/>
        <v>0.53188694337440234</v>
      </c>
      <c r="BU6">
        <f t="shared" si="38"/>
        <v>10.097865083970374</v>
      </c>
      <c r="BX6">
        <f t="shared" si="39"/>
        <v>8.4493535359701006</v>
      </c>
      <c r="BY6">
        <f t="shared" si="40"/>
        <v>7.5624059041341143</v>
      </c>
      <c r="BZ6">
        <f t="shared" si="41"/>
        <v>0.88694763183598635</v>
      </c>
      <c r="CA6">
        <f t="shared" si="42"/>
        <v>0.54075701024058664</v>
      </c>
      <c r="CB6">
        <f t="shared" si="43"/>
        <v>2.8608240078576648</v>
      </c>
      <c r="CC6"/>
      <c r="CD6"/>
      <c r="CE6">
        <f t="shared" si="44"/>
        <v>2.8418254852294993</v>
      </c>
      <c r="CF6">
        <f t="shared" si="45"/>
        <v>2.9257147652762279</v>
      </c>
      <c r="CG6">
        <f t="shared" si="46"/>
        <v>-8.3889280046728576E-2</v>
      </c>
      <c r="CH6">
        <f t="shared" si="47"/>
        <v>1.0598714402054727</v>
      </c>
      <c r="CI6">
        <f t="shared" si="48"/>
        <v>139.48428690619087</v>
      </c>
      <c r="CJ6"/>
      <c r="CK6"/>
      <c r="CL6">
        <f t="shared" si="49"/>
        <v>2.2030944824218999</v>
      </c>
      <c r="CM6">
        <f t="shared" si="50"/>
        <v>2.7286887395949573</v>
      </c>
      <c r="CN6">
        <f t="shared" si="51"/>
        <v>-0.52559425717305741</v>
      </c>
      <c r="CO6">
        <f t="shared" si="52"/>
        <v>1.4395264098964491</v>
      </c>
      <c r="CP6">
        <f t="shared" si="53"/>
        <v>217.17132322324426</v>
      </c>
      <c r="CQ6"/>
      <c r="CR6"/>
      <c r="CS6">
        <f t="shared" si="54"/>
        <v>5.7417221069335973</v>
      </c>
      <c r="CT6">
        <f t="shared" si="55"/>
        <v>5.9712974003382993</v>
      </c>
      <c r="CU6">
        <f t="shared" si="56"/>
        <v>-0.22957529340470195</v>
      </c>
      <c r="CV6">
        <f t="shared" si="57"/>
        <v>1.1724897359932851</v>
      </c>
      <c r="CW6">
        <f t="shared" si="58"/>
        <v>18.688283730033774</v>
      </c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0" t="s">
        <v>89</v>
      </c>
      <c r="B7">
        <v>15</v>
      </c>
      <c r="C7" t="s">
        <v>86</v>
      </c>
      <c r="E7">
        <v>19.902238845825199</v>
      </c>
      <c r="G7" s="48">
        <v>26.899011611938501</v>
      </c>
      <c r="H7" s="49">
        <v>24.455307006835898</v>
      </c>
      <c r="I7" s="50">
        <v>25.873338063557899</v>
      </c>
      <c r="J7" s="51">
        <v>27.609642028808601</v>
      </c>
      <c r="K7" s="52">
        <v>25.292427062988299</v>
      </c>
      <c r="L7" s="53">
        <v>25.6437473297119</v>
      </c>
      <c r="M7" s="15">
        <v>30.6389859517415</v>
      </c>
      <c r="N7" s="54">
        <v>26.404338200887</v>
      </c>
      <c r="O7" s="48">
        <v>27.549869537353501</v>
      </c>
      <c r="P7" s="49">
        <v>22.765158971150701</v>
      </c>
      <c r="Q7" s="50">
        <v>22.677006403605098</v>
      </c>
      <c r="R7" s="51">
        <v>25.4063707987467</v>
      </c>
      <c r="T7">
        <f t="shared" si="0"/>
        <v>6.9967727661133026</v>
      </c>
      <c r="U7">
        <f>AVERAGE(T12:T19)</f>
        <v>7.2412264687674304</v>
      </c>
      <c r="V7">
        <f t="shared" si="1"/>
        <v>-0.2444537026541278</v>
      </c>
      <c r="W7">
        <f t="shared" si="2"/>
        <v>1.1846441033740456</v>
      </c>
      <c r="X7">
        <f t="shared" si="3"/>
        <v>7.8299957180042217</v>
      </c>
      <c r="AA7">
        <f t="shared" si="4"/>
        <v>4.5530681610106996</v>
      </c>
      <c r="AB7">
        <f t="shared" si="5"/>
        <v>4.3521053677513279</v>
      </c>
      <c r="AC7">
        <f t="shared" si="6"/>
        <v>0.20096279325937161</v>
      </c>
      <c r="AD7">
        <f t="shared" si="7"/>
        <v>0.86996978872040576</v>
      </c>
      <c r="AE7">
        <f t="shared" si="8"/>
        <v>42.598068858185172</v>
      </c>
      <c r="AH7">
        <f t="shared" si="9"/>
        <v>5.9710992177327</v>
      </c>
      <c r="AI7">
        <f t="shared" si="10"/>
        <v>5.5252334049769862</v>
      </c>
      <c r="AJ7">
        <f t="shared" si="11"/>
        <v>0.4458658127557138</v>
      </c>
      <c r="AK7">
        <f t="shared" si="12"/>
        <v>0.73414359864625944</v>
      </c>
      <c r="AL7">
        <f t="shared" si="13"/>
        <v>15.941163949493051</v>
      </c>
      <c r="AO7">
        <f t="shared" si="14"/>
        <v>7.707403182983402</v>
      </c>
      <c r="AP7">
        <f t="shared" si="15"/>
        <v>8.6493443988618584</v>
      </c>
      <c r="AQ7">
        <f t="shared" si="16"/>
        <v>-0.94194121587845636</v>
      </c>
      <c r="AR7">
        <f t="shared" si="17"/>
        <v>1.9211114486126688</v>
      </c>
      <c r="AS7">
        <f t="shared" si="18"/>
        <v>4.7845429029055895</v>
      </c>
      <c r="AV7">
        <f t="shared" si="19"/>
        <v>5.3901882171631001</v>
      </c>
      <c r="AW7">
        <f t="shared" si="20"/>
        <v>5.1071804591587426</v>
      </c>
      <c r="AX7">
        <f t="shared" si="21"/>
        <v>0.28300775800435751</v>
      </c>
      <c r="AY7">
        <f t="shared" si="22"/>
        <v>0.82187576769628679</v>
      </c>
      <c r="AZ7">
        <f t="shared" si="23"/>
        <v>23.844689106574769</v>
      </c>
      <c r="BC7">
        <f t="shared" si="24"/>
        <v>5.741508483886701</v>
      </c>
      <c r="BD7">
        <f t="shared" si="25"/>
        <v>5.8165003458658999</v>
      </c>
      <c r="BE7">
        <f t="shared" si="26"/>
        <v>-7.4991861979198937E-2</v>
      </c>
      <c r="BF7">
        <f t="shared" si="27"/>
        <v>1.0533550941240253</v>
      </c>
      <c r="BG7">
        <f t="shared" si="28"/>
        <v>18.691051150440451</v>
      </c>
      <c r="BJ7">
        <f t="shared" si="29"/>
        <v>10.736747105916301</v>
      </c>
      <c r="BK7">
        <f t="shared" si="30"/>
        <v>10.94950630551293</v>
      </c>
      <c r="BL7">
        <f t="shared" si="31"/>
        <v>-0.21275919959662914</v>
      </c>
      <c r="BM7">
        <f t="shared" si="32"/>
        <v>1.1589025032039726</v>
      </c>
      <c r="BN7">
        <f t="shared" si="33"/>
        <v>0.58602624373986734</v>
      </c>
      <c r="BQ7">
        <f t="shared" si="34"/>
        <v>6.5020993550618016</v>
      </c>
      <c r="BR7">
        <f t="shared" si="35"/>
        <v>5.7189974103655148</v>
      </c>
      <c r="BS7">
        <f t="shared" si="36"/>
        <v>0.7831019446962868</v>
      </c>
      <c r="BT7">
        <f t="shared" si="37"/>
        <v>0.58111598909572071</v>
      </c>
      <c r="BU7">
        <f t="shared" si="38"/>
        <v>11.032477726936797</v>
      </c>
      <c r="BX7">
        <f t="shared" si="39"/>
        <v>7.6476306915283025</v>
      </c>
      <c r="BY7">
        <f t="shared" si="40"/>
        <v>7.5624059041341143</v>
      </c>
      <c r="BZ7">
        <f t="shared" si="41"/>
        <v>8.5224787394188262E-2</v>
      </c>
      <c r="CA7">
        <f t="shared" si="42"/>
        <v>0.94263765139740796</v>
      </c>
      <c r="CB7">
        <f t="shared" si="43"/>
        <v>4.9869356712148383</v>
      </c>
      <c r="CC7"/>
      <c r="CD7"/>
      <c r="CE7">
        <f t="shared" si="44"/>
        <v>2.8629201253255019</v>
      </c>
      <c r="CF7">
        <f t="shared" si="45"/>
        <v>2.9257147652762279</v>
      </c>
      <c r="CG7">
        <f t="shared" si="46"/>
        <v>-6.2794639950725983E-2</v>
      </c>
      <c r="CH7">
        <f t="shared" si="47"/>
        <v>1.0444870750417714</v>
      </c>
      <c r="CI7">
        <f t="shared" si="48"/>
        <v>137.45962889300083</v>
      </c>
      <c r="CJ7"/>
      <c r="CK7"/>
      <c r="CL7">
        <f t="shared" si="49"/>
        <v>2.7747675577798994</v>
      </c>
      <c r="CM7">
        <f t="shared" si="50"/>
        <v>2.7286887395949573</v>
      </c>
      <c r="CN7">
        <f t="shared" si="51"/>
        <v>4.6078818184942083E-2</v>
      </c>
      <c r="CO7">
        <f t="shared" si="52"/>
        <v>0.96856527253945868</v>
      </c>
      <c r="CP7">
        <f t="shared" si="53"/>
        <v>146.12069665370527</v>
      </c>
      <c r="CQ7"/>
      <c r="CR7"/>
      <c r="CS7">
        <f t="shared" si="54"/>
        <v>5.5041319529215009</v>
      </c>
      <c r="CT7">
        <f t="shared" si="55"/>
        <v>5.9712974003382993</v>
      </c>
      <c r="CU7">
        <f t="shared" si="56"/>
        <v>-0.46716544741679833</v>
      </c>
      <c r="CV7">
        <f t="shared" si="57"/>
        <v>1.3823907291926496</v>
      </c>
      <c r="CW7">
        <f t="shared" si="58"/>
        <v>22.033890259205201</v>
      </c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20" t="s">
        <v>90</v>
      </c>
      <c r="B8">
        <v>21</v>
      </c>
      <c r="C8" t="s">
        <v>86</v>
      </c>
      <c r="E8">
        <v>20.5079135894775</v>
      </c>
      <c r="G8" s="48">
        <v>27.976385116577099</v>
      </c>
      <c r="H8" s="49">
        <v>24.5764764149984</v>
      </c>
      <c r="I8" s="50">
        <v>25.6781107584635</v>
      </c>
      <c r="J8" s="51">
        <v>28.933469136555999</v>
      </c>
      <c r="K8" s="52">
        <v>25.4931456247966</v>
      </c>
      <c r="L8" s="53">
        <v>26.098546346028598</v>
      </c>
      <c r="M8" s="15">
        <v>31.0769761403402</v>
      </c>
      <c r="N8" s="54">
        <v>26.045118331909201</v>
      </c>
      <c r="O8" s="48">
        <v>28.121746699015301</v>
      </c>
      <c r="P8" s="49">
        <v>22.226138432820601</v>
      </c>
      <c r="Q8" s="50">
        <v>22.381506601969399</v>
      </c>
      <c r="R8" s="51">
        <v>26.5885117848714</v>
      </c>
      <c r="T8">
        <f t="shared" si="0"/>
        <v>7.4684715270995987</v>
      </c>
      <c r="U8">
        <f>AVERAGE(T12:T19)</f>
        <v>7.2412264687674304</v>
      </c>
      <c r="V8">
        <f t="shared" si="1"/>
        <v>0.22724505833216835</v>
      </c>
      <c r="W8">
        <f t="shared" si="2"/>
        <v>0.854264621901766</v>
      </c>
      <c r="X8">
        <f t="shared" si="3"/>
        <v>5.6463272914475784</v>
      </c>
      <c r="AA8">
        <f t="shared" si="4"/>
        <v>4.0685628255208997</v>
      </c>
      <c r="AB8">
        <f t="shared" si="5"/>
        <v>4.3521053677513279</v>
      </c>
      <c r="AC8">
        <f t="shared" si="6"/>
        <v>-0.2835425422304283</v>
      </c>
      <c r="AD8">
        <f t="shared" si="7"/>
        <v>1.2171800072587764</v>
      </c>
      <c r="AE8">
        <f t="shared" si="8"/>
        <v>59.599216471963359</v>
      </c>
      <c r="AH8">
        <f t="shared" si="9"/>
        <v>5.1701971689860002</v>
      </c>
      <c r="AI8">
        <f t="shared" si="10"/>
        <v>5.5252334049769862</v>
      </c>
      <c r="AJ8">
        <f t="shared" si="11"/>
        <v>-0.35503623599098599</v>
      </c>
      <c r="AK8">
        <f t="shared" si="12"/>
        <v>1.2790177058018157</v>
      </c>
      <c r="AL8">
        <f t="shared" si="13"/>
        <v>27.772537934115384</v>
      </c>
      <c r="AO8">
        <f t="shared" si="14"/>
        <v>8.4255555470784991</v>
      </c>
      <c r="AP8">
        <f t="shared" si="15"/>
        <v>8.6493443988618584</v>
      </c>
      <c r="AQ8">
        <f t="shared" si="16"/>
        <v>-0.22378885178335928</v>
      </c>
      <c r="AR8">
        <f t="shared" si="17"/>
        <v>1.1677964671616992</v>
      </c>
      <c r="AS8">
        <f t="shared" si="18"/>
        <v>2.9084061224202542</v>
      </c>
      <c r="AV8">
        <f t="shared" si="19"/>
        <v>4.9852320353191004</v>
      </c>
      <c r="AW8">
        <f t="shared" si="20"/>
        <v>5.1071804591587426</v>
      </c>
      <c r="AX8">
        <f t="shared" si="21"/>
        <v>-0.12194842383964222</v>
      </c>
      <c r="AY8">
        <f t="shared" si="22"/>
        <v>1.088203537840245</v>
      </c>
      <c r="AZ8">
        <f t="shared" si="23"/>
        <v>31.571529499168907</v>
      </c>
      <c r="BC8">
        <f t="shared" si="24"/>
        <v>5.5906327565510985</v>
      </c>
      <c r="BD8">
        <f t="shared" si="25"/>
        <v>5.8165003458658999</v>
      </c>
      <c r="BE8">
        <f t="shared" si="26"/>
        <v>-0.22586758931480144</v>
      </c>
      <c r="BF8">
        <f t="shared" si="27"/>
        <v>1.1694803241131373</v>
      </c>
      <c r="BG8">
        <f t="shared" si="28"/>
        <v>20.751612328423978</v>
      </c>
      <c r="BJ8">
        <f t="shared" si="29"/>
        <v>10.5690625508627</v>
      </c>
      <c r="BK8">
        <f t="shared" si="30"/>
        <v>10.94950630551293</v>
      </c>
      <c r="BL8">
        <f t="shared" si="31"/>
        <v>-0.38044375465022995</v>
      </c>
      <c r="BM8">
        <f t="shared" si="32"/>
        <v>1.3017421932159208</v>
      </c>
      <c r="BN8">
        <f t="shared" si="33"/>
        <v>0.65825648464731679</v>
      </c>
      <c r="BQ8">
        <f t="shared" si="34"/>
        <v>5.537204742431701</v>
      </c>
      <c r="BR8">
        <f t="shared" si="35"/>
        <v>5.7189974103655148</v>
      </c>
      <c r="BS8">
        <f t="shared" si="36"/>
        <v>-0.18179266793381377</v>
      </c>
      <c r="BT8">
        <f t="shared" si="37"/>
        <v>1.1342924621953909</v>
      </c>
      <c r="BU8">
        <f t="shared" si="38"/>
        <v>21.534524191076166</v>
      </c>
      <c r="BX8">
        <f t="shared" si="39"/>
        <v>7.6138331095378007</v>
      </c>
      <c r="BY8">
        <f t="shared" si="40"/>
        <v>7.5624059041341143</v>
      </c>
      <c r="BZ8">
        <f t="shared" si="41"/>
        <v>5.1427205403686393E-2</v>
      </c>
      <c r="CA8">
        <f t="shared" si="42"/>
        <v>0.96498123596346785</v>
      </c>
      <c r="CB8">
        <f t="shared" si="43"/>
        <v>5.1051422999550642</v>
      </c>
      <c r="CC8"/>
      <c r="CD8"/>
      <c r="CE8">
        <f t="shared" si="44"/>
        <v>1.7182248433431013</v>
      </c>
      <c r="CF8">
        <f t="shared" si="45"/>
        <v>2.9257147652762279</v>
      </c>
      <c r="CG8">
        <f t="shared" si="46"/>
        <v>-1.2074899219331265</v>
      </c>
      <c r="CH8">
        <f t="shared" si="47"/>
        <v>2.3093549311290151</v>
      </c>
      <c r="CI8">
        <f t="shared" si="48"/>
        <v>303.92245093365148</v>
      </c>
      <c r="CJ8"/>
      <c r="CK8"/>
      <c r="CL8">
        <f t="shared" si="49"/>
        <v>1.8735930124918987</v>
      </c>
      <c r="CM8">
        <f t="shared" si="50"/>
        <v>2.7286887395949573</v>
      </c>
      <c r="CN8">
        <f t="shared" si="51"/>
        <v>-0.85509572710305859</v>
      </c>
      <c r="CO8">
        <f t="shared" si="52"/>
        <v>1.8088787756222791</v>
      </c>
      <c r="CP8">
        <f t="shared" si="53"/>
        <v>272.89294211739445</v>
      </c>
      <c r="CQ8"/>
      <c r="CR8"/>
      <c r="CS8">
        <f t="shared" si="54"/>
        <v>6.0805981953939003</v>
      </c>
      <c r="CT8">
        <f t="shared" si="55"/>
        <v>5.9712974003382993</v>
      </c>
      <c r="CU8">
        <f t="shared" si="56"/>
        <v>0.10930079505560109</v>
      </c>
      <c r="CV8">
        <f t="shared" si="57"/>
        <v>0.92703724342785432</v>
      </c>
      <c r="CW8">
        <f t="shared" si="58"/>
        <v>14.776022767321988</v>
      </c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0" t="s">
        <v>91</v>
      </c>
      <c r="B9">
        <v>22</v>
      </c>
      <c r="C9" t="s">
        <v>86</v>
      </c>
      <c r="E9">
        <v>21.051393508911101</v>
      </c>
      <c r="G9" s="48">
        <v>28.106887817382798</v>
      </c>
      <c r="H9" s="49">
        <v>25.807523727416999</v>
      </c>
      <c r="I9" s="50">
        <v>26.855740865071599</v>
      </c>
      <c r="J9" s="51">
        <v>30.2024631500244</v>
      </c>
      <c r="K9" s="52">
        <v>26.305428187052399</v>
      </c>
      <c r="L9" s="53">
        <v>27.208606084187799</v>
      </c>
      <c r="M9" s="15">
        <v>32.106310526529903</v>
      </c>
      <c r="N9" s="54">
        <v>27.233576456705698</v>
      </c>
      <c r="O9" s="48">
        <v>29.1585070292155</v>
      </c>
      <c r="P9" s="49">
        <v>23.3527329762777</v>
      </c>
      <c r="Q9" s="50">
        <v>24.299332936604799</v>
      </c>
      <c r="R9" s="51">
        <v>27.881609598795599</v>
      </c>
      <c r="T9">
        <f t="shared" si="0"/>
        <v>7.0554943084716975</v>
      </c>
      <c r="U9">
        <f>AVERAGE(T12:T19)</f>
        <v>7.2412264687674304</v>
      </c>
      <c r="V9">
        <f t="shared" si="1"/>
        <v>-0.18573216029573292</v>
      </c>
      <c r="W9">
        <f t="shared" si="2"/>
        <v>1.1373940484082565</v>
      </c>
      <c r="X9">
        <f t="shared" si="3"/>
        <v>7.5176928694070178</v>
      </c>
      <c r="AA9">
        <f t="shared" si="4"/>
        <v>4.7561302185058985</v>
      </c>
      <c r="AB9">
        <f t="shared" si="5"/>
        <v>4.3521053677513279</v>
      </c>
      <c r="AC9">
        <f t="shared" si="6"/>
        <v>0.40402485075457051</v>
      </c>
      <c r="AD9">
        <f t="shared" si="7"/>
        <v>0.75574694613067372</v>
      </c>
      <c r="AE9">
        <f t="shared" si="8"/>
        <v>37.005147613216735</v>
      </c>
      <c r="AH9">
        <f t="shared" si="9"/>
        <v>5.8043473561604984</v>
      </c>
      <c r="AI9">
        <f t="shared" si="10"/>
        <v>5.5252334049769862</v>
      </c>
      <c r="AJ9">
        <f t="shared" si="11"/>
        <v>0.27911395118351212</v>
      </c>
      <c r="AK9">
        <f t="shared" si="12"/>
        <v>0.82409699112986368</v>
      </c>
      <c r="AL9">
        <f t="shared" si="13"/>
        <v>17.8944082194675</v>
      </c>
      <c r="AO9">
        <f t="shared" si="14"/>
        <v>9.151069641113299</v>
      </c>
      <c r="AP9">
        <f t="shared" si="15"/>
        <v>8.6493443988618584</v>
      </c>
      <c r="AQ9">
        <f t="shared" si="16"/>
        <v>0.50172524225144066</v>
      </c>
      <c r="AR9">
        <f t="shared" si="17"/>
        <v>0.70626169520072868</v>
      </c>
      <c r="AS9">
        <f t="shared" si="18"/>
        <v>1.7589502076035022</v>
      </c>
      <c r="AV9">
        <f t="shared" si="19"/>
        <v>5.2540346781412985</v>
      </c>
      <c r="AW9">
        <f t="shared" si="20"/>
        <v>5.1071804591587426</v>
      </c>
      <c r="AX9">
        <f t="shared" si="21"/>
        <v>0.14685421898255591</v>
      </c>
      <c r="AY9">
        <f t="shared" si="22"/>
        <v>0.90321777362048883</v>
      </c>
      <c r="AZ9">
        <f t="shared" si="23"/>
        <v>26.204625874152654</v>
      </c>
      <c r="BC9">
        <f t="shared" si="24"/>
        <v>6.1572125752766986</v>
      </c>
      <c r="BD9">
        <f t="shared" si="25"/>
        <v>5.8165003458658999</v>
      </c>
      <c r="BE9">
        <f t="shared" si="26"/>
        <v>0.34071222941079871</v>
      </c>
      <c r="BF9">
        <f t="shared" si="27"/>
        <v>0.78965138067871443</v>
      </c>
      <c r="BG9">
        <f t="shared" si="28"/>
        <v>14.011812758693472</v>
      </c>
      <c r="BJ9">
        <f t="shared" si="29"/>
        <v>11.054917017618802</v>
      </c>
      <c r="BK9">
        <f t="shared" si="30"/>
        <v>10.94950630551293</v>
      </c>
      <c r="BL9">
        <f t="shared" si="31"/>
        <v>0.10541071210587205</v>
      </c>
      <c r="BM9">
        <f t="shared" si="32"/>
        <v>0.92954027975475428</v>
      </c>
      <c r="BN9">
        <f t="shared" si="33"/>
        <v>0.47004385359732703</v>
      </c>
      <c r="BQ9">
        <f t="shared" si="34"/>
        <v>6.1821829477945975</v>
      </c>
      <c r="BR9">
        <f t="shared" si="35"/>
        <v>5.7189974103655148</v>
      </c>
      <c r="BS9">
        <f t="shared" si="36"/>
        <v>0.46318553742908275</v>
      </c>
      <c r="BT9">
        <f t="shared" si="37"/>
        <v>0.72538281024625262</v>
      </c>
      <c r="BU9">
        <f t="shared" si="38"/>
        <v>13.771381011212195</v>
      </c>
      <c r="BX9">
        <f t="shared" si="39"/>
        <v>8.1071135203043987</v>
      </c>
      <c r="BY9">
        <f t="shared" si="40"/>
        <v>7.5624059041341143</v>
      </c>
      <c r="BZ9">
        <f t="shared" si="41"/>
        <v>0.5447076161702844</v>
      </c>
      <c r="CA9">
        <f t="shared" si="42"/>
        <v>0.68553032143361625</v>
      </c>
      <c r="CB9">
        <f t="shared" si="43"/>
        <v>3.6267335689261406</v>
      </c>
      <c r="CC9"/>
      <c r="CD9"/>
      <c r="CE9">
        <f t="shared" si="44"/>
        <v>2.3013394673665992</v>
      </c>
      <c r="CF9">
        <f t="shared" si="45"/>
        <v>2.9257147652762279</v>
      </c>
      <c r="CG9">
        <f t="shared" si="46"/>
        <v>-0.62437529790962865</v>
      </c>
      <c r="CH9">
        <f t="shared" si="47"/>
        <v>1.5415431764986138</v>
      </c>
      <c r="CI9">
        <f t="shared" si="48"/>
        <v>202.87465304973995</v>
      </c>
      <c r="CJ9"/>
      <c r="CK9"/>
      <c r="CL9">
        <f t="shared" si="49"/>
        <v>3.2479394276936979</v>
      </c>
      <c r="CM9">
        <f t="shared" si="50"/>
        <v>2.7286887395949573</v>
      </c>
      <c r="CN9">
        <f t="shared" si="51"/>
        <v>0.51925068809874064</v>
      </c>
      <c r="CO9">
        <f t="shared" si="52"/>
        <v>0.69773413062860357</v>
      </c>
      <c r="CP9">
        <f t="shared" si="53"/>
        <v>105.26228860055012</v>
      </c>
      <c r="CQ9"/>
      <c r="CR9"/>
      <c r="CS9">
        <f t="shared" si="54"/>
        <v>6.8302160898844981</v>
      </c>
      <c r="CT9">
        <f t="shared" si="55"/>
        <v>5.9712974003382993</v>
      </c>
      <c r="CU9">
        <f t="shared" si="56"/>
        <v>0.85891868954619888</v>
      </c>
      <c r="CV9">
        <f t="shared" si="57"/>
        <v>0.55136565568877538</v>
      </c>
      <c r="CW9">
        <f t="shared" si="58"/>
        <v>8.7882029975970326</v>
      </c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0" t="s">
        <v>92</v>
      </c>
      <c r="B10">
        <v>23</v>
      </c>
      <c r="C10" t="s">
        <v>86</v>
      </c>
      <c r="E10">
        <v>21.3495197296143</v>
      </c>
      <c r="G10" s="48">
        <v>29.2722682952881</v>
      </c>
      <c r="H10" s="49">
        <v>24.669592539469399</v>
      </c>
      <c r="I10" s="50">
        <v>25.881009419759099</v>
      </c>
      <c r="J10" s="51">
        <v>29.254976908365901</v>
      </c>
      <c r="K10" s="52">
        <v>25.9661248524984</v>
      </c>
      <c r="L10" s="53">
        <v>26.189424514770501</v>
      </c>
      <c r="M10" s="15">
        <v>31.586503982543899</v>
      </c>
      <c r="N10" s="54">
        <v>26.757450103759801</v>
      </c>
      <c r="O10" s="48">
        <v>28.801826477050799</v>
      </c>
      <c r="P10" s="49">
        <v>22.840944290161101</v>
      </c>
      <c r="Q10" s="50">
        <v>23.015565872192401</v>
      </c>
      <c r="R10" s="51">
        <v>26.507005055745399</v>
      </c>
      <c r="T10">
        <f t="shared" si="0"/>
        <v>7.9227485656737997</v>
      </c>
      <c r="U10">
        <f>AVERAGE(T12:T19)</f>
        <v>7.2412264687674304</v>
      </c>
      <c r="V10">
        <f t="shared" si="1"/>
        <v>0.68152209690636933</v>
      </c>
      <c r="W10">
        <f t="shared" si="2"/>
        <v>0.62350710413842758</v>
      </c>
      <c r="X10">
        <f t="shared" si="3"/>
        <v>4.1211178459794429</v>
      </c>
      <c r="AA10">
        <f t="shared" si="4"/>
        <v>3.3200728098550982</v>
      </c>
      <c r="AB10">
        <f t="shared" si="5"/>
        <v>4.3521053677513279</v>
      </c>
      <c r="AC10">
        <f t="shared" si="6"/>
        <v>-1.0320325578962297</v>
      </c>
      <c r="AD10">
        <f t="shared" si="7"/>
        <v>2.044903208876383</v>
      </c>
      <c r="AH10">
        <f t="shared" si="9"/>
        <v>4.5314896901447987</v>
      </c>
      <c r="AI10">
        <f t="shared" si="10"/>
        <v>5.5252334049769862</v>
      </c>
      <c r="AJ10">
        <f t="shared" si="11"/>
        <v>-0.99374371483218749</v>
      </c>
      <c r="AK10">
        <f t="shared" si="12"/>
        <v>1.9913457254577216</v>
      </c>
      <c r="AO10">
        <f t="shared" si="14"/>
        <v>7.9054571787516004</v>
      </c>
      <c r="AP10">
        <f t="shared" si="15"/>
        <v>8.6493443988618584</v>
      </c>
      <c r="AQ10">
        <f t="shared" si="16"/>
        <v>-0.74388722011025799</v>
      </c>
      <c r="AR10">
        <f t="shared" si="17"/>
        <v>1.6746820548745971</v>
      </c>
      <c r="AS10">
        <f t="shared" si="18"/>
        <v>4.1708085941916053</v>
      </c>
      <c r="AV10">
        <f t="shared" si="19"/>
        <v>4.6166051228840992</v>
      </c>
      <c r="AW10">
        <f t="shared" si="20"/>
        <v>5.1071804591587426</v>
      </c>
      <c r="AX10">
        <f t="shared" si="21"/>
        <v>-0.49057533627464345</v>
      </c>
      <c r="AY10">
        <f t="shared" si="22"/>
        <v>1.4050050698186034</v>
      </c>
      <c r="AZ10">
        <f t="shared" si="23"/>
        <v>40.762741036752615</v>
      </c>
      <c r="BC10">
        <f t="shared" si="24"/>
        <v>4.8399047851562003</v>
      </c>
      <c r="BD10">
        <f t="shared" si="25"/>
        <v>5.8165003458658999</v>
      </c>
      <c r="BE10">
        <f t="shared" si="26"/>
        <v>-0.97659556070969966</v>
      </c>
      <c r="BF10">
        <f t="shared" si="27"/>
        <v>1.9678163170726477</v>
      </c>
      <c r="BJ10">
        <f t="shared" si="29"/>
        <v>10.236984252929599</v>
      </c>
      <c r="BK10">
        <f t="shared" si="30"/>
        <v>10.94950630551293</v>
      </c>
      <c r="BL10">
        <f t="shared" si="31"/>
        <v>-0.71252205258333134</v>
      </c>
      <c r="BM10">
        <f t="shared" si="32"/>
        <v>1.6386662550324105</v>
      </c>
      <c r="BN10">
        <f t="shared" si="33"/>
        <v>0.82863004223824754</v>
      </c>
      <c r="BQ10">
        <f t="shared" si="34"/>
        <v>5.4079303741455007</v>
      </c>
      <c r="BR10">
        <f t="shared" si="35"/>
        <v>5.7189974103655148</v>
      </c>
      <c r="BS10">
        <f t="shared" si="36"/>
        <v>-0.31106703622001408</v>
      </c>
      <c r="BT10">
        <f t="shared" si="37"/>
        <v>1.240624943213646</v>
      </c>
      <c r="BU10">
        <f t="shared" si="38"/>
        <v>23.553244636729904</v>
      </c>
      <c r="BX10">
        <f t="shared" si="39"/>
        <v>7.4523067474364986</v>
      </c>
      <c r="BY10">
        <f t="shared" si="40"/>
        <v>7.5624059041341143</v>
      </c>
      <c r="BZ10">
        <f t="shared" si="41"/>
        <v>-0.11009915669761572</v>
      </c>
      <c r="CA10">
        <f t="shared" si="42"/>
        <v>1.0793024146103043</v>
      </c>
      <c r="CB10">
        <f t="shared" si="43"/>
        <v>5.709947723252208</v>
      </c>
      <c r="CC10"/>
      <c r="CD10"/>
      <c r="CE10">
        <f t="shared" si="44"/>
        <v>1.4914245605468004</v>
      </c>
      <c r="CF10">
        <f t="shared" si="45"/>
        <v>2.9257147652762279</v>
      </c>
      <c r="CG10">
        <f t="shared" si="46"/>
        <v>-1.4342902047294275</v>
      </c>
      <c r="CH10">
        <f t="shared" si="47"/>
        <v>2.702491733015751</v>
      </c>
      <c r="CI10">
        <f t="shared" si="48"/>
        <v>355.66118488530958</v>
      </c>
      <c r="CJ10"/>
      <c r="CK10"/>
      <c r="CL10">
        <f t="shared" si="49"/>
        <v>1.6660461425781001</v>
      </c>
      <c r="CM10">
        <f t="shared" si="50"/>
        <v>2.7286887395949573</v>
      </c>
      <c r="CN10">
        <f t="shared" si="51"/>
        <v>-1.0626425970168571</v>
      </c>
      <c r="CO10">
        <f t="shared" si="52"/>
        <v>2.0887540086026468</v>
      </c>
      <c r="CP10">
        <f t="shared" si="53"/>
        <v>315.1157691985124</v>
      </c>
      <c r="CQ10"/>
      <c r="CR10"/>
      <c r="CS10">
        <f t="shared" si="54"/>
        <v>5.1574853261310984</v>
      </c>
      <c r="CT10">
        <f t="shared" si="55"/>
        <v>5.9712974003382993</v>
      </c>
      <c r="CU10">
        <f t="shared" si="56"/>
        <v>-0.81381207420720081</v>
      </c>
      <c r="CV10">
        <f t="shared" si="57"/>
        <v>1.7578501289414281</v>
      </c>
      <c r="CW10">
        <f t="shared" si="58"/>
        <v>28.018327970013033</v>
      </c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29" customFormat="1" x14ac:dyDescent="0.25">
      <c r="A11" s="38" t="s">
        <v>93</v>
      </c>
      <c r="B11" s="29">
        <v>24</v>
      </c>
      <c r="C11" s="29" t="s">
        <v>86</v>
      </c>
      <c r="E11" s="29">
        <v>22.120376586914102</v>
      </c>
      <c r="G11" s="55">
        <v>28.483991622924801</v>
      </c>
      <c r="H11" s="56">
        <v>26.325892130533902</v>
      </c>
      <c r="I11" s="57">
        <v>27.283746083577501</v>
      </c>
      <c r="J11" s="58">
        <v>31.099474589029899</v>
      </c>
      <c r="K11" s="59">
        <v>26.203865687052399</v>
      </c>
      <c r="L11" s="60">
        <v>27.330371220906599</v>
      </c>
      <c r="M11" s="61">
        <v>32.809808095296198</v>
      </c>
      <c r="N11" s="62">
        <v>27.317140579223601</v>
      </c>
      <c r="O11" s="55">
        <v>29.459568659464502</v>
      </c>
      <c r="P11" s="56">
        <v>23.753426233927399</v>
      </c>
      <c r="Q11" s="57">
        <v>24.7670701344808</v>
      </c>
      <c r="R11" s="58">
        <v>27.2324409484863</v>
      </c>
      <c r="T11" s="29">
        <f t="shared" si="0"/>
        <v>6.3636150360106996</v>
      </c>
      <c r="U11" s="29">
        <f>AVERAGE(T12:T19)</f>
        <v>7.2412264687674304</v>
      </c>
      <c r="V11" s="29">
        <f t="shared" si="1"/>
        <v>-0.87761143275673081</v>
      </c>
      <c r="W11" s="29">
        <f t="shared" si="2"/>
        <v>1.8373308441144491</v>
      </c>
      <c r="X11" s="29">
        <f t="shared" si="3"/>
        <v>12.143978601673592</v>
      </c>
      <c r="AA11" s="29">
        <f t="shared" si="4"/>
        <v>4.2055155436198</v>
      </c>
      <c r="AB11" s="29">
        <f t="shared" si="5"/>
        <v>4.3521053677513279</v>
      </c>
      <c r="AC11" s="29">
        <f t="shared" si="6"/>
        <v>-0.14658982413152799</v>
      </c>
      <c r="AD11" s="29">
        <f t="shared" si="7"/>
        <v>1.1069498203502761</v>
      </c>
      <c r="AE11" s="29">
        <f t="shared" ref="AE11:AE18" si="59">POWER(2,-AA11)*1000</f>
        <v>54.201795603952036</v>
      </c>
      <c r="AH11" s="29">
        <f t="shared" si="9"/>
        <v>5.1633694966633996</v>
      </c>
      <c r="AI11" s="29">
        <f t="shared" si="10"/>
        <v>5.5252334049769862</v>
      </c>
      <c r="AJ11" s="29">
        <f t="shared" si="11"/>
        <v>-0.36186390831358661</v>
      </c>
      <c r="AK11" s="29">
        <f t="shared" si="12"/>
        <v>1.2850851076574001</v>
      </c>
      <c r="AL11" s="29">
        <f t="shared" ref="AL11:AL18" si="60">POWER(2,-AH11)*1000</f>
        <v>27.904285248817413</v>
      </c>
      <c r="AO11" s="29">
        <f t="shared" si="14"/>
        <v>8.9790980021157978</v>
      </c>
      <c r="AP11" s="29">
        <f t="shared" si="15"/>
        <v>8.6493443988618584</v>
      </c>
      <c r="AQ11" s="29">
        <f t="shared" si="16"/>
        <v>0.32975360325393943</v>
      </c>
      <c r="AR11" s="29">
        <f t="shared" si="17"/>
        <v>0.79567236440551503</v>
      </c>
      <c r="AS11" s="29">
        <f t="shared" si="18"/>
        <v>1.9816281699344884</v>
      </c>
      <c r="AV11" s="29">
        <f t="shared" si="19"/>
        <v>4.0834891001382978</v>
      </c>
      <c r="AW11" s="29">
        <f t="shared" si="20"/>
        <v>5.1071804591587426</v>
      </c>
      <c r="AX11" s="29">
        <f t="shared" si="21"/>
        <v>-1.0236913590204448</v>
      </c>
      <c r="AY11" s="29">
        <f t="shared" si="22"/>
        <v>2.0331143485330347</v>
      </c>
      <c r="AZ11" s="29">
        <f t="shared" si="23"/>
        <v>58.985775544609162</v>
      </c>
      <c r="BC11" s="29">
        <f t="shared" si="24"/>
        <v>5.2099946339924976</v>
      </c>
      <c r="BD11" s="29">
        <f t="shared" si="25"/>
        <v>5.8165003458658999</v>
      </c>
      <c r="BE11" s="29">
        <f t="shared" si="26"/>
        <v>-0.6065057118734023</v>
      </c>
      <c r="BF11" s="29">
        <f t="shared" si="27"/>
        <v>1.52256699691947</v>
      </c>
      <c r="BG11" s="29">
        <f t="shared" ref="BG11:BG18" si="61">POWER(2,-BC11)*1000</f>
        <v>27.016888965691507</v>
      </c>
      <c r="BJ11" s="29">
        <f t="shared" si="29"/>
        <v>10.689431508382096</v>
      </c>
      <c r="BK11" s="29">
        <f t="shared" si="30"/>
        <v>10.94950630551293</v>
      </c>
      <c r="BL11" s="29">
        <f t="shared" si="31"/>
        <v>-0.2600747971308337</v>
      </c>
      <c r="BM11" s="29">
        <f t="shared" si="32"/>
        <v>1.1975407900151391</v>
      </c>
      <c r="BN11" s="29">
        <f t="shared" si="33"/>
        <v>0.60556460009158075</v>
      </c>
      <c r="BQ11" s="29">
        <f t="shared" si="34"/>
        <v>5.1967639923094993</v>
      </c>
      <c r="BR11" s="29">
        <f t="shared" si="35"/>
        <v>5.7189974103655148</v>
      </c>
      <c r="BS11" s="29">
        <f t="shared" si="36"/>
        <v>-0.52223341805601553</v>
      </c>
      <c r="BT11" s="29">
        <f t="shared" si="37"/>
        <v>1.4361768552858236</v>
      </c>
      <c r="BU11" s="29">
        <f t="shared" si="38"/>
        <v>27.265794549103475</v>
      </c>
      <c r="BX11" s="29">
        <f t="shared" si="39"/>
        <v>7.3391920725504001</v>
      </c>
      <c r="BY11" s="29">
        <f t="shared" si="40"/>
        <v>7.5624059041341143</v>
      </c>
      <c r="BZ11" s="29">
        <f t="shared" si="41"/>
        <v>-0.22321383158371422</v>
      </c>
      <c r="CA11" s="29">
        <f t="shared" si="42"/>
        <v>1.1673311070308063</v>
      </c>
      <c r="CB11" s="29">
        <f t="shared" si="43"/>
        <v>6.1756552256752402</v>
      </c>
      <c r="CE11" s="29">
        <f t="shared" si="44"/>
        <v>1.6330496470132978</v>
      </c>
      <c r="CF11" s="29">
        <f t="shared" si="45"/>
        <v>2.9257147652762279</v>
      </c>
      <c r="CG11" s="29">
        <f t="shared" si="46"/>
        <v>-1.2926651182629301</v>
      </c>
      <c r="CH11" s="29">
        <f t="shared" si="47"/>
        <v>2.4498019440657504</v>
      </c>
      <c r="CI11" s="29">
        <f t="shared" si="48"/>
        <v>322.40596761732314</v>
      </c>
      <c r="CL11" s="29">
        <f t="shared" si="49"/>
        <v>2.6466935475666986</v>
      </c>
      <c r="CM11" s="29">
        <f t="shared" si="50"/>
        <v>2.7286887395949573</v>
      </c>
      <c r="CN11" s="29">
        <f t="shared" si="51"/>
        <v>-8.1995192028258668E-2</v>
      </c>
      <c r="CO11" s="29">
        <f t="shared" si="52"/>
        <v>1.0584808673419848</v>
      </c>
      <c r="CP11" s="29">
        <f t="shared" si="53"/>
        <v>159.68563618341793</v>
      </c>
      <c r="CS11" s="29">
        <f t="shared" si="54"/>
        <v>5.1120643615721981</v>
      </c>
      <c r="CT11" s="29">
        <f t="shared" si="55"/>
        <v>5.9712974003382993</v>
      </c>
      <c r="CU11" s="29">
        <f t="shared" si="56"/>
        <v>-0.85923303876610113</v>
      </c>
      <c r="CV11" s="29">
        <f t="shared" si="57"/>
        <v>1.8140736618166893</v>
      </c>
      <c r="CW11" s="29">
        <f t="shared" si="58"/>
        <v>28.914473413697987</v>
      </c>
    </row>
    <row r="12" spans="1:1024" x14ac:dyDescent="0.25">
      <c r="A12" s="20" t="s">
        <v>94</v>
      </c>
      <c r="B12">
        <v>9</v>
      </c>
      <c r="C12" t="s">
        <v>95</v>
      </c>
      <c r="E12">
        <v>21.6322422027588</v>
      </c>
      <c r="G12" s="48">
        <v>28.216026306152301</v>
      </c>
      <c r="H12" s="49">
        <v>25.655033747355098</v>
      </c>
      <c r="I12" s="50">
        <v>27.0499782562256</v>
      </c>
      <c r="J12" s="51">
        <v>29.747133255004901</v>
      </c>
      <c r="K12" s="52">
        <v>26.401599248250299</v>
      </c>
      <c r="L12" s="53">
        <v>26.813710530599</v>
      </c>
      <c r="M12" s="15">
        <v>32.0167859395345</v>
      </c>
      <c r="N12" s="54">
        <v>26.953740437825498</v>
      </c>
      <c r="O12" s="48">
        <v>28.8155117034912</v>
      </c>
      <c r="P12" s="49">
        <v>24.067907333373999</v>
      </c>
      <c r="Q12" s="50">
        <v>24.227307637532501</v>
      </c>
      <c r="R12" s="51">
        <v>27.041783650716098</v>
      </c>
      <c r="T12">
        <f t="shared" si="0"/>
        <v>6.5837841033935014</v>
      </c>
      <c r="U12">
        <v>7.1782898409715301</v>
      </c>
      <c r="V12">
        <f t="shared" si="1"/>
        <v>-0.59450573757802871</v>
      </c>
      <c r="W12">
        <f t="shared" si="2"/>
        <v>1.5099551914180041</v>
      </c>
      <c r="X12">
        <f t="shared" si="3"/>
        <v>10.425178504786258</v>
      </c>
      <c r="Y12">
        <f>AVERAGE(X12:X19)+(2*STDEV(X12:X19))</f>
        <v>13.453356895814828</v>
      </c>
      <c r="AA12">
        <f t="shared" si="4"/>
        <v>4.0227915445962985</v>
      </c>
      <c r="AB12">
        <f t="shared" si="5"/>
        <v>4.3521053677513279</v>
      </c>
      <c r="AC12">
        <f t="shared" si="6"/>
        <v>-0.32931382315502944</v>
      </c>
      <c r="AD12">
        <f t="shared" si="7"/>
        <v>1.2564156540336173</v>
      </c>
      <c r="AE12">
        <f t="shared" si="59"/>
        <v>61.520389833015855</v>
      </c>
      <c r="AF12">
        <f>AVERAGE(AE12:AE19)+(2*STDEV(AE12:AE19))</f>
        <v>84.023604248155777</v>
      </c>
      <c r="AH12">
        <f t="shared" si="9"/>
        <v>5.4177360534668004</v>
      </c>
      <c r="AI12">
        <f t="shared" si="10"/>
        <v>5.5252334049769862</v>
      </c>
      <c r="AJ12">
        <f t="shared" si="11"/>
        <v>-0.1074973515101858</v>
      </c>
      <c r="AK12">
        <f t="shared" si="12"/>
        <v>1.0773577181079304</v>
      </c>
      <c r="AL12">
        <f t="shared" si="60"/>
        <v>23.393701243570394</v>
      </c>
      <c r="AM12">
        <f>AVERAGE(AL12:AL19)+(2*STDEV(AL12:AL19))</f>
        <v>31.122788558149189</v>
      </c>
      <c r="AO12">
        <f t="shared" si="14"/>
        <v>8.1148910522461009</v>
      </c>
      <c r="AP12">
        <f t="shared" si="15"/>
        <v>8.6493443988618584</v>
      </c>
      <c r="AQ12">
        <f t="shared" si="16"/>
        <v>-0.5344533466157575</v>
      </c>
      <c r="AR12">
        <f t="shared" si="17"/>
        <v>1.4483932380708593</v>
      </c>
      <c r="AS12">
        <f t="shared" si="18"/>
        <v>3.607234547913817</v>
      </c>
      <c r="AT12">
        <f>AVERAGE(AS12:AS19)+(2*STDEV(AS12:AS19))</f>
        <v>4.328836894537595</v>
      </c>
      <c r="AV12">
        <f t="shared" si="19"/>
        <v>4.7693570454914997</v>
      </c>
      <c r="AW12">
        <f t="shared" si="20"/>
        <v>5.1071804591587426</v>
      </c>
      <c r="AX12">
        <f t="shared" si="21"/>
        <v>-0.33782341366724289</v>
      </c>
      <c r="AY12">
        <f t="shared" si="22"/>
        <v>1.2638483935389071</v>
      </c>
      <c r="AZ12">
        <f t="shared" si="23"/>
        <v>36.667429806636655</v>
      </c>
      <c r="BA12">
        <f>AVERAGE(AZ12:AZ19)+(2*STDEV(AZ12:AZ19))</f>
        <v>43.178644362165826</v>
      </c>
      <c r="BC12">
        <f t="shared" si="24"/>
        <v>5.1814683278402001</v>
      </c>
      <c r="BD12">
        <f t="shared" si="25"/>
        <v>5.8165003458658999</v>
      </c>
      <c r="BE12">
        <f t="shared" si="26"/>
        <v>-0.63503201802569986</v>
      </c>
      <c r="BF12">
        <f t="shared" si="27"/>
        <v>1.5529722150491823</v>
      </c>
      <c r="BG12">
        <f t="shared" si="61"/>
        <v>27.556408345692571</v>
      </c>
      <c r="BH12">
        <f>AVERAGE(BG12:BG19)+(2*STDEV(BG12:BG19))</f>
        <v>28.170975631787847</v>
      </c>
      <c r="BJ12">
        <f t="shared" si="29"/>
        <v>10.384543736775701</v>
      </c>
      <c r="BK12">
        <f t="shared" si="30"/>
        <v>10.94950630551293</v>
      </c>
      <c r="BL12">
        <f t="shared" si="31"/>
        <v>-0.56496256873722928</v>
      </c>
      <c r="BM12">
        <f t="shared" si="32"/>
        <v>1.4793491264841725</v>
      </c>
      <c r="BN12">
        <f t="shared" si="33"/>
        <v>0.748067597901105</v>
      </c>
      <c r="BO12">
        <f>AVERAGE(BN12:BN19)+(2*STDEV(BN12:BN19))</f>
        <v>0.80562861808066222</v>
      </c>
      <c r="BQ12">
        <f t="shared" si="34"/>
        <v>5.3214982350666986</v>
      </c>
      <c r="BR12">
        <f t="shared" si="35"/>
        <v>5.7189974103655148</v>
      </c>
      <c r="BS12">
        <f t="shared" si="36"/>
        <v>-0.39749917529881618</v>
      </c>
      <c r="BT12">
        <f t="shared" si="37"/>
        <v>1.3172226048122759</v>
      </c>
      <c r="BU12">
        <f t="shared" si="38"/>
        <v>25.007450012901593</v>
      </c>
      <c r="BV12">
        <f>AVERAGE(BU12:BU19)+(2*STDEV(BU12:BU19))</f>
        <v>30.66408161430952</v>
      </c>
      <c r="BX12">
        <f t="shared" si="39"/>
        <v>7.1832695007324006</v>
      </c>
      <c r="BY12">
        <f t="shared" si="40"/>
        <v>7.5624059041341143</v>
      </c>
      <c r="BZ12">
        <f t="shared" si="41"/>
        <v>-0.37913640340171373</v>
      </c>
      <c r="CA12">
        <f t="shared" si="42"/>
        <v>1.3005631058992726</v>
      </c>
      <c r="CB12">
        <f t="shared" si="43"/>
        <v>6.8805065614132577</v>
      </c>
      <c r="CC12">
        <f>AVERAGE(CB12:CB19)+(2*STDEV(CB12:CB19))</f>
        <v>9.6254162874765719</v>
      </c>
      <c r="CD12"/>
      <c r="CE12">
        <f t="shared" si="44"/>
        <v>2.4356651306151988</v>
      </c>
      <c r="CF12">
        <f t="shared" si="45"/>
        <v>2.9257147652762279</v>
      </c>
      <c r="CG12">
        <f t="shared" si="46"/>
        <v>-0.49004963466102902</v>
      </c>
      <c r="CH12">
        <f t="shared" si="47"/>
        <v>1.4044931952667405</v>
      </c>
      <c r="CI12">
        <f t="shared" si="48"/>
        <v>184.83820242236132</v>
      </c>
      <c r="CJ12">
        <f>AVERAGE(CI12:CI19)+(2*STDEV(CI12:CI19))</f>
        <v>234.71367452756147</v>
      </c>
      <c r="CK12"/>
      <c r="CL12">
        <f t="shared" si="49"/>
        <v>2.5950654347737014</v>
      </c>
      <c r="CM12">
        <f t="shared" si="50"/>
        <v>2.7286887395949573</v>
      </c>
      <c r="CN12">
        <f t="shared" si="51"/>
        <v>-0.13362330482125584</v>
      </c>
      <c r="CO12">
        <f t="shared" si="52"/>
        <v>1.0970454559055882</v>
      </c>
      <c r="CP12">
        <f t="shared" si="53"/>
        <v>165.50360705935361</v>
      </c>
      <c r="CQ12">
        <f>AVERAGE(CP12:CP19)+(2*STDEV(CP12:CP19))</f>
        <v>230.82676804850962</v>
      </c>
      <c r="CR12"/>
      <c r="CS12">
        <f t="shared" si="54"/>
        <v>5.4095414479572987</v>
      </c>
      <c r="CT12">
        <f t="shared" si="55"/>
        <v>5.9712974003382993</v>
      </c>
      <c r="CU12">
        <f t="shared" si="56"/>
        <v>-0.56175595238100051</v>
      </c>
      <c r="CV12">
        <f t="shared" si="57"/>
        <v>1.4760646921026725</v>
      </c>
      <c r="CW12">
        <f t="shared" si="58"/>
        <v>23.52695714349321</v>
      </c>
      <c r="CX12">
        <f>AVERAGE(CW12:CW19)+(2*STDEV(CW12:CW19))</f>
        <v>26.402198468342416</v>
      </c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0" t="s">
        <v>96</v>
      </c>
      <c r="B13">
        <v>10</v>
      </c>
      <c r="C13" t="s">
        <v>95</v>
      </c>
      <c r="E13">
        <v>21.540346145629901</v>
      </c>
      <c r="G13" s="48">
        <v>29.653373718261701</v>
      </c>
      <c r="H13" s="49">
        <v>26.343060175577801</v>
      </c>
      <c r="I13" s="50">
        <v>27.0665588378906</v>
      </c>
      <c r="J13" s="51">
        <v>30.822818756103501</v>
      </c>
      <c r="K13" s="52">
        <v>26.383928934733099</v>
      </c>
      <c r="L13" s="53">
        <v>27.7480080922445</v>
      </c>
      <c r="M13" s="15">
        <v>32.902565002441399</v>
      </c>
      <c r="N13" s="54">
        <v>26.889958063761402</v>
      </c>
      <c r="O13" s="48">
        <v>29.196516672770201</v>
      </c>
      <c r="P13" s="49">
        <v>25.097898483276399</v>
      </c>
      <c r="Q13" s="50">
        <v>25.0345471700033</v>
      </c>
      <c r="R13" s="51">
        <v>28.422802607218401</v>
      </c>
      <c r="T13">
        <f t="shared" si="0"/>
        <v>8.1130275726318004</v>
      </c>
      <c r="U13">
        <v>7.1782898409715301</v>
      </c>
      <c r="V13">
        <f t="shared" si="1"/>
        <v>0.9347377316602703</v>
      </c>
      <c r="W13">
        <f t="shared" si="2"/>
        <v>0.5231375627231204</v>
      </c>
      <c r="X13">
        <f t="shared" si="3"/>
        <v>3.6118968992885585</v>
      </c>
      <c r="Y13">
        <f>AVERAGE(X12:X19)-(2*STDEV(X12:X19))</f>
        <v>0.86559946089449458</v>
      </c>
      <c r="AA13">
        <f t="shared" si="4"/>
        <v>4.8027140299479001</v>
      </c>
      <c r="AB13">
        <f t="shared" si="5"/>
        <v>4.3521053677513279</v>
      </c>
      <c r="AC13">
        <f t="shared" si="6"/>
        <v>0.45060866219657214</v>
      </c>
      <c r="AD13">
        <f t="shared" si="7"/>
        <v>0.73173406973640165</v>
      </c>
      <c r="AE13">
        <f t="shared" si="59"/>
        <v>35.829357171538497</v>
      </c>
      <c r="AF13">
        <f>AVERAGE(AE12:AE19)-(2*STDEV(AE12:AE19))</f>
        <v>18.576723721391026</v>
      </c>
      <c r="AH13">
        <f t="shared" si="9"/>
        <v>5.5262126922606996</v>
      </c>
      <c r="AI13">
        <f t="shared" si="10"/>
        <v>5.5252334049769862</v>
      </c>
      <c r="AJ13">
        <f t="shared" si="11"/>
        <v>9.7928728371332596E-4</v>
      </c>
      <c r="AK13">
        <f t="shared" si="12"/>
        <v>0.99932144010629986</v>
      </c>
      <c r="AL13">
        <f t="shared" si="60"/>
        <v>21.69922470801782</v>
      </c>
      <c r="AM13">
        <f>AVERAGE(AL12:AL19)-(2*STDEV(AL12:AL19))</f>
        <v>13.100712924529754</v>
      </c>
      <c r="AO13">
        <f t="shared" si="14"/>
        <v>9.2824726104736008</v>
      </c>
      <c r="AP13">
        <f t="shared" si="15"/>
        <v>8.6493443988618584</v>
      </c>
      <c r="AQ13">
        <f t="shared" si="16"/>
        <v>0.63312821161174249</v>
      </c>
      <c r="AR13">
        <f t="shared" si="17"/>
        <v>0.64477682177686169</v>
      </c>
      <c r="AS13">
        <f t="shared" si="18"/>
        <v>1.605821655385123</v>
      </c>
      <c r="AT13">
        <f>AVERAGE(AS12:AS19)-(2*STDEV(AS12:AS19))</f>
        <v>0.90741076570437995</v>
      </c>
      <c r="AV13">
        <f t="shared" si="19"/>
        <v>4.8435827891031984</v>
      </c>
      <c r="AW13">
        <f t="shared" si="20"/>
        <v>5.1071804591587426</v>
      </c>
      <c r="AX13">
        <f t="shared" si="21"/>
        <v>-0.26359767005554424</v>
      </c>
      <c r="AY13">
        <f t="shared" si="22"/>
        <v>1.2004686014795753</v>
      </c>
      <c r="AZ13">
        <f t="shared" si="23"/>
        <v>34.828622170866815</v>
      </c>
      <c r="BA13">
        <f>AVERAGE(AZ12:AZ19)-(2*STDEV(AZ12:AZ19))</f>
        <v>16.396349038145452</v>
      </c>
      <c r="BC13">
        <f t="shared" si="24"/>
        <v>6.2076619466145999</v>
      </c>
      <c r="BD13">
        <f t="shared" si="25"/>
        <v>5.8165003458658999</v>
      </c>
      <c r="BE13">
        <f t="shared" si="26"/>
        <v>0.39116160074869999</v>
      </c>
      <c r="BF13">
        <f t="shared" si="27"/>
        <v>0.76251541012691637</v>
      </c>
      <c r="BG13">
        <f t="shared" si="61"/>
        <v>13.530303895794484</v>
      </c>
      <c r="BH13">
        <f>AVERAGE(BG12:BG19)-(2*STDEV(BG12:BG19))</f>
        <v>8.3603894345769447</v>
      </c>
      <c r="BJ13">
        <f t="shared" si="29"/>
        <v>11.362218856811499</v>
      </c>
      <c r="BK13">
        <f t="shared" si="30"/>
        <v>10.94950630551293</v>
      </c>
      <c r="BL13">
        <f t="shared" si="31"/>
        <v>0.41271255129856854</v>
      </c>
      <c r="BM13">
        <f t="shared" si="32"/>
        <v>0.75120962276369563</v>
      </c>
      <c r="BN13">
        <f t="shared" si="33"/>
        <v>0.37986677246133177</v>
      </c>
      <c r="BO13">
        <f>AVERAGE(BN12:BN19)-(2*STDEV(BN12:BN19))</f>
        <v>0.23826287581220845</v>
      </c>
      <c r="BQ13">
        <f t="shared" si="34"/>
        <v>5.3496119181315009</v>
      </c>
      <c r="BR13">
        <f t="shared" si="35"/>
        <v>5.7189974103655148</v>
      </c>
      <c r="BS13">
        <f t="shared" si="36"/>
        <v>-0.36938549223401385</v>
      </c>
      <c r="BT13">
        <f t="shared" si="37"/>
        <v>1.291802477501053</v>
      </c>
      <c r="BU13">
        <f t="shared" si="38"/>
        <v>24.524849303853188</v>
      </c>
      <c r="BV13">
        <f>AVERAGE(BU12:BU19)-(2*STDEV(BU12:BU19))</f>
        <v>8.8482746143160362</v>
      </c>
      <c r="BX13">
        <f t="shared" si="39"/>
        <v>7.6561705271403007</v>
      </c>
      <c r="BY13">
        <f t="shared" si="40"/>
        <v>7.5624059041341143</v>
      </c>
      <c r="BZ13">
        <f t="shared" si="41"/>
        <v>9.3764623006186376E-2</v>
      </c>
      <c r="CA13">
        <f t="shared" si="42"/>
        <v>0.93707431891963289</v>
      </c>
      <c r="CB13">
        <f t="shared" si="43"/>
        <v>4.9575033849666568</v>
      </c>
      <c r="CC13">
        <f>AVERAGE(CB12:CB19)-(2*STDEV(CB12:CB19))</f>
        <v>1.6257082381258234</v>
      </c>
      <c r="CD13"/>
      <c r="CE13">
        <f t="shared" si="44"/>
        <v>3.5575523376464986</v>
      </c>
      <c r="CF13">
        <f t="shared" si="45"/>
        <v>2.9257147652762279</v>
      </c>
      <c r="CG13">
        <f t="shared" si="46"/>
        <v>0.63183757237027072</v>
      </c>
      <c r="CH13">
        <f t="shared" si="47"/>
        <v>0.64535389911364027</v>
      </c>
      <c r="CI13">
        <f t="shared" si="48"/>
        <v>84.931742667341638</v>
      </c>
      <c r="CJ13">
        <f>AVERAGE(CI12:CI19)-(2*STDEV(CI12:CI19))</f>
        <v>41.906468378131294</v>
      </c>
      <c r="CK13"/>
      <c r="CL13">
        <f t="shared" si="49"/>
        <v>3.4942010243733996</v>
      </c>
      <c r="CM13">
        <f t="shared" si="50"/>
        <v>2.7286887395949573</v>
      </c>
      <c r="CN13">
        <f t="shared" si="51"/>
        <v>0.76551228477844235</v>
      </c>
      <c r="CO13">
        <f t="shared" si="52"/>
        <v>0.5882444525324656</v>
      </c>
      <c r="CP13">
        <f t="shared" si="53"/>
        <v>88.744343456955406</v>
      </c>
      <c r="CQ13">
        <f>AVERAGE(CP12:CP19)-(2*STDEV(CP12:CP19))</f>
        <v>80.011042776514088</v>
      </c>
      <c r="CR13"/>
      <c r="CS13">
        <f t="shared" si="54"/>
        <v>6.8824564615885002</v>
      </c>
      <c r="CT13">
        <f t="shared" si="55"/>
        <v>5.9712974003382993</v>
      </c>
      <c r="CU13">
        <f t="shared" si="56"/>
        <v>0.91115906125020096</v>
      </c>
      <c r="CV13">
        <f t="shared" si="57"/>
        <v>0.53175770540821876</v>
      </c>
      <c r="CW13">
        <f t="shared" si="58"/>
        <v>8.4756723826513909</v>
      </c>
      <c r="CX13">
        <f>AVERAGE(CW12:CW19)-(2*STDEV(CW12:CW19))</f>
        <v>6.8739259189348054</v>
      </c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0" t="s">
        <v>97</v>
      </c>
      <c r="B14">
        <v>11</v>
      </c>
      <c r="C14" t="s">
        <v>95</v>
      </c>
      <c r="E14">
        <v>20.195920944213899</v>
      </c>
      <c r="G14" s="48">
        <v>26.539037704467798</v>
      </c>
      <c r="H14" s="49">
        <v>25.0687866210937</v>
      </c>
      <c r="I14" s="50">
        <v>25.998654047648099</v>
      </c>
      <c r="J14" s="51">
        <v>28.997552871704102</v>
      </c>
      <c r="K14" s="52">
        <v>26.054868698120099</v>
      </c>
      <c r="L14" s="53">
        <v>26.3787441253662</v>
      </c>
      <c r="M14" s="15">
        <v>31.663082758585599</v>
      </c>
      <c r="N14" s="54">
        <v>26.704627990722699</v>
      </c>
      <c r="O14" s="48">
        <v>28.629784901936802</v>
      </c>
      <c r="P14" s="49">
        <v>23.508293151855501</v>
      </c>
      <c r="Q14" s="50">
        <v>22.941768646240199</v>
      </c>
      <c r="R14" s="51">
        <v>25.783912658691399</v>
      </c>
      <c r="T14">
        <f t="shared" si="0"/>
        <v>6.3431167602538991</v>
      </c>
      <c r="U14">
        <v>7.1782898409715301</v>
      </c>
      <c r="V14">
        <f t="shared" si="1"/>
        <v>-0.83517308071763097</v>
      </c>
      <c r="W14">
        <f t="shared" si="2"/>
        <v>1.7840710617410276</v>
      </c>
      <c r="X14">
        <f t="shared" si="3"/>
        <v>12.317755778174538</v>
      </c>
      <c r="AA14">
        <f t="shared" si="4"/>
        <v>4.8728656768798011</v>
      </c>
      <c r="AB14">
        <f t="shared" si="5"/>
        <v>4.3521053677513279</v>
      </c>
      <c r="AC14">
        <f t="shared" si="6"/>
        <v>0.52076030912847315</v>
      </c>
      <c r="AD14">
        <f t="shared" si="7"/>
        <v>0.69700441077053155</v>
      </c>
      <c r="AE14">
        <f t="shared" si="59"/>
        <v>34.12881949398831</v>
      </c>
      <c r="AH14">
        <f t="shared" si="9"/>
        <v>5.8027331034341998</v>
      </c>
      <c r="AI14">
        <f t="shared" si="10"/>
        <v>5.5252334049769862</v>
      </c>
      <c r="AJ14">
        <f t="shared" si="11"/>
        <v>0.27749969845721356</v>
      </c>
      <c r="AK14">
        <f t="shared" si="12"/>
        <v>0.82501960145372788</v>
      </c>
      <c r="AL14">
        <f t="shared" si="60"/>
        <v>17.914441742148004</v>
      </c>
      <c r="AO14">
        <f t="shared" si="14"/>
        <v>8.8016319274902024</v>
      </c>
      <c r="AP14">
        <f t="shared" si="15"/>
        <v>8.6493443988618584</v>
      </c>
      <c r="AQ14">
        <f t="shared" si="16"/>
        <v>0.15228752862834405</v>
      </c>
      <c r="AR14">
        <f t="shared" si="17"/>
        <v>0.89982257758965478</v>
      </c>
      <c r="AS14">
        <f t="shared" si="18"/>
        <v>2.2410150804055791</v>
      </c>
      <c r="AV14">
        <f t="shared" si="19"/>
        <v>5.8589477539062003</v>
      </c>
      <c r="AW14">
        <f t="shared" si="20"/>
        <v>5.1071804591587426</v>
      </c>
      <c r="AX14">
        <f t="shared" si="21"/>
        <v>0.75176729474745763</v>
      </c>
      <c r="AY14">
        <f t="shared" si="22"/>
        <v>0.59387561684858725</v>
      </c>
      <c r="AZ14">
        <f t="shared" si="23"/>
        <v>17.229829626711673</v>
      </c>
      <c r="BC14">
        <f t="shared" si="24"/>
        <v>6.1828231811523011</v>
      </c>
      <c r="BD14">
        <f t="shared" si="25"/>
        <v>5.8165003458658999</v>
      </c>
      <c r="BE14">
        <f t="shared" si="26"/>
        <v>0.36632283528640119</v>
      </c>
      <c r="BF14">
        <f t="shared" si="27"/>
        <v>0.77575724181532069</v>
      </c>
      <c r="BG14">
        <f t="shared" si="61"/>
        <v>13.765270959412586</v>
      </c>
      <c r="BJ14">
        <f t="shared" si="29"/>
        <v>11.4671618143717</v>
      </c>
      <c r="BK14">
        <f t="shared" si="30"/>
        <v>10.94950630551293</v>
      </c>
      <c r="BL14">
        <f t="shared" si="31"/>
        <v>0.51765550885876976</v>
      </c>
      <c r="BM14">
        <f t="shared" si="32"/>
        <v>0.69850603773320541</v>
      </c>
      <c r="BN14">
        <f t="shared" si="33"/>
        <v>0.35321596803071376</v>
      </c>
      <c r="BQ14">
        <f t="shared" si="34"/>
        <v>6.5087070465087997</v>
      </c>
      <c r="BR14">
        <f t="shared" si="35"/>
        <v>5.7189974103655148</v>
      </c>
      <c r="BS14">
        <f t="shared" si="36"/>
        <v>0.78970963614328493</v>
      </c>
      <c r="BT14">
        <f t="shared" si="37"/>
        <v>0.57846050402633231</v>
      </c>
      <c r="BU14">
        <f t="shared" si="38"/>
        <v>10.982063385511031</v>
      </c>
      <c r="BX14">
        <f t="shared" si="39"/>
        <v>8.4338639577229024</v>
      </c>
      <c r="BY14">
        <f t="shared" si="40"/>
        <v>7.5624059041341143</v>
      </c>
      <c r="BZ14">
        <f t="shared" si="41"/>
        <v>0.87145805358878814</v>
      </c>
      <c r="CA14">
        <f t="shared" si="42"/>
        <v>0.54659415833491243</v>
      </c>
      <c r="CB14">
        <f t="shared" si="43"/>
        <v>2.891704889823929</v>
      </c>
      <c r="CC14"/>
      <c r="CD14"/>
      <c r="CE14">
        <f t="shared" si="44"/>
        <v>3.3123722076416016</v>
      </c>
      <c r="CF14">
        <f t="shared" si="45"/>
        <v>2.9257147652762279</v>
      </c>
      <c r="CG14">
        <f t="shared" si="46"/>
        <v>0.38665744236537369</v>
      </c>
      <c r="CH14">
        <f t="shared" si="47"/>
        <v>0.76489973736110384</v>
      </c>
      <c r="CI14">
        <f t="shared" si="48"/>
        <v>100.66456210940304</v>
      </c>
      <c r="CJ14"/>
      <c r="CK14"/>
      <c r="CL14">
        <f t="shared" si="49"/>
        <v>2.7458477020262997</v>
      </c>
      <c r="CM14">
        <f t="shared" si="50"/>
        <v>2.7286887395949573</v>
      </c>
      <c r="CN14">
        <f t="shared" si="51"/>
        <v>1.7158962431342406E-2</v>
      </c>
      <c r="CO14">
        <f t="shared" si="52"/>
        <v>0.98817676387660458</v>
      </c>
      <c r="CP14">
        <f t="shared" si="53"/>
        <v>149.07934575856999</v>
      </c>
      <c r="CQ14"/>
      <c r="CR14"/>
      <c r="CS14">
        <f t="shared" si="54"/>
        <v>5.5879917144775</v>
      </c>
      <c r="CT14">
        <f t="shared" si="55"/>
        <v>5.9712974003382993</v>
      </c>
      <c r="CU14">
        <f t="shared" si="56"/>
        <v>-0.38330568586079927</v>
      </c>
      <c r="CV14">
        <f t="shared" si="57"/>
        <v>1.3043270737050932</v>
      </c>
      <c r="CW14">
        <f t="shared" si="58"/>
        <v>20.789635663220043</v>
      </c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20" t="s">
        <v>98</v>
      </c>
      <c r="B15">
        <v>12</v>
      </c>
      <c r="C15" t="s">
        <v>95</v>
      </c>
      <c r="E15">
        <v>20.618535995483398</v>
      </c>
      <c r="G15" s="48">
        <v>27.6676635742187</v>
      </c>
      <c r="H15" s="49">
        <v>25.5040079752604</v>
      </c>
      <c r="I15" s="50">
        <v>26.5873406728109</v>
      </c>
      <c r="J15" s="51">
        <v>29.914994557698598</v>
      </c>
      <c r="K15" s="52">
        <v>25.938432693481399</v>
      </c>
      <c r="L15" s="53">
        <v>26.644117991129601</v>
      </c>
      <c r="M15" s="15">
        <v>31.667100270589199</v>
      </c>
      <c r="N15" s="54">
        <v>26.8514391581217</v>
      </c>
      <c r="O15" s="48">
        <v>28.798460006713899</v>
      </c>
      <c r="P15" s="49">
        <v>23.638853708903</v>
      </c>
      <c r="Q15" s="50">
        <v>23.576337814331101</v>
      </c>
      <c r="R15" s="51">
        <v>26.729130427042598</v>
      </c>
      <c r="T15">
        <f t="shared" si="0"/>
        <v>7.0491275787353018</v>
      </c>
      <c r="U15">
        <v>7.1782898409715301</v>
      </c>
      <c r="V15">
        <f t="shared" si="1"/>
        <v>-0.12916226223622829</v>
      </c>
      <c r="W15">
        <f t="shared" si="2"/>
        <v>1.0936584560966223</v>
      </c>
      <c r="X15">
        <f t="shared" si="3"/>
        <v>7.5509423676135476</v>
      </c>
      <c r="AA15">
        <f t="shared" si="4"/>
        <v>4.8854719797770016</v>
      </c>
      <c r="AB15">
        <f t="shared" si="5"/>
        <v>4.3521053677513279</v>
      </c>
      <c r="AC15">
        <f t="shared" si="6"/>
        <v>0.5333666120256737</v>
      </c>
      <c r="AD15">
        <f t="shared" si="7"/>
        <v>0.69094050185355971</v>
      </c>
      <c r="AE15">
        <f t="shared" si="59"/>
        <v>33.831900206739427</v>
      </c>
      <c r="AH15">
        <f t="shared" si="9"/>
        <v>5.9688046773275012</v>
      </c>
      <c r="AI15">
        <f t="shared" si="10"/>
        <v>5.5252334049769862</v>
      </c>
      <c r="AJ15">
        <f t="shared" si="11"/>
        <v>0.44357127235051497</v>
      </c>
      <c r="AK15">
        <f t="shared" si="12"/>
        <v>0.73531214944228185</v>
      </c>
      <c r="AL15">
        <f t="shared" si="60"/>
        <v>15.966537813485136</v>
      </c>
      <c r="AO15">
        <f t="shared" si="14"/>
        <v>9.2964585622152001</v>
      </c>
      <c r="AP15">
        <f t="shared" si="15"/>
        <v>8.6493443988618584</v>
      </c>
      <c r="AQ15">
        <f t="shared" si="16"/>
        <v>0.64711416335334171</v>
      </c>
      <c r="AR15">
        <f t="shared" si="17"/>
        <v>0.63855634735333799</v>
      </c>
      <c r="AS15">
        <f t="shared" si="18"/>
        <v>1.5903295157816297</v>
      </c>
      <c r="AV15">
        <f t="shared" si="19"/>
        <v>5.3198966979980007</v>
      </c>
      <c r="AW15">
        <f t="shared" si="20"/>
        <v>5.1071804591587426</v>
      </c>
      <c r="AX15">
        <f t="shared" si="21"/>
        <v>0.21271623883925805</v>
      </c>
      <c r="AY15">
        <f t="shared" si="22"/>
        <v>0.86291105231585563</v>
      </c>
      <c r="AZ15">
        <f t="shared" si="23"/>
        <v>25.035226220104818</v>
      </c>
      <c r="BC15">
        <f t="shared" si="24"/>
        <v>6.0255819956462027</v>
      </c>
      <c r="BD15">
        <f t="shared" si="25"/>
        <v>5.8165003458658999</v>
      </c>
      <c r="BE15">
        <f t="shared" si="26"/>
        <v>0.20908164978030275</v>
      </c>
      <c r="BF15">
        <f t="shared" si="27"/>
        <v>0.86508772928696076</v>
      </c>
      <c r="BG15">
        <f t="shared" si="61"/>
        <v>15.350378127869131</v>
      </c>
      <c r="BJ15">
        <f t="shared" si="29"/>
        <v>11.0485642751058</v>
      </c>
      <c r="BK15">
        <f t="shared" si="30"/>
        <v>10.94950630551293</v>
      </c>
      <c r="BL15">
        <f t="shared" si="31"/>
        <v>9.9057969592870165E-2</v>
      </c>
      <c r="BM15">
        <f t="shared" si="32"/>
        <v>0.9336424290458144</v>
      </c>
      <c r="BN15">
        <f t="shared" si="33"/>
        <v>0.47211820164097512</v>
      </c>
      <c r="BQ15">
        <f t="shared" si="34"/>
        <v>6.2329031626383014</v>
      </c>
      <c r="BR15">
        <f t="shared" si="35"/>
        <v>5.7189974103655148</v>
      </c>
      <c r="BS15">
        <f t="shared" si="36"/>
        <v>0.51390575227278656</v>
      </c>
      <c r="BT15">
        <f t="shared" si="37"/>
        <v>0.70032390939193312</v>
      </c>
      <c r="BU15">
        <f t="shared" si="38"/>
        <v>13.295638180650947</v>
      </c>
      <c r="BX15">
        <f t="shared" si="39"/>
        <v>8.1799240112305007</v>
      </c>
      <c r="BY15">
        <f t="shared" si="40"/>
        <v>7.5624059041341143</v>
      </c>
      <c r="BZ15">
        <f t="shared" si="41"/>
        <v>0.61751810709638644</v>
      </c>
      <c r="CA15">
        <f t="shared" si="42"/>
        <v>0.65179125140363925</v>
      </c>
      <c r="CB15">
        <f t="shared" si="43"/>
        <v>3.4482401981206352</v>
      </c>
      <c r="CC15"/>
      <c r="CD15"/>
      <c r="CE15">
        <f t="shared" si="44"/>
        <v>3.0203177134196011</v>
      </c>
      <c r="CF15">
        <f t="shared" si="45"/>
        <v>2.9257147652762279</v>
      </c>
      <c r="CG15">
        <f t="shared" si="46"/>
        <v>9.4602948143373222E-2</v>
      </c>
      <c r="CH15">
        <f t="shared" si="47"/>
        <v>0.93652995941365447</v>
      </c>
      <c r="CI15">
        <f t="shared" si="48"/>
        <v>123.25194226365093</v>
      </c>
      <c r="CJ15"/>
      <c r="CK15"/>
      <c r="CL15">
        <f t="shared" si="49"/>
        <v>2.9578018188477024</v>
      </c>
      <c r="CM15">
        <f t="shared" si="50"/>
        <v>2.7286887395949573</v>
      </c>
      <c r="CN15">
        <f t="shared" si="51"/>
        <v>0.22911307925274516</v>
      </c>
      <c r="CO15">
        <f t="shared" si="52"/>
        <v>0.8531592243890711</v>
      </c>
      <c r="CP15">
        <f t="shared" si="53"/>
        <v>128.71018996728199</v>
      </c>
      <c r="CQ15"/>
      <c r="CR15"/>
      <c r="CS15">
        <f t="shared" si="54"/>
        <v>6.1105944315591998</v>
      </c>
      <c r="CT15">
        <f t="shared" si="55"/>
        <v>5.9712974003382993</v>
      </c>
      <c r="CU15">
        <f t="shared" si="56"/>
        <v>0.13929703122090054</v>
      </c>
      <c r="CV15">
        <f t="shared" si="57"/>
        <v>0.90796146160204205</v>
      </c>
      <c r="CW15">
        <f t="shared" si="58"/>
        <v>14.471974371682091</v>
      </c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20" t="s">
        <v>99</v>
      </c>
      <c r="B16">
        <v>25</v>
      </c>
      <c r="C16" t="s">
        <v>95</v>
      </c>
      <c r="E16">
        <v>20.397840499877901</v>
      </c>
      <c r="G16" s="48">
        <v>27.941522598266602</v>
      </c>
      <c r="H16" s="49">
        <v>24.303361892700199</v>
      </c>
      <c r="I16" s="50">
        <v>25.6239204406738</v>
      </c>
      <c r="J16" s="51">
        <v>28.618618011474599</v>
      </c>
      <c r="K16" s="52">
        <v>25.414302825927699</v>
      </c>
      <c r="L16" s="53">
        <v>26.053702672322601</v>
      </c>
      <c r="M16" s="15">
        <v>31.0322469075521</v>
      </c>
      <c r="N16" s="54">
        <v>25.933407465616899</v>
      </c>
      <c r="O16" s="48">
        <v>27.612676620483398</v>
      </c>
      <c r="P16" s="49">
        <v>23.577705383300799</v>
      </c>
      <c r="Q16" s="50">
        <v>22.9690748850505</v>
      </c>
      <c r="R16" s="51">
        <v>26.166688919067401</v>
      </c>
      <c r="T16">
        <f t="shared" si="0"/>
        <v>7.5436820983887003</v>
      </c>
      <c r="U16">
        <v>7.1782898409715301</v>
      </c>
      <c r="V16">
        <f t="shared" si="1"/>
        <v>0.36539225741717019</v>
      </c>
      <c r="W16">
        <f t="shared" si="2"/>
        <v>0.77625778792811118</v>
      </c>
      <c r="X16">
        <f t="shared" si="3"/>
        <v>5.3595140113272262</v>
      </c>
      <c r="AA16">
        <f t="shared" si="4"/>
        <v>3.9055213928222976</v>
      </c>
      <c r="AB16">
        <f t="shared" si="5"/>
        <v>4.3521053677513279</v>
      </c>
      <c r="AC16">
        <f t="shared" si="6"/>
        <v>-0.44658397492903035</v>
      </c>
      <c r="AD16">
        <f t="shared" si="7"/>
        <v>1.3628095618480514</v>
      </c>
      <c r="AE16">
        <f t="shared" si="59"/>
        <v>66.729967303328706</v>
      </c>
      <c r="AH16">
        <f t="shared" si="9"/>
        <v>5.2260799407958984</v>
      </c>
      <c r="AI16">
        <f t="shared" si="10"/>
        <v>5.5252334049769862</v>
      </c>
      <c r="AJ16">
        <f t="shared" si="11"/>
        <v>-0.29915346418108779</v>
      </c>
      <c r="AK16">
        <f t="shared" si="12"/>
        <v>1.2304222218184824</v>
      </c>
      <c r="AL16">
        <f t="shared" si="60"/>
        <v>26.717337590733322</v>
      </c>
      <c r="AO16">
        <f t="shared" si="14"/>
        <v>8.2207775115966975</v>
      </c>
      <c r="AP16">
        <f t="shared" si="15"/>
        <v>8.6493443988618584</v>
      </c>
      <c r="AQ16">
        <f t="shared" si="16"/>
        <v>-0.4285668872651609</v>
      </c>
      <c r="AR16">
        <f t="shared" si="17"/>
        <v>1.3458959560229637</v>
      </c>
      <c r="AS16">
        <f t="shared" si="18"/>
        <v>3.3519642752060461</v>
      </c>
      <c r="AV16">
        <f t="shared" si="19"/>
        <v>5.0164623260497976</v>
      </c>
      <c r="AW16">
        <f t="shared" si="20"/>
        <v>5.1071804591587426</v>
      </c>
      <c r="AX16">
        <f t="shared" si="21"/>
        <v>-9.0718133108945054E-2</v>
      </c>
      <c r="AY16">
        <f t="shared" si="22"/>
        <v>1.0649001279487289</v>
      </c>
      <c r="AZ16">
        <f t="shared" si="23"/>
        <v>30.895438798084253</v>
      </c>
      <c r="BC16">
        <f t="shared" si="24"/>
        <v>5.6558621724446994</v>
      </c>
      <c r="BD16">
        <f t="shared" si="25"/>
        <v>5.8165003458658999</v>
      </c>
      <c r="BE16">
        <f t="shared" si="26"/>
        <v>-0.16063817342120057</v>
      </c>
      <c r="BF16">
        <f t="shared" si="27"/>
        <v>1.1177814772503465</v>
      </c>
      <c r="BG16">
        <f t="shared" si="61"/>
        <v>19.83425236451286</v>
      </c>
      <c r="BJ16">
        <f t="shared" si="29"/>
        <v>10.634406407674199</v>
      </c>
      <c r="BK16">
        <f t="shared" si="30"/>
        <v>10.94950630551293</v>
      </c>
      <c r="BL16">
        <f t="shared" si="31"/>
        <v>-0.31509989783873138</v>
      </c>
      <c r="BM16">
        <f t="shared" si="32"/>
        <v>1.2440977965059448</v>
      </c>
      <c r="BN16">
        <f t="shared" si="33"/>
        <v>0.62910724285760211</v>
      </c>
      <c r="BQ16">
        <f t="shared" si="34"/>
        <v>5.5355669657389974</v>
      </c>
      <c r="BR16">
        <f t="shared" si="35"/>
        <v>5.7189974103655148</v>
      </c>
      <c r="BS16">
        <f t="shared" si="36"/>
        <v>-0.18343044462651736</v>
      </c>
      <c r="BT16">
        <f t="shared" si="37"/>
        <v>1.1355808651933854</v>
      </c>
      <c r="BU16">
        <f t="shared" si="38"/>
        <v>21.558984501316136</v>
      </c>
      <c r="BX16">
        <f t="shared" si="39"/>
        <v>7.2148361206054972</v>
      </c>
      <c r="BY16">
        <f t="shared" si="40"/>
        <v>7.5624059041341143</v>
      </c>
      <c r="BZ16">
        <f t="shared" si="41"/>
        <v>-0.34756978352861712</v>
      </c>
      <c r="CA16">
        <f t="shared" si="42"/>
        <v>1.2724154401686949</v>
      </c>
      <c r="CB16">
        <f t="shared" si="43"/>
        <v>6.731593988183068</v>
      </c>
      <c r="CC16"/>
      <c r="CD16"/>
      <c r="CE16">
        <f t="shared" si="44"/>
        <v>3.1798648834228977</v>
      </c>
      <c r="CF16">
        <f t="shared" si="45"/>
        <v>2.9257147652762279</v>
      </c>
      <c r="CG16">
        <f t="shared" si="46"/>
        <v>0.25415011814666988</v>
      </c>
      <c r="CH16">
        <f t="shared" si="47"/>
        <v>0.83848093263165524</v>
      </c>
      <c r="CI16">
        <f t="shared" si="48"/>
        <v>110.34820878831376</v>
      </c>
      <c r="CJ16"/>
      <c r="CK16"/>
      <c r="CL16">
        <f t="shared" si="49"/>
        <v>2.5712343851725983</v>
      </c>
      <c r="CM16">
        <f t="shared" si="50"/>
        <v>2.7286887395949573</v>
      </c>
      <c r="CN16">
        <f t="shared" si="51"/>
        <v>-0.157454354422359</v>
      </c>
      <c r="CO16">
        <f t="shared" si="52"/>
        <v>1.1153174153406884</v>
      </c>
      <c r="CP16">
        <f t="shared" si="53"/>
        <v>168.26017031593713</v>
      </c>
      <c r="CQ16"/>
      <c r="CR16"/>
      <c r="CS16">
        <f t="shared" si="54"/>
        <v>5.7688484191894993</v>
      </c>
      <c r="CT16">
        <f t="shared" si="55"/>
        <v>5.9712974003382993</v>
      </c>
      <c r="CU16">
        <f t="shared" si="56"/>
        <v>-0.20244898114879994</v>
      </c>
      <c r="CV16">
        <f t="shared" si="57"/>
        <v>1.1506499314203946</v>
      </c>
      <c r="CW16">
        <f t="shared" si="58"/>
        <v>18.340179646955466</v>
      </c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20" t="s">
        <v>100</v>
      </c>
      <c r="B17">
        <v>26</v>
      </c>
      <c r="C17" t="s">
        <v>95</v>
      </c>
      <c r="E17">
        <v>20.315244674682599</v>
      </c>
      <c r="G17" s="48">
        <v>27.917291641235401</v>
      </c>
      <c r="H17" s="49">
        <v>24.483545939127598</v>
      </c>
      <c r="I17" s="50">
        <v>25.918279012044302</v>
      </c>
      <c r="J17" s="51">
        <v>28.951479593912801</v>
      </c>
      <c r="K17" s="52">
        <v>25.361715952555301</v>
      </c>
      <c r="L17" s="53">
        <v>26.182992299397799</v>
      </c>
      <c r="M17" s="15">
        <v>31.034905751546201</v>
      </c>
      <c r="N17" s="54">
        <v>25.886238733927399</v>
      </c>
      <c r="O17" s="48">
        <v>27.188326517740901</v>
      </c>
      <c r="P17" s="49">
        <v>22.508794148762998</v>
      </c>
      <c r="Q17" s="50">
        <v>22.627108256022101</v>
      </c>
      <c r="R17" s="51">
        <v>26.407167434692401</v>
      </c>
      <c r="T17">
        <f t="shared" si="0"/>
        <v>7.6020469665528019</v>
      </c>
      <c r="U17">
        <v>7.1782898409715301</v>
      </c>
      <c r="V17">
        <f t="shared" si="1"/>
        <v>0.42375712558127177</v>
      </c>
      <c r="W17">
        <f t="shared" si="2"/>
        <v>0.74548068280842605</v>
      </c>
      <c r="X17">
        <f t="shared" si="3"/>
        <v>5.1470197488769802</v>
      </c>
      <c r="AA17">
        <f t="shared" si="4"/>
        <v>4.1683012644449988</v>
      </c>
      <c r="AB17">
        <f t="shared" si="5"/>
        <v>4.3521053677513279</v>
      </c>
      <c r="AC17">
        <f t="shared" si="6"/>
        <v>-0.18380410330632913</v>
      </c>
      <c r="AD17">
        <f t="shared" si="7"/>
        <v>1.1358750192516696</v>
      </c>
      <c r="AE17">
        <f t="shared" si="59"/>
        <v>55.618117906765065</v>
      </c>
      <c r="AH17">
        <f t="shared" si="9"/>
        <v>5.6030343373617022</v>
      </c>
      <c r="AI17">
        <f t="shared" si="10"/>
        <v>5.5252334049769862</v>
      </c>
      <c r="AJ17">
        <f t="shared" si="11"/>
        <v>7.7800932384715971E-2</v>
      </c>
      <c r="AK17">
        <f t="shared" si="12"/>
        <v>0.94750080073083998</v>
      </c>
      <c r="AL17">
        <f t="shared" si="60"/>
        <v>20.573993472909279</v>
      </c>
      <c r="AO17">
        <f t="shared" si="14"/>
        <v>8.6362349192302013</v>
      </c>
      <c r="AP17">
        <f t="shared" si="15"/>
        <v>8.6493443988618584</v>
      </c>
      <c r="AQ17">
        <f t="shared" si="16"/>
        <v>-1.3109479631657095E-2</v>
      </c>
      <c r="AR17">
        <f t="shared" si="17"/>
        <v>1.0091282091358755</v>
      </c>
      <c r="AS17">
        <f t="shared" si="18"/>
        <v>2.5132416001318303</v>
      </c>
      <c r="AV17">
        <f t="shared" si="19"/>
        <v>5.0464712778727012</v>
      </c>
      <c r="AW17">
        <f t="shared" si="20"/>
        <v>5.1071804591587426</v>
      </c>
      <c r="AX17">
        <f t="shared" si="21"/>
        <v>-6.0709181286041414E-2</v>
      </c>
      <c r="AY17">
        <f t="shared" si="22"/>
        <v>1.042978328587461</v>
      </c>
      <c r="AZ17">
        <f t="shared" si="23"/>
        <v>30.259432103433401</v>
      </c>
      <c r="BC17">
        <f t="shared" si="24"/>
        <v>5.8677476247152001</v>
      </c>
      <c r="BD17">
        <f t="shared" si="25"/>
        <v>5.8165003458658999</v>
      </c>
      <c r="BE17">
        <f t="shared" si="26"/>
        <v>5.1247278849300137E-2</v>
      </c>
      <c r="BF17">
        <f t="shared" si="27"/>
        <v>0.96510159166670495</v>
      </c>
      <c r="BG17">
        <f t="shared" si="61"/>
        <v>17.125054329580077</v>
      </c>
      <c r="BJ17">
        <f t="shared" si="29"/>
        <v>10.719661076863602</v>
      </c>
      <c r="BK17">
        <f t="shared" si="30"/>
        <v>10.94950630551293</v>
      </c>
      <c r="BL17">
        <f t="shared" si="31"/>
        <v>-0.22984522864932799</v>
      </c>
      <c r="BM17">
        <f t="shared" si="32"/>
        <v>1.1727091350385301</v>
      </c>
      <c r="BN17">
        <f t="shared" si="33"/>
        <v>0.59300789109185414</v>
      </c>
      <c r="BQ17">
        <f t="shared" si="34"/>
        <v>5.5709940592448</v>
      </c>
      <c r="BR17">
        <f t="shared" si="35"/>
        <v>5.7189974103655148</v>
      </c>
      <c r="BS17">
        <f t="shared" si="36"/>
        <v>-0.14800335112071483</v>
      </c>
      <c r="BT17">
        <f t="shared" si="37"/>
        <v>1.1080349216274752</v>
      </c>
      <c r="BU17">
        <f t="shared" si="38"/>
        <v>21.036025204788672</v>
      </c>
      <c r="BX17">
        <f t="shared" si="39"/>
        <v>6.8730818430583014</v>
      </c>
      <c r="BY17">
        <f t="shared" si="40"/>
        <v>7.5624059041341143</v>
      </c>
      <c r="BZ17">
        <f t="shared" si="41"/>
        <v>-0.6893240610758129</v>
      </c>
      <c r="CA17">
        <f t="shared" si="42"/>
        <v>1.6125278315693854</v>
      </c>
      <c r="CB17">
        <f t="shared" si="43"/>
        <v>8.530926546546171</v>
      </c>
      <c r="CC17"/>
      <c r="CD17"/>
      <c r="CE17">
        <f t="shared" si="44"/>
        <v>2.1935494740803989</v>
      </c>
      <c r="CF17">
        <f t="shared" si="45"/>
        <v>2.9257147652762279</v>
      </c>
      <c r="CG17">
        <f t="shared" si="46"/>
        <v>-0.73216529119582896</v>
      </c>
      <c r="CH17">
        <f t="shared" si="47"/>
        <v>1.6611303548555421</v>
      </c>
      <c r="CI17">
        <f t="shared" si="48"/>
        <v>218.61291305324173</v>
      </c>
      <c r="CJ17"/>
      <c r="CK17"/>
      <c r="CL17">
        <f t="shared" si="49"/>
        <v>2.3118635813395016</v>
      </c>
      <c r="CM17">
        <f t="shared" si="50"/>
        <v>2.7286887395949573</v>
      </c>
      <c r="CN17">
        <f t="shared" si="51"/>
        <v>-0.41682515825545563</v>
      </c>
      <c r="CO17">
        <f t="shared" si="52"/>
        <v>1.3349865050591851</v>
      </c>
      <c r="CP17">
        <f t="shared" si="53"/>
        <v>201.40011589626386</v>
      </c>
      <c r="CQ17"/>
      <c r="CR17"/>
      <c r="CS17">
        <f t="shared" si="54"/>
        <v>6.0919227600098012</v>
      </c>
      <c r="CT17">
        <f t="shared" si="55"/>
        <v>5.9712974003382993</v>
      </c>
      <c r="CU17">
        <f t="shared" si="56"/>
        <v>0.1206253596715019</v>
      </c>
      <c r="CV17">
        <f t="shared" si="57"/>
        <v>0.91978886673090021</v>
      </c>
      <c r="CW17">
        <f t="shared" si="58"/>
        <v>14.660491077673477</v>
      </c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20" t="s">
        <v>101</v>
      </c>
      <c r="B18">
        <v>27</v>
      </c>
      <c r="C18" t="s">
        <v>95</v>
      </c>
      <c r="E18">
        <v>20.430078506469702</v>
      </c>
      <c r="G18" s="48">
        <v>27.8838787078857</v>
      </c>
      <c r="H18" s="49">
        <v>24.2371501922607</v>
      </c>
      <c r="I18" s="50">
        <v>25.562111536661799</v>
      </c>
      <c r="J18" s="51">
        <v>28.623022715250698</v>
      </c>
      <c r="K18" s="52">
        <v>25.3256238301595</v>
      </c>
      <c r="L18" s="53">
        <v>26.024435679117801</v>
      </c>
      <c r="M18" s="15">
        <v>31.460066477457701</v>
      </c>
      <c r="N18" s="54">
        <v>25.943778991699201</v>
      </c>
      <c r="O18" s="48">
        <v>27.8257738749186</v>
      </c>
      <c r="P18" s="49">
        <v>23.210760116577099</v>
      </c>
      <c r="Q18" s="50">
        <v>22.854885737101199</v>
      </c>
      <c r="R18" s="51">
        <v>26.377805074055999</v>
      </c>
      <c r="T18">
        <f t="shared" si="0"/>
        <v>7.4538002014159979</v>
      </c>
      <c r="U18">
        <v>7.1782898409715301</v>
      </c>
      <c r="V18">
        <f t="shared" si="1"/>
        <v>0.27551036044446775</v>
      </c>
      <c r="W18">
        <f t="shared" si="2"/>
        <v>0.82615800900789815</v>
      </c>
      <c r="X18">
        <f t="shared" si="3"/>
        <v>5.7040399384155265</v>
      </c>
      <c r="AA18">
        <f t="shared" si="4"/>
        <v>3.8070716857909979</v>
      </c>
      <c r="AB18">
        <f t="shared" si="5"/>
        <v>4.3521053677513279</v>
      </c>
      <c r="AC18">
        <f t="shared" si="6"/>
        <v>-0.54503368196033009</v>
      </c>
      <c r="AD18">
        <f t="shared" si="7"/>
        <v>1.4590544077377428</v>
      </c>
      <c r="AE18">
        <f t="shared" si="59"/>
        <v>71.442595978037886</v>
      </c>
      <c r="AH18">
        <f t="shared" si="9"/>
        <v>5.1320330301920976</v>
      </c>
      <c r="AI18">
        <f t="shared" si="10"/>
        <v>5.5252334049769862</v>
      </c>
      <c r="AJ18">
        <f t="shared" si="11"/>
        <v>-0.39320037478488867</v>
      </c>
      <c r="AK18">
        <f t="shared" si="12"/>
        <v>1.3133035164551328</v>
      </c>
      <c r="AL18">
        <f t="shared" si="60"/>
        <v>28.517018618512331</v>
      </c>
      <c r="AO18">
        <f t="shared" si="14"/>
        <v>8.1929442087809967</v>
      </c>
      <c r="AP18">
        <f t="shared" si="15"/>
        <v>8.6493443988618584</v>
      </c>
      <c r="AQ18">
        <f t="shared" si="16"/>
        <v>-0.45640019008086163</v>
      </c>
      <c r="AR18">
        <f t="shared" si="17"/>
        <v>1.372113847325823</v>
      </c>
      <c r="AS18">
        <f t="shared" si="18"/>
        <v>3.4172601360228851</v>
      </c>
      <c r="AV18">
        <f t="shared" si="19"/>
        <v>4.8955453236897988</v>
      </c>
      <c r="AW18">
        <f t="shared" si="20"/>
        <v>5.1071804591587426</v>
      </c>
      <c r="AX18">
        <f t="shared" si="21"/>
        <v>-0.21163513546894386</v>
      </c>
      <c r="AY18">
        <f t="shared" si="22"/>
        <v>1.1579999053994137</v>
      </c>
      <c r="AZ18">
        <f t="shared" si="23"/>
        <v>33.59649817525186</v>
      </c>
      <c r="BC18">
        <f t="shared" si="24"/>
        <v>5.594357172648099</v>
      </c>
      <c r="BD18">
        <f t="shared" si="25"/>
        <v>5.8165003458658999</v>
      </c>
      <c r="BE18">
        <f t="shared" si="26"/>
        <v>-0.22214317321780097</v>
      </c>
      <c r="BF18">
        <f t="shared" si="27"/>
        <v>1.1664651241744926</v>
      </c>
      <c r="BG18">
        <f t="shared" si="61"/>
        <v>20.698109709415064</v>
      </c>
      <c r="BJ18">
        <f t="shared" si="29"/>
        <v>11.029987970988</v>
      </c>
      <c r="BK18">
        <f t="shared" si="30"/>
        <v>10.94950630551293</v>
      </c>
      <c r="BL18">
        <f t="shared" si="31"/>
        <v>8.0481665475069519E-2</v>
      </c>
      <c r="BM18">
        <f t="shared" si="32"/>
        <v>0.94574184384762339</v>
      </c>
      <c r="BN18">
        <f t="shared" si="33"/>
        <v>0.47823655464146647</v>
      </c>
      <c r="BQ18">
        <f t="shared" si="34"/>
        <v>5.5137004852294993</v>
      </c>
      <c r="BR18">
        <f t="shared" si="35"/>
        <v>5.7189974103655148</v>
      </c>
      <c r="BS18">
        <f t="shared" si="36"/>
        <v>-0.2052969251360155</v>
      </c>
      <c r="BT18">
        <f t="shared" si="37"/>
        <v>1.1529236088424211</v>
      </c>
      <c r="BU18">
        <f t="shared" si="38"/>
        <v>21.888236211167889</v>
      </c>
      <c r="BX18">
        <f t="shared" si="39"/>
        <v>7.395695368448898</v>
      </c>
      <c r="BY18">
        <f t="shared" si="40"/>
        <v>7.5624059041341143</v>
      </c>
      <c r="BZ18">
        <f t="shared" si="41"/>
        <v>-0.16671053568521632</v>
      </c>
      <c r="CA18">
        <f t="shared" si="42"/>
        <v>1.1224961803024052</v>
      </c>
      <c r="CB18">
        <f t="shared" si="43"/>
        <v>5.9384602705546694</v>
      </c>
      <c r="CC18"/>
      <c r="CD18"/>
      <c r="CE18">
        <f t="shared" si="44"/>
        <v>2.780681610107397</v>
      </c>
      <c r="CF18">
        <f t="shared" si="45"/>
        <v>2.9257147652762279</v>
      </c>
      <c r="CG18">
        <f t="shared" si="46"/>
        <v>-0.14503315516883086</v>
      </c>
      <c r="CH18">
        <f t="shared" si="47"/>
        <v>1.1057560648637439</v>
      </c>
      <c r="CI18">
        <f t="shared" si="48"/>
        <v>145.52292886561227</v>
      </c>
      <c r="CJ18"/>
      <c r="CK18"/>
      <c r="CL18">
        <f t="shared" si="49"/>
        <v>2.4248072306314974</v>
      </c>
      <c r="CM18">
        <f t="shared" si="50"/>
        <v>2.7286887395949573</v>
      </c>
      <c r="CN18">
        <f t="shared" si="51"/>
        <v>-0.30388150896345989</v>
      </c>
      <c r="CO18">
        <f t="shared" si="52"/>
        <v>1.2344612142972657</v>
      </c>
      <c r="CP18">
        <f t="shared" si="53"/>
        <v>186.23456543322109</v>
      </c>
      <c r="CQ18"/>
      <c r="CR18"/>
      <c r="CS18">
        <f t="shared" si="54"/>
        <v>5.9477265675862974</v>
      </c>
      <c r="CT18">
        <f t="shared" si="55"/>
        <v>5.9712974003382993</v>
      </c>
      <c r="CU18">
        <f t="shared" si="56"/>
        <v>-2.3570832752001891E-2</v>
      </c>
      <c r="CV18">
        <f t="shared" si="57"/>
        <v>1.0164722521439229</v>
      </c>
      <c r="CW18">
        <f t="shared" si="58"/>
        <v>16.201525069794599</v>
      </c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64" customFormat="1" x14ac:dyDescent="0.25">
      <c r="A19" s="63"/>
      <c r="G19" s="65"/>
      <c r="H19" s="66"/>
      <c r="I19" s="67"/>
      <c r="J19" s="68"/>
      <c r="K19" s="69"/>
      <c r="L19" s="70"/>
      <c r="M19" s="71"/>
      <c r="N19" s="72"/>
      <c r="O19" s="65"/>
      <c r="P19" s="66"/>
      <c r="Q19" s="67"/>
      <c r="R19" s="68"/>
    </row>
    <row r="20" spans="1:1024" x14ac:dyDescent="0.25">
      <c r="A20" s="20" t="s">
        <v>102</v>
      </c>
      <c r="B20">
        <v>5</v>
      </c>
      <c r="C20" t="s">
        <v>103</v>
      </c>
      <c r="E20">
        <v>22.269752502441399</v>
      </c>
      <c r="G20" s="48">
        <v>29.182191848754901</v>
      </c>
      <c r="H20" s="49">
        <v>26.3900852203369</v>
      </c>
      <c r="I20" s="50">
        <v>28.017289479573598</v>
      </c>
      <c r="J20" s="51">
        <v>30.685686747233099</v>
      </c>
      <c r="K20" s="52">
        <v>27.454098383585599</v>
      </c>
      <c r="L20" s="53">
        <v>27.7034079233805</v>
      </c>
      <c r="M20" s="15">
        <v>33.171747843424498</v>
      </c>
      <c r="N20" s="54">
        <v>27.387273788452099</v>
      </c>
      <c r="O20" s="48">
        <v>29.8950309753418</v>
      </c>
      <c r="P20" s="49">
        <v>24.299833933512399</v>
      </c>
      <c r="Q20" s="50">
        <v>24.854862848917598</v>
      </c>
      <c r="R20" s="51">
        <v>27.636227925618499</v>
      </c>
      <c r="T20">
        <f>G20-E20</f>
        <v>6.9124393463135014</v>
      </c>
      <c r="U20">
        <v>7.1782898409715301</v>
      </c>
      <c r="V20">
        <f>T20-U20</f>
        <v>-0.26585049465802868</v>
      </c>
      <c r="W20">
        <f>POWER(2,-V20)</f>
        <v>1.2023446444207979</v>
      </c>
      <c r="X20">
        <f>POWER(2,-T20)*1000</f>
        <v>8.3013440488848165</v>
      </c>
      <c r="Y20">
        <f>AVERAGE(X20:X27)+(2*STDEV(X20:X27))</f>
        <v>12.853759197212389</v>
      </c>
      <c r="AA20">
        <f>H20-E20</f>
        <v>4.1203327178955007</v>
      </c>
      <c r="AB20">
        <f>AVERAGE($AA$12:$AA$19)</f>
        <v>4.3521053677513279</v>
      </c>
      <c r="AC20">
        <f>AA20-AB20</f>
        <v>-0.23177264985582724</v>
      </c>
      <c r="AD20">
        <f>POWER(2,-AC20)</f>
        <v>1.1742769057264726</v>
      </c>
      <c r="AE20">
        <f>POWER(2,-AA20)*1000</f>
        <v>57.498466196495848</v>
      </c>
      <c r="AF20">
        <f>AVERAGE(AE20:AE27)+(2*STDEV(AE20:AE27))</f>
        <v>114.64609076389519</v>
      </c>
      <c r="AH20">
        <f>I20-E20</f>
        <v>5.7475369771321994</v>
      </c>
      <c r="AI20">
        <f>AVERAGE($AH$12:$AH$19)</f>
        <v>5.5252334049769862</v>
      </c>
      <c r="AJ20">
        <f>AH20-AI20</f>
        <v>0.22230357215521312</v>
      </c>
      <c r="AK20">
        <f>POWER(2,-AJ20)</f>
        <v>0.85719564639076928</v>
      </c>
      <c r="AL20">
        <f>POWER(2,-AH20)*1000</f>
        <v>18.613111060430484</v>
      </c>
      <c r="AM20">
        <f>AVERAGE(AL20:AL27)+(2*STDEV(AL20:AL27))</f>
        <v>73.649052795984602</v>
      </c>
      <c r="AO20">
        <f>J20-E20</f>
        <v>8.4159342447916998</v>
      </c>
      <c r="AP20">
        <f>AVERAGE($AO$12:$AO$19)</f>
        <v>8.6493443988618584</v>
      </c>
      <c r="AQ20">
        <f>AO20-AP20</f>
        <v>-0.23341015407015853</v>
      </c>
      <c r="AR20">
        <f>POWER(2,-AQ20)</f>
        <v>1.175610503615782</v>
      </c>
      <c r="AS20">
        <f>POWER(2,-AO20)*1000</f>
        <v>2.9278670405707463</v>
      </c>
      <c r="AT20">
        <f>AVERAGE(AS20:AS27)+(2*STDEV(AS20:AS27))</f>
        <v>7.1399868882113093</v>
      </c>
      <c r="AV20">
        <f>K20-E20</f>
        <v>5.1843458811441998</v>
      </c>
      <c r="AW20">
        <f>AVERAGE($AV$12:$AV$19)</f>
        <v>5.1071804591587426</v>
      </c>
      <c r="AX20">
        <f>AV20-AW20</f>
        <v>7.7165421985457172E-2</v>
      </c>
      <c r="AY20">
        <f>POWER(2,-AX20)</f>
        <v>0.94791826889843112</v>
      </c>
      <c r="AZ20">
        <f>POWER(2,-AV20)*1000</f>
        <v>27.501499993948244</v>
      </c>
      <c r="BA20">
        <f>AVERAGE(AZ20:AZ27)+(2*STDEV(AZ20:AZ27))</f>
        <v>63.34479738955477</v>
      </c>
      <c r="BC20">
        <f>L20-E20</f>
        <v>5.4336554209391004</v>
      </c>
      <c r="BD20">
        <f>AVERAGE($BC$12:$BC$19)</f>
        <v>5.8165003458658999</v>
      </c>
      <c r="BE20">
        <f>BC20-BD20</f>
        <v>-0.38284492492679956</v>
      </c>
      <c r="BF20">
        <f>POWER(2,-BE20)</f>
        <v>1.303910570574218</v>
      </c>
      <c r="BG20">
        <f>POWER(2,-BC20)*1000</f>
        <v>23.136983251094559</v>
      </c>
      <c r="BH20">
        <f>AVERAGE(BG20:BG27)+(2*STDEV(BG20:BG27))</f>
        <v>56.195670856436422</v>
      </c>
      <c r="BJ20">
        <f>M20-E20</f>
        <v>10.901995340983099</v>
      </c>
      <c r="BK20">
        <f>AVERAGE($BJ$12:$BJ$19)</f>
        <v>10.94950630551293</v>
      </c>
      <c r="BL20">
        <f>BJ20-BK20</f>
        <v>-4.7510964529831057E-2</v>
      </c>
      <c r="BM20">
        <f>POWER(2,-BL20)</f>
        <v>1.0334803543540629</v>
      </c>
      <c r="BN20">
        <f>POWER(2,-BJ20)*1000</f>
        <v>0.52260359121380007</v>
      </c>
      <c r="BO20">
        <f>AVERAGE(BN20:BN27)+(2*STDEV(BN20:BN27))</f>
        <v>0.74283916200273681</v>
      </c>
      <c r="BQ20">
        <f>N20-E20</f>
        <v>5.1175212860106996</v>
      </c>
      <c r="BR20">
        <f>AVERAGE($BQ$12:$BQ$19)</f>
        <v>5.7189974103655148</v>
      </c>
      <c r="BS20">
        <f>BQ20-BR20</f>
        <v>-0.60147612435481523</v>
      </c>
      <c r="BT20">
        <f>POWER(2,-BS20)</f>
        <v>1.517268198061523</v>
      </c>
      <c r="BU20">
        <f>POWER(2,-BQ20)*1000</f>
        <v>28.805312390304948</v>
      </c>
      <c r="BV20">
        <f>AVERAGE(BU20:BU27)+(2*STDEV(BU20:BU27))</f>
        <v>35.869347678398135</v>
      </c>
      <c r="BX20">
        <f>O20-E20</f>
        <v>7.6252784729004013</v>
      </c>
      <c r="BY20">
        <f>AVERAGE($BX$12:$BX$19)</f>
        <v>7.5624059041341143</v>
      </c>
      <c r="BZ20">
        <f>BX20-BY20</f>
        <v>6.2872568766286996E-2</v>
      </c>
      <c r="CA20">
        <f>POWER(2,-BZ20)</f>
        <v>0.95735601637776579</v>
      </c>
      <c r="CB20">
        <f>POWER(2,-BX20)*1000</f>
        <v>5.064801794251296</v>
      </c>
      <c r="CC20">
        <f>AVERAGE(CB20:CB27)+(2*STDEV(CB20:CB27))</f>
        <v>12.217727435057675</v>
      </c>
      <c r="CD20"/>
      <c r="CE20">
        <f>P20-E20</f>
        <v>2.0300814310710003</v>
      </c>
      <c r="CF20">
        <f>AVERAGE($CE$12:$CE$19)</f>
        <v>2.9257147652762279</v>
      </c>
      <c r="CG20">
        <f>CE20-CF20</f>
        <v>-0.89563333420522762</v>
      </c>
      <c r="CH20">
        <f>POWER(2,-CG20)</f>
        <v>1.8604264216852577</v>
      </c>
      <c r="CI20">
        <f>POWER(2,-CE20)*1000</f>
        <v>244.84125425617316</v>
      </c>
      <c r="CJ20">
        <f>AVERAGE(CI20:CI27)+(2*STDEV(CI20:CI27))</f>
        <v>306.58203777757063</v>
      </c>
      <c r="CK20"/>
      <c r="CL20">
        <f>Q20-E20</f>
        <v>2.5851103464761991</v>
      </c>
      <c r="CM20">
        <f>AVERAGE($CL$12:$CL$19)</f>
        <v>2.7286887395949573</v>
      </c>
      <c r="CN20">
        <f>CL20-CM20</f>
        <v>-0.1435783931187582</v>
      </c>
      <c r="CO20">
        <f>POWER(2,-CN20)</f>
        <v>1.1046416219957758</v>
      </c>
      <c r="CP20">
        <f>POWER(2,-CL20)*1000</f>
        <v>166.64958773041903</v>
      </c>
      <c r="CQ20">
        <f>AVERAGE(CP20:CP27)+(2*STDEV(CP20:CP27))</f>
        <v>508.33092339651137</v>
      </c>
      <c r="CR20"/>
      <c r="CS20">
        <f>R20-E20</f>
        <v>5.3664754231770999</v>
      </c>
      <c r="CT20">
        <f>AVERAGE($CS$12:$CS$19)</f>
        <v>5.9712974003382993</v>
      </c>
      <c r="CU20">
        <f>CS20-CT20</f>
        <v>-0.60482197716119934</v>
      </c>
      <c r="CV20">
        <f>POWER(2,-CU20)</f>
        <v>1.5207910820821613</v>
      </c>
      <c r="CW20">
        <f>POWER(2,-CS20)*1000</f>
        <v>24.239849922421225</v>
      </c>
      <c r="CX20">
        <f>AVERAGE(CW20:CW27)+(2*STDEV(CW20:CW27))</f>
        <v>54.7797863074072</v>
      </c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0" t="s">
        <v>104</v>
      </c>
      <c r="B21">
        <v>6</v>
      </c>
      <c r="C21" t="s">
        <v>103</v>
      </c>
      <c r="E21">
        <v>21.855707168579102</v>
      </c>
      <c r="G21" s="48">
        <v>29.030576705932599</v>
      </c>
      <c r="H21" s="49">
        <v>26.209418614705399</v>
      </c>
      <c r="I21" s="50">
        <v>27.1684061686198</v>
      </c>
      <c r="J21" s="51">
        <v>30.591362635294601</v>
      </c>
      <c r="K21" s="52">
        <v>26.7693678538005</v>
      </c>
      <c r="L21" s="53">
        <v>26.870368957519499</v>
      </c>
      <c r="M21" s="15">
        <v>32.486869812011697</v>
      </c>
      <c r="N21" s="54">
        <v>27.205478668212901</v>
      </c>
      <c r="O21" s="48">
        <v>29.9810975392659</v>
      </c>
      <c r="P21" s="49">
        <v>24.0467338562012</v>
      </c>
      <c r="Q21" s="50">
        <v>24.309667587280298</v>
      </c>
      <c r="R21" s="51">
        <v>27.470554351806602</v>
      </c>
      <c r="T21">
        <f>G21-E21</f>
        <v>7.1748695373534979</v>
      </c>
      <c r="U21">
        <v>7.1782898409715301</v>
      </c>
      <c r="V21">
        <f>T21-U21</f>
        <v>-3.4203036180322499E-3</v>
      </c>
      <c r="W21">
        <f>POWER(2,-V21)</f>
        <v>1.0023735863158922</v>
      </c>
      <c r="X21">
        <f>POWER(2,-T21)*1000</f>
        <v>6.9206845509186259</v>
      </c>
      <c r="Y21">
        <f>AVERAGE(X20:X27)-(2*STDEV(X20:X27))</f>
        <v>1.7539546421187211</v>
      </c>
      <c r="AA21">
        <f>H21-E21</f>
        <v>4.3537114461262973</v>
      </c>
      <c r="AB21">
        <f>AVERAGE($AA$12:$AA$19)</f>
        <v>4.3521053677513279</v>
      </c>
      <c r="AC21">
        <f>AA21-AB21</f>
        <v>1.6060783749693996E-3</v>
      </c>
      <c r="AD21">
        <f>POWER(2,-AC21)</f>
        <v>0.99888737073408107</v>
      </c>
      <c r="AE21">
        <f>POWER(2,-AA21)*1000</f>
        <v>48.910517987857425</v>
      </c>
      <c r="AF21">
        <f>AVERAGE(AE20:AE27)-(2*STDEV(AE20:AE27))</f>
        <v>31.826888690518956</v>
      </c>
      <c r="AH21">
        <f>I21-E21</f>
        <v>5.3126990000406984</v>
      </c>
      <c r="AI21">
        <f>AVERAGE($AH$12:$AH$19)</f>
        <v>5.5252334049769862</v>
      </c>
      <c r="AJ21">
        <f>AH21-AI21</f>
        <v>-0.21253440493628784</v>
      </c>
      <c r="AK21">
        <f>POWER(2,-AJ21)</f>
        <v>1.1587219419681845</v>
      </c>
      <c r="AL21">
        <f>POWER(2,-AH21)*1000</f>
        <v>25.160440658817311</v>
      </c>
      <c r="AM21">
        <f>AVERAGE(AL20:AL27)-(2*STDEV(AL20:AL27))</f>
        <v>8.0066951606314518</v>
      </c>
      <c r="AO21">
        <f>J21-E21</f>
        <v>8.7356554667154995</v>
      </c>
      <c r="AP21">
        <f>AVERAGE($AO$12:$AO$19)</f>
        <v>8.6493443988618584</v>
      </c>
      <c r="AQ21">
        <f>AO21-AP21</f>
        <v>8.6311067853641177E-2</v>
      </c>
      <c r="AR21">
        <f>POWER(2,-AQ21)</f>
        <v>0.94192815740944746</v>
      </c>
      <c r="AS21">
        <f>POWER(2,-AO21)*1000</f>
        <v>2.3458793522025099</v>
      </c>
      <c r="AT21">
        <f>AVERAGE(AS20:AS27)-(2*STDEV(AS20:AS27))</f>
        <v>1.0113538111042075</v>
      </c>
      <c r="AV21">
        <f>K21-E21</f>
        <v>4.913660685221398</v>
      </c>
      <c r="AW21">
        <f>AVERAGE($AV$12:$AV$19)</f>
        <v>5.1071804591587426</v>
      </c>
      <c r="AX21">
        <f>AV21-AW21</f>
        <v>-0.19351977393734465</v>
      </c>
      <c r="AY21">
        <f>POWER(2,-AX21)</f>
        <v>1.1435502593091829</v>
      </c>
      <c r="AZ21">
        <f>POWER(2,-AV21)*1000</f>
        <v>33.17727749462837</v>
      </c>
      <c r="BA21">
        <f>AVERAGE(AZ20:AZ27)-(2*STDEV(AZ20:AZ27))</f>
        <v>20.137859502262483</v>
      </c>
      <c r="BC21">
        <f>L21-E21</f>
        <v>5.0146617889403977</v>
      </c>
      <c r="BD21">
        <f>AVERAGE($BC$12:$BC$19)</f>
        <v>5.8165003458658999</v>
      </c>
      <c r="BE21">
        <f>BC21-BD21</f>
        <v>-0.80183855692550221</v>
      </c>
      <c r="BF21">
        <f>POWER(2,-BE21)</f>
        <v>1.7433213838501429</v>
      </c>
      <c r="BG21">
        <f>POWER(2,-BC21)*1000</f>
        <v>30.934021526992346</v>
      </c>
      <c r="BH21">
        <f>AVERAGE(BG20:BG27)-(2*STDEV(BG20:BG27))</f>
        <v>16.256055232358182</v>
      </c>
      <c r="BJ21">
        <f>M21-E21</f>
        <v>10.631162643432596</v>
      </c>
      <c r="BK21">
        <f>AVERAGE($BJ$12:$BJ$19)</f>
        <v>10.94950630551293</v>
      </c>
      <c r="BL21">
        <f>BJ21-BK21</f>
        <v>-0.31834366208033416</v>
      </c>
      <c r="BM21">
        <f>POWER(2,-BL21)</f>
        <v>1.2468981805244836</v>
      </c>
      <c r="BN21">
        <f>POWER(2,-BJ21)*1000</f>
        <v>0.63052332274601097</v>
      </c>
      <c r="BO21">
        <f>AVERAGE(BN20:BN27)-(2*STDEV(BN20:BN27))</f>
        <v>0.49401685389111627</v>
      </c>
      <c r="BQ21">
        <f>N21-E21</f>
        <v>5.3497714996337997</v>
      </c>
      <c r="BR21">
        <f>AVERAGE($BQ$12:$BQ$19)</f>
        <v>5.7189974103655148</v>
      </c>
      <c r="BS21">
        <f>BQ21-BR21</f>
        <v>-0.36922591073171507</v>
      </c>
      <c r="BT21">
        <f>POWER(2,-BS21)</f>
        <v>1.2916595946510741</v>
      </c>
      <c r="BU21">
        <f>POWER(2,-BQ21)*1000</f>
        <v>24.522136675239388</v>
      </c>
      <c r="BV21">
        <f>AVERAGE(BU20:BU27)-(2*STDEV(BU20:BU27))</f>
        <v>11.529246843911936</v>
      </c>
      <c r="BX21">
        <f>O21-E21</f>
        <v>8.125390370686798</v>
      </c>
      <c r="BY21">
        <f>AVERAGE($BX$12:$BX$19)</f>
        <v>7.5624059041341143</v>
      </c>
      <c r="BZ21">
        <f>BX21-BY21</f>
        <v>0.56298446655268375</v>
      </c>
      <c r="CA21">
        <f>POWER(2,-BZ21)</f>
        <v>0.67690042765035019</v>
      </c>
      <c r="CB21">
        <f>POWER(2,-BX21)*1000</f>
        <v>3.5810779290492851</v>
      </c>
      <c r="CC21">
        <f>AVERAGE(CB20:CB27)-(2*STDEV(CB20:CB27))</f>
        <v>1.1496245856851743</v>
      </c>
      <c r="CD21"/>
      <c r="CE21">
        <f>P21-E21</f>
        <v>2.1910266876220987</v>
      </c>
      <c r="CF21">
        <f>AVERAGE($CE$12:$CE$19)</f>
        <v>2.9257147652762279</v>
      </c>
      <c r="CG21">
        <f>CE21-CF21</f>
        <v>-0.73468807765412913</v>
      </c>
      <c r="CH21">
        <f>POWER(2,-CG21)</f>
        <v>1.6640376521166467</v>
      </c>
      <c r="CI21">
        <f>POWER(2,-CE21)*1000</f>
        <v>218.99552765149045</v>
      </c>
      <c r="CJ21">
        <f>AVERAGE(CI20:CI27)-(2*STDEV(CI20:CI27))</f>
        <v>114.88447797859796</v>
      </c>
      <c r="CK21"/>
      <c r="CL21">
        <f>Q21-E21</f>
        <v>2.4539604187011967</v>
      </c>
      <c r="CM21">
        <f>AVERAGE($CL$12:$CL$19)</f>
        <v>2.7286887395949573</v>
      </c>
      <c r="CN21">
        <f>CL21-CM21</f>
        <v>-0.27472832089376054</v>
      </c>
      <c r="CO21">
        <f>POWER(2,-CN21)</f>
        <v>1.2097662523215669</v>
      </c>
      <c r="CP21">
        <f>POWER(2,-CL21)*1000</f>
        <v>182.50900851926633</v>
      </c>
      <c r="CQ21">
        <f>AVERAGE(CP20:CP27)-(2*STDEV(CP20:CP27))</f>
        <v>57.669892779944774</v>
      </c>
      <c r="CR21"/>
      <c r="CS21">
        <f>R21-E21</f>
        <v>5.6148471832275</v>
      </c>
      <c r="CT21">
        <f>AVERAGE($CS$12:$CS$19)</f>
        <v>5.9712974003382993</v>
      </c>
      <c r="CU21">
        <f>CS21-CT21</f>
        <v>-0.35645021711079927</v>
      </c>
      <c r="CV21">
        <f>POWER(2,-CU21)</f>
        <v>1.2802718817588616</v>
      </c>
      <c r="CW21">
        <f>POWER(2,-CS21)*1000</f>
        <v>20.406220577807151</v>
      </c>
      <c r="CX21">
        <f>AVERAGE(CW20:CW27)-(2*STDEV(CW20:CW27))</f>
        <v>4.1622711875503171</v>
      </c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74" customFormat="1" x14ac:dyDescent="0.25">
      <c r="A22" s="73"/>
      <c r="G22" s="75"/>
      <c r="H22" s="76"/>
      <c r="I22" s="77"/>
      <c r="J22" s="78"/>
      <c r="K22" s="79"/>
      <c r="L22" s="80"/>
      <c r="M22" s="81"/>
      <c r="N22" s="82"/>
      <c r="O22" s="75"/>
      <c r="P22" s="76"/>
      <c r="Q22" s="77"/>
      <c r="R22" s="78"/>
      <c r="BQ22" s="17"/>
      <c r="BR22" s="17"/>
      <c r="BX22" s="17"/>
      <c r="BY22" s="17"/>
      <c r="CE22" s="17"/>
      <c r="CF22" s="17"/>
      <c r="CL22" s="17"/>
      <c r="CM22" s="17"/>
      <c r="CS22" s="17"/>
      <c r="CT22" s="17"/>
    </row>
    <row r="23" spans="1:1024" s="90" customFormat="1" x14ac:dyDescent="0.25">
      <c r="A23" s="83"/>
      <c r="B23" s="11"/>
      <c r="C23" s="11"/>
      <c r="D23" s="11"/>
      <c r="E23" s="11"/>
      <c r="F23" s="11"/>
      <c r="G23" s="13"/>
      <c r="H23" s="84"/>
      <c r="I23" s="85"/>
      <c r="J23" s="86"/>
      <c r="K23" s="87"/>
      <c r="L23" s="88"/>
      <c r="M23" s="14"/>
      <c r="N23" s="89"/>
      <c r="O23" s="13"/>
      <c r="P23" s="84"/>
      <c r="Q23" s="85"/>
      <c r="R23" s="8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E23" s="11"/>
      <c r="CF23" s="11"/>
      <c r="CG23" s="11"/>
      <c r="CH23" s="11"/>
      <c r="CI23" s="11"/>
      <c r="CJ23" s="11"/>
      <c r="CL23" s="11"/>
      <c r="CM23" s="11"/>
      <c r="CN23" s="11"/>
      <c r="CO23" s="11"/>
      <c r="CP23" s="11"/>
      <c r="CQ23" s="11"/>
      <c r="CS23" s="11"/>
      <c r="CT23" s="11"/>
      <c r="CU23" s="11"/>
      <c r="CV23" s="11"/>
      <c r="CW23" s="11"/>
      <c r="CX23" s="11"/>
    </row>
    <row r="24" spans="1:1024" x14ac:dyDescent="0.25">
      <c r="A24" s="20" t="s">
        <v>105</v>
      </c>
      <c r="B24">
        <v>29</v>
      </c>
      <c r="C24" t="s">
        <v>103</v>
      </c>
      <c r="E24">
        <v>20.634013118939201</v>
      </c>
      <c r="G24" s="48">
        <v>27.546506679200601</v>
      </c>
      <c r="H24" s="49">
        <v>24.516516822278401</v>
      </c>
      <c r="I24" s="50">
        <v>25.0315751888782</v>
      </c>
      <c r="J24" s="51">
        <v>28.2931879745008</v>
      </c>
      <c r="K24" s="52">
        <v>25.1484865227272</v>
      </c>
      <c r="L24" s="53">
        <v>25.1892107392833</v>
      </c>
      <c r="M24" s="15">
        <v>31.3701676077693</v>
      </c>
      <c r="N24" s="54">
        <v>26.254765392717601</v>
      </c>
      <c r="O24" s="48">
        <v>27.438967230234802</v>
      </c>
      <c r="P24" s="49">
        <v>22.9675714333851</v>
      </c>
      <c r="Q24" s="50">
        <v>22.155321347053601</v>
      </c>
      <c r="R24" s="51">
        <v>25.263233276637401</v>
      </c>
      <c r="T24">
        <f t="shared" ref="T24:T35" si="62">G24-E24</f>
        <v>6.9124935602613995</v>
      </c>
      <c r="U24">
        <v>7.1782898409715301</v>
      </c>
      <c r="V24">
        <f t="shared" ref="V24:V35" si="63">T24-U24</f>
        <v>-0.26579628071013062</v>
      </c>
      <c r="W24">
        <f t="shared" ref="W24:W35" si="64">POWER(2,-V24)</f>
        <v>1.2022994632679356</v>
      </c>
      <c r="X24">
        <f t="shared" ref="X24:X35" si="65">POWER(2,-T24)*1000</f>
        <v>8.3010321048044098</v>
      </c>
      <c r="AA24">
        <f t="shared" ref="AA24:AA35" si="66">H24-E24</f>
        <v>3.8825037033392</v>
      </c>
      <c r="AB24">
        <f t="shared" ref="AB24:AB35" si="67">AVERAGE($AA$12:$AA$19)</f>
        <v>4.3521053677513279</v>
      </c>
      <c r="AC24">
        <f t="shared" ref="AC24:AC35" si="68">AA24-AB24</f>
        <v>-0.46960166441212792</v>
      </c>
      <c r="AD24">
        <f t="shared" ref="AD24:AD35" si="69">POWER(2,-AC24)</f>
        <v>1.3847270849899569</v>
      </c>
      <c r="AE24">
        <f t="shared" ref="AE24:AE35" si="70">POWER(2,-AA24)*1000</f>
        <v>67.803158777452197</v>
      </c>
      <c r="AH24">
        <f t="shared" ref="AH24:AH35" si="71">I24-E24</f>
        <v>4.3975620699389992</v>
      </c>
      <c r="AI24">
        <f t="shared" ref="AI24:AI35" si="72">AVERAGE($AH$12:$AH$19)</f>
        <v>5.5252334049769862</v>
      </c>
      <c r="AJ24">
        <f t="shared" ref="AJ24:AJ35" si="73">AH24-AI24</f>
        <v>-1.127671335037987</v>
      </c>
      <c r="AK24">
        <f t="shared" ref="AK24:AK35" si="74">POWER(2,-AJ24)</f>
        <v>2.1850576365422314</v>
      </c>
      <c r="AL24">
        <f t="shared" ref="AL24:AL35" si="75">POWER(2,-AH24)*1000</f>
        <v>47.44625177886374</v>
      </c>
      <c r="AO24">
        <f t="shared" ref="AO24:AO35" si="76">J24-E24</f>
        <v>7.6591748555615986</v>
      </c>
      <c r="AP24">
        <f t="shared" ref="AP24:AP35" si="77">AVERAGE($AO$12:$AO$19)</f>
        <v>8.6493443988618584</v>
      </c>
      <c r="AQ24">
        <f t="shared" ref="AQ24:AQ35" si="78">AO24-AP24</f>
        <v>-0.99016954330025975</v>
      </c>
      <c r="AR24">
        <f t="shared" ref="AR24:AR35" si="79">POWER(2,-AQ24)</f>
        <v>1.9864184179923117</v>
      </c>
      <c r="AS24">
        <f t="shared" ref="AS24:AS35" si="80">POWER(2,-AO24)*1000</f>
        <v>4.9471904146266228</v>
      </c>
      <c r="AV24">
        <f t="shared" ref="AV24:AV35" si="81">K24-E24</f>
        <v>4.5144734037879992</v>
      </c>
      <c r="AW24">
        <f t="shared" ref="AW24:AW35" si="82">AVERAGE($AV$12:$AV$19)</f>
        <v>5.1071804591587426</v>
      </c>
      <c r="AX24">
        <f t="shared" ref="AX24:AX35" si="83">AV24-AW24</f>
        <v>-0.59270705537074342</v>
      </c>
      <c r="AY24">
        <f t="shared" ref="AY24:AY35" si="84">POWER(2,-AX24)</f>
        <v>1.5080738255586612</v>
      </c>
      <c r="AZ24">
        <f t="shared" ref="AZ24:AZ31" si="85">POWER(2,-AV24)*1000</f>
        <v>43.753025619679207</v>
      </c>
      <c r="BC24">
        <f t="shared" ref="BC24:BC35" si="86">L24-E24</f>
        <v>4.5551976203440994</v>
      </c>
      <c r="BD24">
        <f t="shared" ref="BD24:BD35" si="87">AVERAGE($BC$12:$BC$19)</f>
        <v>5.8165003458658999</v>
      </c>
      <c r="BE24">
        <f t="shared" ref="BE24:BE35" si="88">BC24-BD24</f>
        <v>-1.2613027255218006</v>
      </c>
      <c r="BF24">
        <f t="shared" ref="BF24:BF35" si="89">POWER(2,-BE24)</f>
        <v>2.3971209858173119</v>
      </c>
      <c r="BG24">
        <f t="shared" ref="BG24:BG35" si="90">POWER(2,-BC24)*1000</f>
        <v>42.535239265126833</v>
      </c>
      <c r="BJ24">
        <f t="shared" ref="BJ24:BJ35" si="91">M24-E24</f>
        <v>10.736154488830099</v>
      </c>
      <c r="BK24">
        <f t="shared" ref="BK24:BK35" si="92">AVERAGE($BJ$12:$BJ$19)</f>
        <v>10.94950630551293</v>
      </c>
      <c r="BL24">
        <f t="shared" ref="BL24:BL35" si="93">BJ24-BK24</f>
        <v>-0.21335181668283099</v>
      </c>
      <c r="BM24">
        <f t="shared" ref="BM24:BM35" si="94">POWER(2,-BL24)</f>
        <v>1.1593786443704759</v>
      </c>
      <c r="BN24">
        <f t="shared" ref="BN24:BN35" si="95">POWER(2,-BJ24)*1000</f>
        <v>0.58626701569309403</v>
      </c>
      <c r="BQ24">
        <f t="shared" ref="BQ24:BQ35" si="96">N24-E24</f>
        <v>5.6207522737784004</v>
      </c>
      <c r="BR24">
        <f t="shared" ref="BR24:BR35" si="97">AVERAGE($BQ$12:$BQ$19)</f>
        <v>5.7189974103655148</v>
      </c>
      <c r="BS24">
        <f t="shared" ref="BS24:BS35" si="98">BQ24-BR24</f>
        <v>-9.8245136587114423E-2</v>
      </c>
      <c r="BT24">
        <f t="shared" ref="BT24:BT35" si="99">POWER(2,-BS24)</f>
        <v>1.070470572767853</v>
      </c>
      <c r="BU24">
        <f t="shared" ref="BU24:BU35" si="100">POWER(2,-BQ24)*1000</f>
        <v>20.322866644540547</v>
      </c>
      <c r="BX24">
        <f t="shared" ref="BX24:BX35" si="101">O24-E24</f>
        <v>6.8049541112956007</v>
      </c>
      <c r="BY24">
        <f t="shared" ref="BY24:BY35" si="102">AVERAGE($BX$12:$BX$19)</f>
        <v>7.5624059041341143</v>
      </c>
      <c r="BZ24">
        <f t="shared" ref="BZ24:BZ35" si="103">BX24-BY24</f>
        <v>-0.7574517928385136</v>
      </c>
      <c r="CA24">
        <f t="shared" ref="CA24:CA35" si="104">POWER(2,-BZ24)</f>
        <v>1.6905020817679934</v>
      </c>
      <c r="CB24">
        <f t="shared" ref="CB24:CB35" si="105">POWER(2,-BX24)*1000</f>
        <v>8.9434419698111114</v>
      </c>
      <c r="CC24"/>
      <c r="CD24"/>
      <c r="CE24">
        <f t="shared" ref="CE24:CE35" si="106">P24-E24</f>
        <v>2.3335583144458987</v>
      </c>
      <c r="CF24">
        <f t="shared" ref="CF24:CF35" si="107">AVERAGE($CE$12:$CE$19)</f>
        <v>2.9257147652762279</v>
      </c>
      <c r="CG24">
        <f t="shared" ref="CG24:CG35" si="108">CE24-CF24</f>
        <v>-0.5921564508303292</v>
      </c>
      <c r="CH24">
        <f>POWER(2,-CG24)</f>
        <v>1.5074983790226377</v>
      </c>
      <c r="CI24">
        <f t="shared" ref="CI24:CI35" si="109">POWER(2,-CE24)*1000</f>
        <v>198.3941904967707</v>
      </c>
      <c r="CJ24"/>
      <c r="CK24"/>
      <c r="CL24">
        <f t="shared" ref="CL24:CL35" si="110">Q24-E24</f>
        <v>1.5213082281143997</v>
      </c>
      <c r="CM24">
        <f t="shared" ref="CM24:CM35" si="111">AVERAGE($CL$12:$CL$19)</f>
        <v>2.7286887395949573</v>
      </c>
      <c r="CN24">
        <f t="shared" ref="CN24:CN35" si="112">CL24-CM24</f>
        <v>-1.2073805114805576</v>
      </c>
      <c r="CO24">
        <f t="shared" ref="CO24:CO35" si="113">POWER(2,-CN24)</f>
        <v>2.3091798019572956</v>
      </c>
      <c r="CP24">
        <f t="shared" ref="CP24:CP35" si="114">POWER(2,-CL24)*1000</f>
        <v>348.36987338601813</v>
      </c>
      <c r="CQ24"/>
      <c r="CR24"/>
      <c r="CS24">
        <f t="shared" ref="CS24:CS35" si="115">R24-E24</f>
        <v>4.6292201576981995</v>
      </c>
      <c r="CT24">
        <f t="shared" ref="CT24:CT35" si="116">AVERAGE($CS$12:$CS$19)</f>
        <v>5.9712974003382993</v>
      </c>
      <c r="CU24">
        <f t="shared" ref="CU24:CU35" si="117">CS24-CT24</f>
        <v>-1.3420772426400998</v>
      </c>
      <c r="CV24">
        <f t="shared" ref="CV24:CV35" si="118">POWER(2,-CU24)</f>
        <v>2.5351607742568691</v>
      </c>
      <c r="CW24">
        <f t="shared" ref="CW24:CW35" si="119">POWER(2,-CS24)*1000</f>
        <v>40.407862342972187</v>
      </c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0" t="s">
        <v>106</v>
      </c>
      <c r="B25">
        <v>30</v>
      </c>
      <c r="C25" t="s">
        <v>103</v>
      </c>
      <c r="E25">
        <v>20.773955062239899</v>
      </c>
      <c r="G25" s="48">
        <v>28.173356676860301</v>
      </c>
      <c r="H25" s="49">
        <v>24.626846791230601</v>
      </c>
      <c r="I25" s="50">
        <v>25.294001502515101</v>
      </c>
      <c r="J25" s="51">
        <v>28.011068589064202</v>
      </c>
      <c r="K25" s="52">
        <v>25.2476155161132</v>
      </c>
      <c r="L25" s="53">
        <v>25.1156697521198</v>
      </c>
      <c r="M25" s="15">
        <v>31.241500300635199</v>
      </c>
      <c r="N25" s="54">
        <v>25.723849850479102</v>
      </c>
      <c r="O25" s="48">
        <v>27.273155793434</v>
      </c>
      <c r="P25" s="49">
        <v>23.144392458101802</v>
      </c>
      <c r="Q25" s="50">
        <v>22.421582946556001</v>
      </c>
      <c r="R25" s="51">
        <v>25.7388187497539</v>
      </c>
      <c r="T25">
        <f t="shared" si="62"/>
        <v>7.3994016146204018</v>
      </c>
      <c r="U25">
        <v>7.1782898409715301</v>
      </c>
      <c r="V25">
        <f t="shared" si="63"/>
        <v>0.22111177364887169</v>
      </c>
      <c r="W25">
        <f t="shared" si="64"/>
        <v>0.85790406123091023</v>
      </c>
      <c r="X25">
        <f t="shared" si="65"/>
        <v>5.9232240990636029</v>
      </c>
      <c r="AA25">
        <f t="shared" si="66"/>
        <v>3.8528917289907021</v>
      </c>
      <c r="AB25">
        <f t="shared" si="67"/>
        <v>4.3521053677513279</v>
      </c>
      <c r="AC25">
        <f t="shared" si="68"/>
        <v>-0.49921363876062586</v>
      </c>
      <c r="AD25">
        <f t="shared" si="69"/>
        <v>1.413442935404108</v>
      </c>
      <c r="AE25">
        <f t="shared" si="70"/>
        <v>69.209230332031737</v>
      </c>
      <c r="AH25">
        <f t="shared" si="71"/>
        <v>4.5200464402752019</v>
      </c>
      <c r="AI25">
        <f t="shared" si="72"/>
        <v>5.5252334049769862</v>
      </c>
      <c r="AJ25">
        <f t="shared" si="73"/>
        <v>-1.0051869647017844</v>
      </c>
      <c r="AK25">
        <f t="shared" si="74"/>
        <v>2.0072036018204127</v>
      </c>
      <c r="AL25">
        <f t="shared" si="75"/>
        <v>43.584336573436119</v>
      </c>
      <c r="AO25">
        <f t="shared" si="76"/>
        <v>7.2371135268243023</v>
      </c>
      <c r="AP25">
        <f t="shared" si="77"/>
        <v>8.6493443988618584</v>
      </c>
      <c r="AQ25">
        <f t="shared" si="78"/>
        <v>-1.412230872037556</v>
      </c>
      <c r="AR25">
        <f t="shared" si="79"/>
        <v>2.6614839608429355</v>
      </c>
      <c r="AS25">
        <f t="shared" si="80"/>
        <v>6.6284463638192213</v>
      </c>
      <c r="AV25">
        <f t="shared" si="81"/>
        <v>4.4736604538733005</v>
      </c>
      <c r="AW25">
        <f t="shared" si="82"/>
        <v>5.1071804591587426</v>
      </c>
      <c r="AX25">
        <f t="shared" si="83"/>
        <v>-0.63352000528544217</v>
      </c>
      <c r="AY25">
        <f t="shared" si="84"/>
        <v>1.5513454792038202</v>
      </c>
      <c r="AZ25">
        <f t="shared" si="85"/>
        <v>45.008445439621489</v>
      </c>
      <c r="BC25">
        <f t="shared" si="86"/>
        <v>4.3417146898799004</v>
      </c>
      <c r="BD25">
        <f t="shared" si="87"/>
        <v>5.8165003458658999</v>
      </c>
      <c r="BE25">
        <f t="shared" si="88"/>
        <v>-1.4747856559859995</v>
      </c>
      <c r="BF25">
        <f t="shared" si="89"/>
        <v>2.7794234646460132</v>
      </c>
      <c r="BG25">
        <f t="shared" si="90"/>
        <v>49.31892999448128</v>
      </c>
      <c r="BJ25">
        <f t="shared" si="91"/>
        <v>10.467545238395299</v>
      </c>
      <c r="BK25">
        <f t="shared" si="92"/>
        <v>10.94950630551293</v>
      </c>
      <c r="BL25">
        <f t="shared" si="93"/>
        <v>-0.48196106711763065</v>
      </c>
      <c r="BM25">
        <f t="shared" si="94"/>
        <v>1.3966408419051051</v>
      </c>
      <c r="BN25">
        <f t="shared" si="95"/>
        <v>0.70624421310036622</v>
      </c>
      <c r="BQ25">
        <f t="shared" si="96"/>
        <v>4.9498947882392024</v>
      </c>
      <c r="BR25">
        <f t="shared" si="97"/>
        <v>5.7189974103655148</v>
      </c>
      <c r="BS25">
        <f t="shared" si="98"/>
        <v>-0.76910262212631242</v>
      </c>
      <c r="BT25">
        <f t="shared" si="99"/>
        <v>1.7042094100668936</v>
      </c>
      <c r="BU25">
        <f t="shared" si="100"/>
        <v>32.354388300099089</v>
      </c>
      <c r="BX25">
        <f t="shared" si="101"/>
        <v>6.4992007311941009</v>
      </c>
      <c r="BY25">
        <f t="shared" si="102"/>
        <v>7.5624059041341143</v>
      </c>
      <c r="BZ25">
        <f t="shared" si="103"/>
        <v>-1.0632051729400134</v>
      </c>
      <c r="CA25">
        <f t="shared" si="104"/>
        <v>2.0895686727011817</v>
      </c>
      <c r="CB25">
        <f t="shared" si="105"/>
        <v>11.054666165624395</v>
      </c>
      <c r="CC25"/>
      <c r="CD25"/>
      <c r="CE25">
        <f t="shared" si="106"/>
        <v>2.3704373958619023</v>
      </c>
      <c r="CF25">
        <f t="shared" si="107"/>
        <v>2.9257147652762279</v>
      </c>
      <c r="CG25">
        <f t="shared" si="108"/>
        <v>-0.55527736941432559</v>
      </c>
      <c r="CH25">
        <f>POWER(2,-CG25)</f>
        <v>1.4694511196022271</v>
      </c>
      <c r="CI25">
        <f t="shared" si="109"/>
        <v>193.38698429451472</v>
      </c>
      <c r="CJ25"/>
      <c r="CK25"/>
      <c r="CL25">
        <f t="shared" si="110"/>
        <v>1.6476278843161012</v>
      </c>
      <c r="CM25">
        <f t="shared" si="111"/>
        <v>2.7286887395949573</v>
      </c>
      <c r="CN25">
        <f t="shared" si="112"/>
        <v>-1.0810608552788561</v>
      </c>
      <c r="CO25">
        <f t="shared" si="113"/>
        <v>2.1155911645124492</v>
      </c>
      <c r="CP25">
        <f t="shared" si="114"/>
        <v>319.16450399101927</v>
      </c>
      <c r="CQ25"/>
      <c r="CR25"/>
      <c r="CS25">
        <f t="shared" si="115"/>
        <v>4.9648636875140006</v>
      </c>
      <c r="CT25">
        <f t="shared" si="116"/>
        <v>5.9712974003382993</v>
      </c>
      <c r="CU25">
        <f t="shared" si="117"/>
        <v>-1.0064337128242986</v>
      </c>
      <c r="CV25">
        <f t="shared" si="118"/>
        <v>2.0089389366333985</v>
      </c>
      <c r="CW25">
        <f t="shared" si="119"/>
        <v>32.02042601448607</v>
      </c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0" t="s">
        <v>107</v>
      </c>
      <c r="B26">
        <v>31</v>
      </c>
      <c r="C26" t="s">
        <v>103</v>
      </c>
      <c r="E26">
        <v>21.554881580802601</v>
      </c>
      <c r="G26" s="48">
        <v>28.0176105037817</v>
      </c>
      <c r="H26" s="49">
        <v>24.848325551493399</v>
      </c>
      <c r="I26" s="50">
        <v>25.526604156199301</v>
      </c>
      <c r="J26" s="51">
        <v>29.581083523626599</v>
      </c>
      <c r="K26" s="52">
        <v>25.6419373654373</v>
      </c>
      <c r="L26" s="53">
        <v>26.1171936233753</v>
      </c>
      <c r="M26" s="15">
        <v>32.230238878534003</v>
      </c>
      <c r="N26" s="54">
        <v>27.180892555779401</v>
      </c>
      <c r="O26" s="48">
        <v>28.998364536476998</v>
      </c>
      <c r="P26" s="49">
        <v>23.422111701496199</v>
      </c>
      <c r="Q26" s="50">
        <v>22.681043658263199</v>
      </c>
      <c r="R26" s="51">
        <v>25.975963636224201</v>
      </c>
      <c r="T26">
        <f t="shared" si="62"/>
        <v>6.4627289229790996</v>
      </c>
      <c r="U26">
        <v>7.1782898409715301</v>
      </c>
      <c r="V26">
        <f t="shared" si="63"/>
        <v>-0.71556091799243049</v>
      </c>
      <c r="W26">
        <f t="shared" si="64"/>
        <v>1.6421215482861147</v>
      </c>
      <c r="X26">
        <f t="shared" si="65"/>
        <v>11.337694234066538</v>
      </c>
      <c r="AA26">
        <f t="shared" si="66"/>
        <v>3.2934439706907987</v>
      </c>
      <c r="AB26">
        <f t="shared" si="67"/>
        <v>4.3521053677513279</v>
      </c>
      <c r="AC26">
        <f t="shared" si="68"/>
        <v>-1.0586613970605292</v>
      </c>
      <c r="AD26">
        <f t="shared" si="69"/>
        <v>2.0829979175453781</v>
      </c>
      <c r="AE26">
        <f t="shared" si="70"/>
        <v>101.99398861144965</v>
      </c>
      <c r="AH26">
        <f t="shared" si="71"/>
        <v>3.9717225753967007</v>
      </c>
      <c r="AI26">
        <f t="shared" si="72"/>
        <v>5.5252334049769862</v>
      </c>
      <c r="AJ26">
        <f t="shared" si="73"/>
        <v>-1.5535108295802855</v>
      </c>
      <c r="AK26">
        <f t="shared" si="74"/>
        <v>2.9353058376883281</v>
      </c>
      <c r="AL26">
        <f t="shared" si="75"/>
        <v>63.737110405617095</v>
      </c>
      <c r="AO26">
        <f t="shared" si="76"/>
        <v>8.0262019428239988</v>
      </c>
      <c r="AP26">
        <f t="shared" si="77"/>
        <v>8.6493443988618584</v>
      </c>
      <c r="AQ26">
        <f t="shared" si="78"/>
        <v>-0.62314245603785956</v>
      </c>
      <c r="AR26">
        <f t="shared" si="79"/>
        <v>1.5402264275433166</v>
      </c>
      <c r="AS26">
        <f t="shared" si="80"/>
        <v>3.8359458156848389</v>
      </c>
      <c r="AV26">
        <f t="shared" si="81"/>
        <v>4.0870557846346998</v>
      </c>
      <c r="AW26">
        <f t="shared" si="82"/>
        <v>5.1071804591587426</v>
      </c>
      <c r="AX26">
        <f t="shared" si="83"/>
        <v>-1.0201246745240429</v>
      </c>
      <c r="AY26">
        <f t="shared" si="84"/>
        <v>2.0280942154371382</v>
      </c>
      <c r="AZ26">
        <f t="shared" si="85"/>
        <v>58.840128820797354</v>
      </c>
      <c r="BC26">
        <f t="shared" si="86"/>
        <v>4.5623120425726995</v>
      </c>
      <c r="BD26">
        <f t="shared" si="87"/>
        <v>5.8165003458658999</v>
      </c>
      <c r="BE26">
        <f t="shared" si="88"/>
        <v>-1.2541883032932004</v>
      </c>
      <c r="BF26">
        <f t="shared" si="89"/>
        <v>2.3853290620175551</v>
      </c>
      <c r="BG26">
        <f t="shared" si="90"/>
        <v>42.325999805297158</v>
      </c>
      <c r="BJ26">
        <f t="shared" si="91"/>
        <v>10.675357297731402</v>
      </c>
      <c r="BK26">
        <f t="shared" si="92"/>
        <v>10.94950630551293</v>
      </c>
      <c r="BL26">
        <f t="shared" si="93"/>
        <v>-0.27414900778152784</v>
      </c>
      <c r="BM26">
        <f t="shared" si="94"/>
        <v>1.2092805691091724</v>
      </c>
      <c r="BN26">
        <f t="shared" si="95"/>
        <v>0.61150109485778525</v>
      </c>
      <c r="BQ26">
        <f t="shared" si="96"/>
        <v>5.6260109749768006</v>
      </c>
      <c r="BR26">
        <f t="shared" si="97"/>
        <v>5.7189974103655148</v>
      </c>
      <c r="BS26">
        <f t="shared" si="98"/>
        <v>-9.2986435388714206E-2</v>
      </c>
      <c r="BT26">
        <f t="shared" si="99"/>
        <v>1.0665757525492134</v>
      </c>
      <c r="BU26">
        <f t="shared" si="100"/>
        <v>20.248923545195741</v>
      </c>
      <c r="BX26">
        <f t="shared" si="101"/>
        <v>7.4434829556743978</v>
      </c>
      <c r="BY26">
        <f t="shared" si="102"/>
        <v>7.5624059041341143</v>
      </c>
      <c r="BZ26">
        <f t="shared" si="103"/>
        <v>-0.11892294845971652</v>
      </c>
      <c r="CA26">
        <f t="shared" si="104"/>
        <v>1.0859238576892385</v>
      </c>
      <c r="CB26">
        <f t="shared" si="105"/>
        <v>5.7449778439314558</v>
      </c>
      <c r="CC26"/>
      <c r="CD26"/>
      <c r="CE26">
        <f t="shared" si="106"/>
        <v>1.8672301206935984</v>
      </c>
      <c r="CF26">
        <f t="shared" si="107"/>
        <v>2.9257147652762279</v>
      </c>
      <c r="CG26">
        <f t="shared" si="108"/>
        <v>-1.0584846445826295</v>
      </c>
      <c r="CH26">
        <f>POWER(2,-CG26)</f>
        <v>2.0827427336844084</v>
      </c>
      <c r="CI26">
        <f t="shared" si="109"/>
        <v>274.09917278335234</v>
      </c>
      <c r="CJ26"/>
      <c r="CK26"/>
      <c r="CL26">
        <f t="shared" si="110"/>
        <v>1.1261620774605987</v>
      </c>
      <c r="CM26">
        <f t="shared" si="111"/>
        <v>2.7286887395949573</v>
      </c>
      <c r="CN26">
        <f t="shared" si="112"/>
        <v>-1.6025266621343586</v>
      </c>
      <c r="CO26">
        <f t="shared" si="113"/>
        <v>3.036746881357522</v>
      </c>
      <c r="CP26">
        <f t="shared" si="114"/>
        <v>458.13285118257295</v>
      </c>
      <c r="CQ26"/>
      <c r="CR26"/>
      <c r="CS26">
        <f t="shared" si="115"/>
        <v>4.4210820554215999</v>
      </c>
      <c r="CT26">
        <f t="shared" si="116"/>
        <v>5.9712974003382993</v>
      </c>
      <c r="CU26">
        <f t="shared" si="117"/>
        <v>-1.5502153449166993</v>
      </c>
      <c r="CV26">
        <f t="shared" si="118"/>
        <v>2.928608500129612</v>
      </c>
      <c r="CW26">
        <f t="shared" si="119"/>
        <v>46.679015520971937</v>
      </c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29" customFormat="1" x14ac:dyDescent="0.25">
      <c r="A27" s="38" t="s">
        <v>108</v>
      </c>
      <c r="B27" s="29">
        <v>32</v>
      </c>
      <c r="C27" s="29" t="s">
        <v>103</v>
      </c>
      <c r="E27" s="29">
        <v>20.868109658240801</v>
      </c>
      <c r="G27" s="55">
        <v>29.230220136357101</v>
      </c>
      <c r="H27" s="56">
        <v>24.279250201438</v>
      </c>
      <c r="I27" s="57">
        <v>25.297033067690801</v>
      </c>
      <c r="J27" s="58">
        <v>28.919829623412198</v>
      </c>
      <c r="K27" s="59">
        <v>25.435831165109899</v>
      </c>
      <c r="L27" s="60">
        <v>25.970748180644499</v>
      </c>
      <c r="M27" s="61">
        <v>31.447791972317098</v>
      </c>
      <c r="N27" s="62">
        <v>26.839119095924701</v>
      </c>
      <c r="O27" s="55">
        <v>28.319622594801501</v>
      </c>
      <c r="P27" s="56">
        <v>23.760476227704899</v>
      </c>
      <c r="Q27" s="57">
        <v>23.031851830841401</v>
      </c>
      <c r="R27" s="58">
        <v>27.125397878886201</v>
      </c>
      <c r="T27" s="29">
        <f t="shared" si="62"/>
        <v>8.3621104781162998</v>
      </c>
      <c r="U27" s="29">
        <v>7.1782898409715301</v>
      </c>
      <c r="V27" s="29">
        <f t="shared" si="63"/>
        <v>1.1838206371447697</v>
      </c>
      <c r="W27" s="29">
        <f t="shared" si="64"/>
        <v>0.44018422922135292</v>
      </c>
      <c r="X27" s="29">
        <f t="shared" si="65"/>
        <v>3.039162480255333</v>
      </c>
      <c r="AA27" s="29">
        <f t="shared" si="66"/>
        <v>3.4111405431971988</v>
      </c>
      <c r="AB27" s="29">
        <f t="shared" si="67"/>
        <v>4.3521053677513279</v>
      </c>
      <c r="AC27" s="29">
        <f t="shared" si="68"/>
        <v>-0.94096482455412911</v>
      </c>
      <c r="AD27" s="29">
        <f t="shared" si="69"/>
        <v>1.9198117131165713</v>
      </c>
      <c r="AE27" s="29">
        <f t="shared" si="70"/>
        <v>94.003576457955589</v>
      </c>
      <c r="AH27" s="29">
        <f t="shared" si="71"/>
        <v>4.4289234094500003</v>
      </c>
      <c r="AI27" s="29">
        <f t="shared" si="72"/>
        <v>5.5252334049769862</v>
      </c>
      <c r="AJ27" s="29">
        <f t="shared" si="73"/>
        <v>-1.0963099955269859</v>
      </c>
      <c r="AK27" s="29">
        <f t="shared" si="74"/>
        <v>2.1380713458577767</v>
      </c>
      <c r="AL27" s="29">
        <f t="shared" si="75"/>
        <v>46.425993392683445</v>
      </c>
      <c r="AO27" s="29">
        <f t="shared" si="76"/>
        <v>8.0517199651713973</v>
      </c>
      <c r="AP27" s="29">
        <f t="shared" si="77"/>
        <v>8.6493443988618584</v>
      </c>
      <c r="AQ27" s="29">
        <f t="shared" si="78"/>
        <v>-0.59762443369046103</v>
      </c>
      <c r="AR27" s="29">
        <f t="shared" si="79"/>
        <v>1.5132228153989065</v>
      </c>
      <c r="AS27" s="29">
        <f t="shared" si="80"/>
        <v>3.7686931110426096</v>
      </c>
      <c r="AV27" s="29">
        <f t="shared" si="81"/>
        <v>4.5677215068690984</v>
      </c>
      <c r="AW27" s="29">
        <f t="shared" si="82"/>
        <v>5.1071804591587426</v>
      </c>
      <c r="AX27" s="29">
        <f t="shared" si="83"/>
        <v>-0.53945895228964424</v>
      </c>
      <c r="AY27" s="29">
        <f t="shared" si="84"/>
        <v>1.4534273425001909</v>
      </c>
      <c r="AZ27" s="29">
        <f t="shared" si="85"/>
        <v>42.167593306777093</v>
      </c>
      <c r="BC27" s="29">
        <f t="shared" si="86"/>
        <v>5.1026385224036979</v>
      </c>
      <c r="BD27" s="29">
        <f t="shared" si="87"/>
        <v>5.8165003458658999</v>
      </c>
      <c r="BE27" s="29">
        <f t="shared" si="88"/>
        <v>-0.71386182346220206</v>
      </c>
      <c r="BF27" s="29">
        <f t="shared" si="89"/>
        <v>1.6401887230438252</v>
      </c>
      <c r="BG27" s="29">
        <f t="shared" si="90"/>
        <v>29.104004423391633</v>
      </c>
      <c r="BJ27" s="29">
        <f t="shared" si="91"/>
        <v>10.579682314076297</v>
      </c>
      <c r="BK27" s="29">
        <f t="shared" si="92"/>
        <v>10.94950630551293</v>
      </c>
      <c r="BL27" s="29">
        <f t="shared" si="93"/>
        <v>-0.36982399143663258</v>
      </c>
      <c r="BM27" s="29">
        <f t="shared" si="94"/>
        <v>1.2921951734169117</v>
      </c>
      <c r="BN27" s="29">
        <f t="shared" si="95"/>
        <v>0.65342881007050313</v>
      </c>
      <c r="BQ27" s="29">
        <f t="shared" si="96"/>
        <v>5.9710094376839002</v>
      </c>
      <c r="BR27" s="29">
        <f t="shared" si="97"/>
        <v>5.7189974103655148</v>
      </c>
      <c r="BS27" s="29">
        <f t="shared" si="98"/>
        <v>0.25201202731838546</v>
      </c>
      <c r="BT27" s="29">
        <f t="shared" si="99"/>
        <v>0.83972449238224844</v>
      </c>
      <c r="BU27" s="29">
        <f t="shared" si="100"/>
        <v>15.942156011550503</v>
      </c>
      <c r="BX27" s="29">
        <f t="shared" si="101"/>
        <v>7.4515129365607002</v>
      </c>
      <c r="BY27" s="29">
        <f t="shared" si="102"/>
        <v>7.5624059041341143</v>
      </c>
      <c r="BZ27" s="29">
        <f t="shared" si="103"/>
        <v>-0.11089296757341405</v>
      </c>
      <c r="CA27" s="29">
        <f t="shared" si="104"/>
        <v>1.0798964401812405</v>
      </c>
      <c r="CB27" s="29">
        <f t="shared" si="105"/>
        <v>5.713090359560999</v>
      </c>
      <c r="CE27" s="29">
        <f t="shared" si="106"/>
        <v>2.8923665694640981</v>
      </c>
      <c r="CF27" s="29">
        <f t="shared" si="107"/>
        <v>2.9257147652762279</v>
      </c>
      <c r="CG27" s="29">
        <f t="shared" si="108"/>
        <v>-3.3348195812129777E-2</v>
      </c>
      <c r="CH27" s="29">
        <f>POWER(2,-CG27)</f>
        <v>1.0233844347315075</v>
      </c>
      <c r="CI27" s="29">
        <f t="shared" si="109"/>
        <v>134.68241778620435</v>
      </c>
      <c r="CL27" s="29">
        <f t="shared" si="110"/>
        <v>2.1637421726005996</v>
      </c>
      <c r="CM27" s="29">
        <f t="shared" si="111"/>
        <v>2.7286887395949573</v>
      </c>
      <c r="CN27" s="29">
        <f t="shared" si="112"/>
        <v>-0.56494656699435764</v>
      </c>
      <c r="CO27" s="29">
        <f t="shared" si="113"/>
        <v>1.4793327182811995</v>
      </c>
      <c r="CP27" s="29">
        <f t="shared" si="114"/>
        <v>223.17662372007271</v>
      </c>
      <c r="CS27" s="29">
        <f t="shared" si="115"/>
        <v>6.2572882206453997</v>
      </c>
      <c r="CT27" s="29">
        <f t="shared" si="116"/>
        <v>5.9712974003382993</v>
      </c>
      <c r="CU27" s="29">
        <f t="shared" si="117"/>
        <v>0.28599082030710044</v>
      </c>
      <c r="CV27" s="29">
        <f t="shared" si="118"/>
        <v>0.82017812987370853</v>
      </c>
      <c r="CW27" s="29">
        <f t="shared" si="119"/>
        <v>13.072798106213984</v>
      </c>
    </row>
    <row r="28" spans="1:1024" x14ac:dyDescent="0.25">
      <c r="A28" s="20" t="s">
        <v>109</v>
      </c>
      <c r="B28">
        <v>1</v>
      </c>
      <c r="C28" t="s">
        <v>110</v>
      </c>
      <c r="E28">
        <v>20.056623458862301</v>
      </c>
      <c r="G28" s="48">
        <v>27.9217128753662</v>
      </c>
      <c r="H28" s="49">
        <v>24.7916673024495</v>
      </c>
      <c r="I28" s="50">
        <v>25.725568135579401</v>
      </c>
      <c r="J28" s="51">
        <v>28.827121734619102</v>
      </c>
      <c r="K28" s="52">
        <v>25.3375339508057</v>
      </c>
      <c r="L28" s="53">
        <v>25.9679876963298</v>
      </c>
      <c r="M28" s="15">
        <v>30.639942169189499</v>
      </c>
      <c r="N28" s="54">
        <v>26.053086598714199</v>
      </c>
      <c r="O28" s="48">
        <v>27.593683242797798</v>
      </c>
      <c r="P28" s="49">
        <v>23.5857760111491</v>
      </c>
      <c r="Q28" s="50">
        <v>23.595757802327501</v>
      </c>
      <c r="R28" s="51">
        <v>26.687421162923201</v>
      </c>
      <c r="T28">
        <f t="shared" si="62"/>
        <v>7.8650894165038991</v>
      </c>
      <c r="U28">
        <v>7.1782898409715301</v>
      </c>
      <c r="V28">
        <f t="shared" si="63"/>
        <v>0.68679957553236903</v>
      </c>
      <c r="W28">
        <f t="shared" si="64"/>
        <v>0.62123043850059001</v>
      </c>
      <c r="X28">
        <f t="shared" si="65"/>
        <v>4.2891592086870149</v>
      </c>
      <c r="Y28">
        <f>AVERAGE(X28:X35)+(2*STDEV(X28:X35))</f>
        <v>14.504408060164216</v>
      </c>
      <c r="AA28">
        <f t="shared" si="66"/>
        <v>4.7350438435871993</v>
      </c>
      <c r="AB28">
        <f t="shared" si="67"/>
        <v>4.3521053677513279</v>
      </c>
      <c r="AC28">
        <f t="shared" si="68"/>
        <v>0.38293847583587137</v>
      </c>
      <c r="AD28">
        <f t="shared" si="69"/>
        <v>0.76687403271310817</v>
      </c>
      <c r="AE28">
        <f t="shared" si="70"/>
        <v>37.549985384108417</v>
      </c>
      <c r="AF28">
        <f>AVERAGE(AE28:AE35)+(2*STDEV(AE28:AE35))</f>
        <v>77.118555879812462</v>
      </c>
      <c r="AH28">
        <f t="shared" si="71"/>
        <v>5.6689446767170999</v>
      </c>
      <c r="AI28">
        <f t="shared" si="72"/>
        <v>5.5252334049769862</v>
      </c>
      <c r="AJ28">
        <f t="shared" si="73"/>
        <v>0.14371127174011367</v>
      </c>
      <c r="AK28">
        <f t="shared" si="74"/>
        <v>0.90518760101867535</v>
      </c>
      <c r="AL28">
        <f t="shared" si="75"/>
        <v>19.655206392175945</v>
      </c>
      <c r="AM28">
        <f>AVERAGE(AL28:AL35)+(2*STDEV(AL28:AL35))</f>
        <v>29.775809435008732</v>
      </c>
      <c r="AO28">
        <f t="shared" si="76"/>
        <v>8.7704982757568004</v>
      </c>
      <c r="AP28">
        <f t="shared" si="77"/>
        <v>8.6493443988618584</v>
      </c>
      <c r="AQ28">
        <f t="shared" si="78"/>
        <v>0.12115387689494206</v>
      </c>
      <c r="AR28">
        <f t="shared" si="79"/>
        <v>0.919451972784738</v>
      </c>
      <c r="AS28">
        <f t="shared" si="80"/>
        <v>2.2899022407714114</v>
      </c>
      <c r="AT28">
        <f>AVERAGE(AS28:AS35)+(2*STDEV(AS28:AS35))</f>
        <v>5.2982439031029038</v>
      </c>
      <c r="AV28">
        <f t="shared" si="81"/>
        <v>5.2809104919433985</v>
      </c>
      <c r="AW28">
        <f t="shared" si="82"/>
        <v>5.1071804591587426</v>
      </c>
      <c r="AX28">
        <f t="shared" si="83"/>
        <v>0.17373003278465582</v>
      </c>
      <c r="AY28">
        <f t="shared" si="84"/>
        <v>0.88654758067561223</v>
      </c>
      <c r="AZ28">
        <f t="shared" si="85"/>
        <v>25.720981528205598</v>
      </c>
      <c r="BA28">
        <f>AVERAGE(AZ28:AZ35)+(2*STDEV(AZ28:AZ35))</f>
        <v>32.93063190137115</v>
      </c>
      <c r="BC28">
        <f t="shared" si="86"/>
        <v>5.9113642374674988</v>
      </c>
      <c r="BD28">
        <f t="shared" si="87"/>
        <v>5.8165003458658999</v>
      </c>
      <c r="BE28">
        <f t="shared" si="88"/>
        <v>9.4863891601598915E-2</v>
      </c>
      <c r="BF28">
        <f t="shared" si="89"/>
        <v>0.93636058247684684</v>
      </c>
      <c r="BG28">
        <f t="shared" si="90"/>
        <v>16.61506517598924</v>
      </c>
      <c r="BH28">
        <f>AVERAGE(BG28:BG35)+(2*STDEV(BG28:BG35))</f>
        <v>25.225107225638816</v>
      </c>
      <c r="BJ28">
        <f t="shared" si="91"/>
        <v>10.583318710327198</v>
      </c>
      <c r="BK28">
        <f t="shared" si="92"/>
        <v>10.94950630551293</v>
      </c>
      <c r="BL28">
        <f t="shared" si="93"/>
        <v>-0.36618759518573185</v>
      </c>
      <c r="BM28">
        <f t="shared" si="94"/>
        <v>1.2889422221302849</v>
      </c>
      <c r="BN28">
        <f t="shared" si="95"/>
        <v>0.65178387892374956</v>
      </c>
      <c r="BO28">
        <f>AVERAGE(BN28:BN35)+(2*STDEV(BN28:BN35))</f>
        <v>0.82920815199052034</v>
      </c>
      <c r="BQ28" s="22">
        <f t="shared" si="96"/>
        <v>5.9964631398518975</v>
      </c>
      <c r="BR28" s="22">
        <f t="shared" si="97"/>
        <v>5.7189974103655148</v>
      </c>
      <c r="BS28" s="22">
        <f t="shared" si="98"/>
        <v>0.27746572948638271</v>
      </c>
      <c r="BT28" s="22">
        <f t="shared" si="99"/>
        <v>0.82503902717844257</v>
      </c>
      <c r="BU28" s="22">
        <f t="shared" si="100"/>
        <v>15.663352690336081</v>
      </c>
      <c r="BV28" s="22">
        <f>AVERAGE(BU28:BU35)+(2*STDEV(BU28:BU35))</f>
        <v>30.516794008424132</v>
      </c>
      <c r="BW28" s="22"/>
      <c r="BX28" s="22">
        <f t="shared" si="101"/>
        <v>7.5370597839354971</v>
      </c>
      <c r="BY28" s="22">
        <f t="shared" si="102"/>
        <v>7.5624059041341143</v>
      </c>
      <c r="BZ28" s="22">
        <f t="shared" si="103"/>
        <v>-2.534612019861715E-2</v>
      </c>
      <c r="CA28" s="22">
        <f t="shared" si="104"/>
        <v>1.0177238272189064</v>
      </c>
      <c r="CB28" s="22">
        <f t="shared" si="105"/>
        <v>5.3841720091271243</v>
      </c>
      <c r="CC28" s="22">
        <f>AVERAGE(CB28:CB35)+(2*STDEV(CB28:CB35))</f>
        <v>8.52853089904999</v>
      </c>
      <c r="CD28"/>
      <c r="CE28" s="22">
        <f t="shared" si="106"/>
        <v>3.5291525522867992</v>
      </c>
      <c r="CF28" s="22">
        <f t="shared" si="107"/>
        <v>2.9257147652762279</v>
      </c>
      <c r="CG28" s="22">
        <f t="shared" si="108"/>
        <v>0.60343778701057138</v>
      </c>
      <c r="CH28"/>
      <c r="CI28" s="22">
        <f t="shared" si="109"/>
        <v>86.620208045216245</v>
      </c>
      <c r="CJ28" s="22">
        <f>AVERAGE(CI28:CI35)+(2*STDEV(CI28:CI35))</f>
        <v>301.3261269337753</v>
      </c>
      <c r="CK28"/>
      <c r="CL28" s="22">
        <f t="shared" si="110"/>
        <v>3.5391343434652001</v>
      </c>
      <c r="CM28" s="22">
        <f t="shared" si="111"/>
        <v>2.7286887395949573</v>
      </c>
      <c r="CN28" s="22">
        <f t="shared" si="112"/>
        <v>0.81044560387024278</v>
      </c>
      <c r="CO28" s="22">
        <f t="shared" si="113"/>
        <v>0.57020571182675639</v>
      </c>
      <c r="CP28" s="22">
        <f t="shared" si="114"/>
        <v>86.022964285716952</v>
      </c>
      <c r="CQ28" s="22">
        <f>AVERAGE(CP28:CP35)+(2*STDEV(CP28:CP35))</f>
        <v>270.30064672069324</v>
      </c>
      <c r="CR28"/>
      <c r="CS28" s="22">
        <f t="shared" si="115"/>
        <v>6.6307977040608996</v>
      </c>
      <c r="CT28" s="22">
        <f t="shared" si="116"/>
        <v>5.9712974003382993</v>
      </c>
      <c r="CU28" s="22">
        <f t="shared" si="117"/>
        <v>0.65950030372260038</v>
      </c>
      <c r="CV28" s="22">
        <f t="shared" si="118"/>
        <v>0.63309754061912882</v>
      </c>
      <c r="CW28" s="22">
        <f t="shared" si="119"/>
        <v>10.090925408275492</v>
      </c>
      <c r="CX28" s="22">
        <f>AVERAGE(CW28:CW35)+(2*STDEV(CW28:CW35))</f>
        <v>30.309796932735473</v>
      </c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0" t="s">
        <v>111</v>
      </c>
      <c r="B29">
        <v>2</v>
      </c>
      <c r="C29" t="s">
        <v>110</v>
      </c>
      <c r="E29">
        <v>20.7602214813232</v>
      </c>
      <c r="G29" s="48">
        <v>27.111078262329102</v>
      </c>
      <c r="H29" s="49">
        <v>25.013196309407601</v>
      </c>
      <c r="I29" s="50">
        <v>26.7717380523682</v>
      </c>
      <c r="J29" s="51">
        <v>28.8823038736979</v>
      </c>
      <c r="K29" s="52">
        <v>26.361874262491899</v>
      </c>
      <c r="L29" s="53">
        <v>26.283278783162402</v>
      </c>
      <c r="M29" s="15">
        <v>31.6066080729167</v>
      </c>
      <c r="N29" s="54">
        <v>26.147494633992501</v>
      </c>
      <c r="O29" s="48">
        <v>28.070835113525401</v>
      </c>
      <c r="P29" s="49">
        <v>23.457394917805999</v>
      </c>
      <c r="Q29" s="50">
        <v>23.373711268107101</v>
      </c>
      <c r="R29" s="51">
        <v>25.8932501475016</v>
      </c>
      <c r="T29">
        <f t="shared" si="62"/>
        <v>6.350856781005902</v>
      </c>
      <c r="U29">
        <v>7.1782898409715301</v>
      </c>
      <c r="V29">
        <f t="shared" si="63"/>
        <v>-0.8274330599656281</v>
      </c>
      <c r="W29">
        <f t="shared" si="64"/>
        <v>1.7745251972144445</v>
      </c>
      <c r="X29">
        <f t="shared" si="65"/>
        <v>12.251848298113037</v>
      </c>
      <c r="Y29">
        <f>AVERAGE(X28:X35)-(2*STDEV(X28:X35))</f>
        <v>1.8753071548012352</v>
      </c>
      <c r="AA29">
        <f t="shared" si="66"/>
        <v>4.2529748280844011</v>
      </c>
      <c r="AB29">
        <f t="shared" si="67"/>
        <v>4.3521053677513279</v>
      </c>
      <c r="AC29">
        <f t="shared" si="68"/>
        <v>-9.9130539666926865E-2</v>
      </c>
      <c r="AD29">
        <f t="shared" si="69"/>
        <v>1.0711277378743744</v>
      </c>
      <c r="AE29">
        <f t="shared" si="70"/>
        <v>52.447767411551808</v>
      </c>
      <c r="AF29">
        <f>AVERAGE(AE28:AE35)-(2*STDEV(AE28:AE35))</f>
        <v>36.769673410713608</v>
      </c>
      <c r="AH29">
        <f t="shared" si="71"/>
        <v>6.011516571045</v>
      </c>
      <c r="AI29">
        <f t="shared" si="72"/>
        <v>5.5252334049769862</v>
      </c>
      <c r="AJ29">
        <f t="shared" si="73"/>
        <v>0.48628316606801381</v>
      </c>
      <c r="AK29">
        <f t="shared" si="74"/>
        <v>0.71386186231040782</v>
      </c>
      <c r="AL29">
        <f t="shared" si="75"/>
        <v>15.50076715967375</v>
      </c>
      <c r="AM29">
        <f>AVERAGE(AL28:AL35)-(2*STDEV(AL28:AL35))</f>
        <v>11.332595876535871</v>
      </c>
      <c r="AO29">
        <f t="shared" si="76"/>
        <v>8.1220823923747005</v>
      </c>
      <c r="AP29">
        <f t="shared" si="77"/>
        <v>8.6493443988618584</v>
      </c>
      <c r="AQ29">
        <f t="shared" si="78"/>
        <v>-0.52726200648715782</v>
      </c>
      <c r="AR29">
        <f t="shared" si="79"/>
        <v>1.4411914584957555</v>
      </c>
      <c r="AS29">
        <f t="shared" si="80"/>
        <v>3.5892984602499589</v>
      </c>
      <c r="AT29">
        <f>AVERAGE(AS28:AS35)-(2*STDEV(AS28:AS35))</f>
        <v>2.0228142362193573</v>
      </c>
      <c r="AV29">
        <f t="shared" si="81"/>
        <v>5.6016527811686991</v>
      </c>
      <c r="AW29">
        <f t="shared" si="82"/>
        <v>5.1071804591587426</v>
      </c>
      <c r="AX29">
        <f t="shared" si="83"/>
        <v>0.4944723220099565</v>
      </c>
      <c r="AY29">
        <f t="shared" si="84"/>
        <v>0.70982125379118111</v>
      </c>
      <c r="AZ29">
        <f t="shared" si="85"/>
        <v>20.593705013753855</v>
      </c>
      <c r="BA29">
        <f>AVERAGE(AZ28:AZ35)-(2*STDEV(AZ28:AZ35))</f>
        <v>17.809118794918003</v>
      </c>
      <c r="BC29">
        <f t="shared" si="86"/>
        <v>5.5230573018392022</v>
      </c>
      <c r="BD29">
        <f t="shared" si="87"/>
        <v>5.8165003458658999</v>
      </c>
      <c r="BE29">
        <f t="shared" si="88"/>
        <v>-0.29344304402669774</v>
      </c>
      <c r="BF29">
        <f t="shared" si="89"/>
        <v>1.22556163762643</v>
      </c>
      <c r="BG29">
        <f t="shared" si="90"/>
        <v>21.746736105114444</v>
      </c>
      <c r="BH29">
        <f>AVERAGE(BG28:BG35)-(2*STDEV(BG28:BG35))</f>
        <v>14.828637835003228</v>
      </c>
      <c r="BJ29">
        <f t="shared" si="91"/>
        <v>10.8463865915935</v>
      </c>
      <c r="BK29">
        <f t="shared" si="92"/>
        <v>10.94950630551293</v>
      </c>
      <c r="BL29">
        <f t="shared" si="93"/>
        <v>-0.10311971391942976</v>
      </c>
      <c r="BM29">
        <f t="shared" si="94"/>
        <v>1.0740935955276383</v>
      </c>
      <c r="BN29">
        <f t="shared" si="95"/>
        <v>0.5431406295800576</v>
      </c>
      <c r="BO29">
        <f>AVERAGE(BN28:BN35)-(2*STDEV(BN28:BN35))</f>
        <v>0.38337714818787916</v>
      </c>
      <c r="BQ29">
        <f t="shared" si="96"/>
        <v>5.3872731526693016</v>
      </c>
      <c r="BR29">
        <f t="shared" si="97"/>
        <v>5.7189974103655148</v>
      </c>
      <c r="BS29">
        <f t="shared" si="98"/>
        <v>-0.33172425769621317</v>
      </c>
      <c r="BT29">
        <f t="shared" si="99"/>
        <v>1.2585166102359044</v>
      </c>
      <c r="BU29">
        <f t="shared" si="100"/>
        <v>23.892917648012887</v>
      </c>
      <c r="BV29">
        <f>AVERAGE(BU28:BU35)-(2*STDEV(BU28:BU35))</f>
        <v>13.154542365786693</v>
      </c>
      <c r="BX29">
        <f t="shared" si="101"/>
        <v>7.3106136322022017</v>
      </c>
      <c r="BY29">
        <f t="shared" si="102"/>
        <v>7.5624059041341143</v>
      </c>
      <c r="BZ29">
        <f t="shared" si="103"/>
        <v>-0.25179227193191256</v>
      </c>
      <c r="CA29">
        <f t="shared" si="104"/>
        <v>1.1906853948459664</v>
      </c>
      <c r="CB29">
        <f t="shared" si="105"/>
        <v>6.2992088847175944</v>
      </c>
      <c r="CC29">
        <f>AVERAGE(CB28:CB35)-(2*STDEV(CB28:CB35))</f>
        <v>4.4722184705269097</v>
      </c>
      <c r="CD29"/>
      <c r="CE29">
        <f t="shared" si="106"/>
        <v>2.6971734364827995</v>
      </c>
      <c r="CF29">
        <f t="shared" si="107"/>
        <v>2.9257147652762279</v>
      </c>
      <c r="CG29">
        <f t="shared" si="108"/>
        <v>-0.22854132879342837</v>
      </c>
      <c r="CH29">
        <f t="shared" ref="CH29:CH35" si="120">POWER(2,-CG29)</f>
        <v>1.1716497257780554</v>
      </c>
      <c r="CI29">
        <f t="shared" si="109"/>
        <v>154.1948582672473</v>
      </c>
      <c r="CJ29">
        <f>AVERAGE(CI28:CI35)-(2*STDEV(CI28:CI35))</f>
        <v>45.032920482369235</v>
      </c>
      <c r="CK29"/>
      <c r="CL29">
        <f t="shared" si="110"/>
        <v>2.6134897867839015</v>
      </c>
      <c r="CM29">
        <f t="shared" si="111"/>
        <v>2.7286887395949573</v>
      </c>
      <c r="CN29">
        <f t="shared" si="112"/>
        <v>-0.11519895281105574</v>
      </c>
      <c r="CO29">
        <f t="shared" si="113"/>
        <v>1.083124401959962</v>
      </c>
      <c r="CP29">
        <f t="shared" si="114"/>
        <v>163.40343461010252</v>
      </c>
      <c r="CQ29">
        <f>AVERAGE(CP28:CP35)-(2*STDEV(CP28:CP35))</f>
        <v>65.759504612567341</v>
      </c>
      <c r="CR29"/>
      <c r="CS29">
        <f t="shared" si="115"/>
        <v>5.1330286661784008</v>
      </c>
      <c r="CT29">
        <f t="shared" si="116"/>
        <v>5.9712974003382993</v>
      </c>
      <c r="CU29">
        <f t="shared" si="117"/>
        <v>-0.83826873415989844</v>
      </c>
      <c r="CV29">
        <f t="shared" si="118"/>
        <v>1.7879033306084411</v>
      </c>
      <c r="CW29">
        <f t="shared" si="119"/>
        <v>28.497345178017223</v>
      </c>
      <c r="CX29">
        <f>AVERAGE(CW28:CW35)-(2*STDEV(CW28:CW35))</f>
        <v>6.2166603164471255</v>
      </c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0" t="s">
        <v>112</v>
      </c>
      <c r="B30">
        <v>3</v>
      </c>
      <c r="C30" t="s">
        <v>110</v>
      </c>
      <c r="E30">
        <v>20.884256362915</v>
      </c>
      <c r="G30" s="48">
        <v>27.1123352050781</v>
      </c>
      <c r="H30" s="49">
        <v>25.125899632771802</v>
      </c>
      <c r="I30" s="50">
        <v>26.912322362264</v>
      </c>
      <c r="J30" s="51">
        <v>29.136465708414701</v>
      </c>
      <c r="K30" s="52">
        <v>26.3535060882568</v>
      </c>
      <c r="L30" s="53">
        <v>26.6609401702881</v>
      </c>
      <c r="M30" s="15">
        <v>32.047460556030302</v>
      </c>
      <c r="N30" s="54">
        <v>26.145697275797499</v>
      </c>
      <c r="O30" s="48">
        <v>27.948472340901699</v>
      </c>
      <c r="P30" s="49">
        <v>23.492231369018601</v>
      </c>
      <c r="Q30" s="50">
        <v>23.643007914225301</v>
      </c>
      <c r="R30" s="51">
        <v>26.2303053538005</v>
      </c>
      <c r="T30">
        <f t="shared" si="62"/>
        <v>6.2280788421631001</v>
      </c>
      <c r="U30">
        <v>7.1782898409715301</v>
      </c>
      <c r="V30">
        <f t="shared" si="63"/>
        <v>-0.95021099880842996</v>
      </c>
      <c r="W30">
        <f t="shared" si="64"/>
        <v>1.9321552211266289</v>
      </c>
      <c r="X30">
        <f t="shared" si="65"/>
        <v>13.340172737366762</v>
      </c>
      <c r="AA30">
        <f t="shared" si="66"/>
        <v>4.2416432698568016</v>
      </c>
      <c r="AB30">
        <f t="shared" si="67"/>
        <v>4.3521053677513279</v>
      </c>
      <c r="AC30">
        <f t="shared" si="68"/>
        <v>-0.11046209789452632</v>
      </c>
      <c r="AD30">
        <f t="shared" si="69"/>
        <v>1.0795739706747938</v>
      </c>
      <c r="AE30">
        <f t="shared" si="70"/>
        <v>52.861337182697234</v>
      </c>
      <c r="AH30">
        <f t="shared" si="71"/>
        <v>6.0280659993489998</v>
      </c>
      <c r="AI30">
        <f t="shared" si="72"/>
        <v>5.5252334049769862</v>
      </c>
      <c r="AJ30">
        <f t="shared" si="73"/>
        <v>0.50283259437201355</v>
      </c>
      <c r="AK30">
        <f t="shared" si="74"/>
        <v>0.70571980637845333</v>
      </c>
      <c r="AL30">
        <f t="shared" si="75"/>
        <v>15.323970891564134</v>
      </c>
      <c r="AO30">
        <f t="shared" si="76"/>
        <v>8.2522093454997005</v>
      </c>
      <c r="AP30">
        <f t="shared" si="77"/>
        <v>8.6493443988618584</v>
      </c>
      <c r="AQ30">
        <f t="shared" si="78"/>
        <v>-0.39713505336215782</v>
      </c>
      <c r="AR30">
        <f t="shared" si="79"/>
        <v>1.3168901928260359</v>
      </c>
      <c r="AS30">
        <f t="shared" si="80"/>
        <v>3.2797251979013753</v>
      </c>
      <c r="AV30">
        <f t="shared" si="81"/>
        <v>5.4692497253418004</v>
      </c>
      <c r="AW30">
        <f t="shared" si="82"/>
        <v>5.1071804591587426</v>
      </c>
      <c r="AX30">
        <f t="shared" si="83"/>
        <v>0.36206926618305779</v>
      </c>
      <c r="AY30">
        <f t="shared" si="84"/>
        <v>0.77804782029163932</v>
      </c>
      <c r="AZ30">
        <f t="shared" si="85"/>
        <v>22.573129801483642</v>
      </c>
      <c r="BC30">
        <f t="shared" si="86"/>
        <v>5.7766838073731002</v>
      </c>
      <c r="BD30">
        <f t="shared" si="87"/>
        <v>5.8165003458658999</v>
      </c>
      <c r="BE30">
        <f t="shared" si="88"/>
        <v>-3.9816538492799758E-2</v>
      </c>
      <c r="BF30">
        <f t="shared" si="89"/>
        <v>1.0279830940241454</v>
      </c>
      <c r="BG30">
        <f t="shared" si="90"/>
        <v>18.240842712373134</v>
      </c>
      <c r="BJ30">
        <f t="shared" si="91"/>
        <v>11.163204193115302</v>
      </c>
      <c r="BK30">
        <f t="shared" si="92"/>
        <v>10.94950630551293</v>
      </c>
      <c r="BL30">
        <f t="shared" si="93"/>
        <v>0.21369788760237185</v>
      </c>
      <c r="BM30">
        <f t="shared" si="94"/>
        <v>0.86232410398515413</v>
      </c>
      <c r="BN30">
        <f t="shared" si="95"/>
        <v>0.43605441712970705</v>
      </c>
      <c r="BQ30">
        <f t="shared" si="96"/>
        <v>5.2614409128824988</v>
      </c>
      <c r="BR30">
        <f t="shared" si="97"/>
        <v>5.7189974103655148</v>
      </c>
      <c r="BS30">
        <f t="shared" si="98"/>
        <v>-0.45755649748301597</v>
      </c>
      <c r="BT30">
        <f t="shared" si="99"/>
        <v>1.3732140253539629</v>
      </c>
      <c r="BU30">
        <f t="shared" si="100"/>
        <v>26.070446233306679</v>
      </c>
      <c r="BX30">
        <f t="shared" si="101"/>
        <v>7.0642159779866986</v>
      </c>
      <c r="BY30">
        <f t="shared" si="102"/>
        <v>7.5624059041341143</v>
      </c>
      <c r="BZ30">
        <f t="shared" si="103"/>
        <v>-0.49818992614741564</v>
      </c>
      <c r="CA30">
        <f t="shared" si="104"/>
        <v>1.4124403353589265</v>
      </c>
      <c r="CB30">
        <f t="shared" si="105"/>
        <v>7.4723825018257211</v>
      </c>
      <c r="CC30"/>
      <c r="CD30"/>
      <c r="CE30">
        <f t="shared" si="106"/>
        <v>2.6079750061036009</v>
      </c>
      <c r="CF30">
        <f t="shared" si="107"/>
        <v>2.9257147652762279</v>
      </c>
      <c r="CG30">
        <f t="shared" si="108"/>
        <v>-0.31773975917262698</v>
      </c>
      <c r="CH30">
        <f t="shared" si="120"/>
        <v>1.2463763461548789</v>
      </c>
      <c r="CI30">
        <f t="shared" si="109"/>
        <v>164.0292485157006</v>
      </c>
      <c r="CJ30"/>
      <c r="CK30"/>
      <c r="CL30">
        <f t="shared" si="110"/>
        <v>2.7587515513103007</v>
      </c>
      <c r="CM30">
        <f t="shared" si="111"/>
        <v>2.7286887395949573</v>
      </c>
      <c r="CN30">
        <f t="shared" si="112"/>
        <v>3.0062811715343418E-2</v>
      </c>
      <c r="CO30">
        <f t="shared" si="113"/>
        <v>0.97937765674599497</v>
      </c>
      <c r="CP30">
        <f t="shared" si="114"/>
        <v>147.75188575116724</v>
      </c>
      <c r="CQ30"/>
      <c r="CR30"/>
      <c r="CS30">
        <f t="shared" si="115"/>
        <v>5.3460489908854996</v>
      </c>
      <c r="CT30">
        <f t="shared" si="116"/>
        <v>5.9712974003382993</v>
      </c>
      <c r="CU30">
        <f t="shared" si="117"/>
        <v>-0.62524840945279969</v>
      </c>
      <c r="CV30">
        <f t="shared" si="118"/>
        <v>1.5424763927802259</v>
      </c>
      <c r="CW30">
        <f t="shared" si="119"/>
        <v>24.585491531604305</v>
      </c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0" t="s">
        <v>113</v>
      </c>
      <c r="B31">
        <v>4</v>
      </c>
      <c r="C31" t="s">
        <v>110</v>
      </c>
      <c r="E31">
        <v>20.7283020019531</v>
      </c>
      <c r="G31" s="48">
        <v>28.2486782073975</v>
      </c>
      <c r="H31" s="49">
        <v>24.8212877909342</v>
      </c>
      <c r="I31" s="50">
        <v>26.518072128295898</v>
      </c>
      <c r="J31" s="51">
        <v>28.5173136393229</v>
      </c>
      <c r="K31" s="52">
        <v>26.2061449686686</v>
      </c>
      <c r="L31" s="53">
        <v>26.457524617512998</v>
      </c>
      <c r="M31" s="15">
        <v>31.038586298624701</v>
      </c>
      <c r="N31" s="54">
        <v>26.064719518025701</v>
      </c>
      <c r="O31" s="48">
        <v>27.8694864908854</v>
      </c>
      <c r="P31" s="49">
        <v>23.474831263224299</v>
      </c>
      <c r="Q31" s="50">
        <v>23.659846623738598</v>
      </c>
      <c r="R31" s="51">
        <v>27.0235404968262</v>
      </c>
      <c r="T31">
        <f t="shared" si="62"/>
        <v>7.5203762054443999</v>
      </c>
      <c r="U31">
        <v>7.1782898409715301</v>
      </c>
      <c r="V31">
        <f t="shared" si="63"/>
        <v>0.34208636447286977</v>
      </c>
      <c r="W31">
        <f t="shared" si="64"/>
        <v>0.7888996133118622</v>
      </c>
      <c r="X31">
        <f t="shared" si="65"/>
        <v>5.4467969234301847</v>
      </c>
      <c r="AA31">
        <f t="shared" si="66"/>
        <v>4.0929857889810997</v>
      </c>
      <c r="AB31">
        <f t="shared" si="67"/>
        <v>4.3521053677513279</v>
      </c>
      <c r="AC31">
        <f t="shared" si="68"/>
        <v>-0.25911957877022829</v>
      </c>
      <c r="AD31">
        <f t="shared" si="69"/>
        <v>1.1967481524132795</v>
      </c>
      <c r="AE31">
        <f t="shared" si="70"/>
        <v>58.598770742820157</v>
      </c>
      <c r="AH31">
        <f t="shared" si="71"/>
        <v>5.7897701263427983</v>
      </c>
      <c r="AI31">
        <f t="shared" si="72"/>
        <v>5.5252334049769862</v>
      </c>
      <c r="AJ31">
        <f t="shared" si="73"/>
        <v>0.26453672136581208</v>
      </c>
      <c r="AK31">
        <f t="shared" si="74"/>
        <v>0.83246601351350757</v>
      </c>
      <c r="AL31">
        <f t="shared" si="75"/>
        <v>18.076132827787536</v>
      </c>
      <c r="AO31">
        <f t="shared" si="76"/>
        <v>7.7890116373698</v>
      </c>
      <c r="AP31">
        <f t="shared" si="77"/>
        <v>8.6493443988618584</v>
      </c>
      <c r="AQ31">
        <f t="shared" si="78"/>
        <v>-0.8603327614920584</v>
      </c>
      <c r="AR31">
        <f t="shared" si="79"/>
        <v>1.8154570023874907</v>
      </c>
      <c r="AS31">
        <f t="shared" si="80"/>
        <v>4.5214096884259476</v>
      </c>
      <c r="AV31">
        <f t="shared" si="81"/>
        <v>5.4778429667154995</v>
      </c>
      <c r="AW31">
        <f t="shared" si="82"/>
        <v>5.1071804591587426</v>
      </c>
      <c r="AX31">
        <f t="shared" si="83"/>
        <v>0.37066250755675689</v>
      </c>
      <c r="AY31">
        <f t="shared" si="84"/>
        <v>0.77342724562692622</v>
      </c>
      <c r="AZ31">
        <f t="shared" si="85"/>
        <v>22.439075275599979</v>
      </c>
      <c r="BC31">
        <f t="shared" si="86"/>
        <v>5.7292226155598982</v>
      </c>
      <c r="BD31">
        <f t="shared" si="87"/>
        <v>5.8165003458658999</v>
      </c>
      <c r="BE31">
        <f t="shared" si="88"/>
        <v>-8.7277730306001722E-2</v>
      </c>
      <c r="BF31">
        <f t="shared" si="89"/>
        <v>1.0623636802959875</v>
      </c>
      <c r="BG31">
        <f t="shared" si="90"/>
        <v>18.850902226181741</v>
      </c>
      <c r="BJ31">
        <f t="shared" si="91"/>
        <v>10.3102842966716</v>
      </c>
      <c r="BK31">
        <f t="shared" si="92"/>
        <v>10.94950630551293</v>
      </c>
      <c r="BL31">
        <f t="shared" si="93"/>
        <v>-0.63922200884132963</v>
      </c>
      <c r="BM31">
        <f t="shared" si="94"/>
        <v>1.5574890375760146</v>
      </c>
      <c r="BN31">
        <f t="shared" si="95"/>
        <v>0.78758087745371641</v>
      </c>
      <c r="BQ31">
        <f t="shared" si="96"/>
        <v>5.3364175160726006</v>
      </c>
      <c r="BR31">
        <f t="shared" si="97"/>
        <v>5.7189974103655148</v>
      </c>
      <c r="BS31">
        <f t="shared" si="98"/>
        <v>-0.38257989429291417</v>
      </c>
      <c r="BT31">
        <f t="shared" si="99"/>
        <v>1.3036710573748818</v>
      </c>
      <c r="BU31">
        <f t="shared" si="100"/>
        <v>24.750174102284809</v>
      </c>
      <c r="BX31">
        <f t="shared" si="101"/>
        <v>7.1411844889323</v>
      </c>
      <c r="BY31">
        <f t="shared" si="102"/>
        <v>7.5624059041341143</v>
      </c>
      <c r="BZ31">
        <f t="shared" si="103"/>
        <v>-0.42122141520181433</v>
      </c>
      <c r="CA31">
        <f t="shared" si="104"/>
        <v>1.3390607513121191</v>
      </c>
      <c r="CB31">
        <f t="shared" si="105"/>
        <v>7.0841747268875492</v>
      </c>
      <c r="CC31"/>
      <c r="CD31"/>
      <c r="CE31">
        <f t="shared" si="106"/>
        <v>2.7465292612711991</v>
      </c>
      <c r="CF31">
        <f t="shared" si="107"/>
        <v>2.9257147652762279</v>
      </c>
      <c r="CG31">
        <f t="shared" si="108"/>
        <v>-0.17918550400502875</v>
      </c>
      <c r="CH31">
        <f t="shared" si="120"/>
        <v>1.132244478533059</v>
      </c>
      <c r="CI31">
        <f t="shared" si="109"/>
        <v>149.00893419775363</v>
      </c>
      <c r="CJ31"/>
      <c r="CK31"/>
      <c r="CL31">
        <f t="shared" si="110"/>
        <v>2.9315446217854984</v>
      </c>
      <c r="CM31">
        <f t="shared" si="111"/>
        <v>2.7286887395949573</v>
      </c>
      <c r="CN31">
        <f t="shared" si="112"/>
        <v>0.20285588219054107</v>
      </c>
      <c r="CO31">
        <f t="shared" si="113"/>
        <v>0.86882897235848566</v>
      </c>
      <c r="CP31">
        <f t="shared" si="114"/>
        <v>131.0741757043254</v>
      </c>
      <c r="CQ31"/>
      <c r="CR31"/>
      <c r="CS31">
        <f t="shared" si="115"/>
        <v>6.2952384948731002</v>
      </c>
      <c r="CT31">
        <f t="shared" si="116"/>
        <v>5.9712974003382993</v>
      </c>
      <c r="CU31">
        <f t="shared" si="117"/>
        <v>0.32394109453480091</v>
      </c>
      <c r="CV31">
        <f t="shared" si="118"/>
        <v>0.79888453436430684</v>
      </c>
      <c r="CW31">
        <f t="shared" si="119"/>
        <v>12.733400035342894</v>
      </c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0" t="s">
        <v>114</v>
      </c>
      <c r="B32">
        <v>17</v>
      </c>
      <c r="C32" t="s">
        <v>110</v>
      </c>
      <c r="E32">
        <v>20.6821174621582</v>
      </c>
      <c r="G32" s="48">
        <v>27.519943237304702</v>
      </c>
      <c r="H32" s="49">
        <v>24.651289621988902</v>
      </c>
      <c r="I32" s="50">
        <v>26.053413391113299</v>
      </c>
      <c r="J32" s="51">
        <v>28.354945500691699</v>
      </c>
      <c r="K32" s="52">
        <v>25.351102828979499</v>
      </c>
      <c r="L32" s="53">
        <v>26.233030319213899</v>
      </c>
      <c r="M32" s="15">
        <v>31.1576321919759</v>
      </c>
      <c r="N32" s="54">
        <v>26.0691432952881</v>
      </c>
      <c r="O32" s="48">
        <v>27.603751500447601</v>
      </c>
      <c r="P32" s="49">
        <v>23.393637975057</v>
      </c>
      <c r="Q32" s="50">
        <v>23.053858439127598</v>
      </c>
      <c r="R32" s="51">
        <v>26.5355943044027</v>
      </c>
      <c r="T32">
        <f t="shared" si="62"/>
        <v>6.8378257751465021</v>
      </c>
      <c r="U32">
        <v>7.1782898409715301</v>
      </c>
      <c r="V32">
        <f t="shared" si="63"/>
        <v>-0.34046406582502797</v>
      </c>
      <c r="W32">
        <f t="shared" si="64"/>
        <v>1.2661638102175956</v>
      </c>
      <c r="X32">
        <f t="shared" si="65"/>
        <v>8.7419704987553928</v>
      </c>
      <c r="AA32">
        <f t="shared" si="66"/>
        <v>3.9691721598307019</v>
      </c>
      <c r="AB32">
        <f t="shared" si="67"/>
        <v>4.3521053677513279</v>
      </c>
      <c r="AC32">
        <f t="shared" si="68"/>
        <v>-0.38293320792062602</v>
      </c>
      <c r="AD32">
        <f t="shared" si="69"/>
        <v>1.3039903633562866</v>
      </c>
      <c r="AE32">
        <f t="shared" si="70"/>
        <v>63.849885374023089</v>
      </c>
      <c r="AH32">
        <f t="shared" si="71"/>
        <v>5.3712959289550994</v>
      </c>
      <c r="AI32">
        <f t="shared" si="72"/>
        <v>5.5252334049769862</v>
      </c>
      <c r="AJ32">
        <f t="shared" si="73"/>
        <v>-0.15393747602188679</v>
      </c>
      <c r="AK32">
        <f t="shared" si="74"/>
        <v>1.1126019012436899</v>
      </c>
      <c r="AL32">
        <f t="shared" si="75"/>
        <v>24.158991988690424</v>
      </c>
      <c r="AO32">
        <f t="shared" si="76"/>
        <v>7.672828038533499</v>
      </c>
      <c r="AP32">
        <f t="shared" si="77"/>
        <v>8.6493443988618584</v>
      </c>
      <c r="AQ32">
        <f t="shared" si="78"/>
        <v>-0.97651636032835931</v>
      </c>
      <c r="AR32">
        <f t="shared" si="79"/>
        <v>1.9677082918001942</v>
      </c>
      <c r="AS32">
        <f t="shared" si="80"/>
        <v>4.9005927008138146</v>
      </c>
      <c r="AV32">
        <f t="shared" si="81"/>
        <v>4.6689853668212997</v>
      </c>
      <c r="AW32">
        <f t="shared" si="82"/>
        <v>5.1071804591587426</v>
      </c>
      <c r="AX32">
        <f t="shared" si="83"/>
        <v>-0.43819509233744292</v>
      </c>
      <c r="AY32">
        <f t="shared" si="84"/>
        <v>1.3549081862203161</v>
      </c>
      <c r="BC32">
        <f t="shared" si="86"/>
        <v>5.5509128570556996</v>
      </c>
      <c r="BD32">
        <f t="shared" si="87"/>
        <v>5.8165003458658999</v>
      </c>
      <c r="BE32">
        <f t="shared" si="88"/>
        <v>-0.26558748881020033</v>
      </c>
      <c r="BF32">
        <f t="shared" si="89"/>
        <v>1.2021254748518237</v>
      </c>
      <c r="BG32">
        <f t="shared" si="90"/>
        <v>21.330877749623703</v>
      </c>
      <c r="BJ32">
        <f t="shared" si="91"/>
        <v>10.4755147298177</v>
      </c>
      <c r="BK32">
        <f t="shared" si="92"/>
        <v>10.94950630551293</v>
      </c>
      <c r="BL32">
        <f t="shared" si="93"/>
        <v>-0.47399157569522998</v>
      </c>
      <c r="BM32">
        <f t="shared" si="94"/>
        <v>1.3889470252865399</v>
      </c>
      <c r="BN32">
        <f t="shared" si="95"/>
        <v>0.70235365419611362</v>
      </c>
      <c r="BQ32">
        <f t="shared" si="96"/>
        <v>5.3870258331299006</v>
      </c>
      <c r="BR32">
        <f t="shared" si="97"/>
        <v>5.7189974103655148</v>
      </c>
      <c r="BS32">
        <f t="shared" si="98"/>
        <v>-0.33197157723561421</v>
      </c>
      <c r="BT32">
        <f t="shared" si="99"/>
        <v>1.2587323747739256</v>
      </c>
      <c r="BU32">
        <f t="shared" si="100"/>
        <v>23.897013934304528</v>
      </c>
      <c r="BX32">
        <f t="shared" si="101"/>
        <v>6.921634038289401</v>
      </c>
      <c r="BY32">
        <f t="shared" si="102"/>
        <v>7.5624059041341143</v>
      </c>
      <c r="BZ32">
        <f t="shared" si="103"/>
        <v>-0.64077186584471324</v>
      </c>
      <c r="CA32">
        <f t="shared" si="104"/>
        <v>1.5591631144125662</v>
      </c>
      <c r="CB32">
        <f t="shared" si="105"/>
        <v>8.2486055389149655</v>
      </c>
      <c r="CC32"/>
      <c r="CD32"/>
      <c r="CE32">
        <f t="shared" si="106"/>
        <v>2.7115205128988009</v>
      </c>
      <c r="CF32">
        <f t="shared" si="107"/>
        <v>2.9257147652762279</v>
      </c>
      <c r="CG32">
        <f t="shared" si="108"/>
        <v>-0.21419425237742695</v>
      </c>
      <c r="CH32">
        <f t="shared" si="120"/>
        <v>1.1600558402747525</v>
      </c>
      <c r="CI32">
        <f t="shared" si="109"/>
        <v>152.66904599365049</v>
      </c>
      <c r="CJ32"/>
      <c r="CK32"/>
      <c r="CL32">
        <f t="shared" si="110"/>
        <v>2.3717409769693987</v>
      </c>
      <c r="CM32">
        <f t="shared" si="111"/>
        <v>2.7286887395949573</v>
      </c>
      <c r="CN32">
        <f t="shared" si="112"/>
        <v>-0.35694776262555861</v>
      </c>
      <c r="CO32">
        <f t="shared" si="113"/>
        <v>1.2807134881744351</v>
      </c>
      <c r="CP32">
        <f t="shared" si="114"/>
        <v>193.21232384802596</v>
      </c>
      <c r="CQ32"/>
      <c r="CR32"/>
      <c r="CS32">
        <f t="shared" si="115"/>
        <v>5.8534768422445005</v>
      </c>
      <c r="CT32">
        <f t="shared" si="116"/>
        <v>5.9712974003382993</v>
      </c>
      <c r="CU32">
        <f t="shared" si="117"/>
        <v>-0.11782055809379877</v>
      </c>
      <c r="CV32">
        <f t="shared" si="118"/>
        <v>1.085094399824952</v>
      </c>
      <c r="CW32">
        <f t="shared" si="119"/>
        <v>17.295291715812123</v>
      </c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0" t="s">
        <v>115</v>
      </c>
      <c r="B33">
        <v>18</v>
      </c>
      <c r="C33" t="s">
        <v>110</v>
      </c>
      <c r="E33">
        <v>20.115648269653299</v>
      </c>
      <c r="G33" s="48">
        <v>27.3253784179687</v>
      </c>
      <c r="H33" s="49">
        <v>24.029847462972</v>
      </c>
      <c r="I33" s="50">
        <v>25.2487602233887</v>
      </c>
      <c r="J33" s="51">
        <v>28.218046824137399</v>
      </c>
      <c r="K33" s="52">
        <v>25.322556813557899</v>
      </c>
      <c r="L33" s="53">
        <v>25.892127990722699</v>
      </c>
      <c r="M33" s="15">
        <v>30.866483052571599</v>
      </c>
      <c r="N33" s="54">
        <v>26.2157484690348</v>
      </c>
      <c r="O33" s="48">
        <v>27.640081405639599</v>
      </c>
      <c r="P33" s="49">
        <v>22.957289377848301</v>
      </c>
      <c r="Q33" s="50">
        <v>22.820476531982401</v>
      </c>
      <c r="R33" s="51">
        <v>26.000415802001999</v>
      </c>
      <c r="T33">
        <f t="shared" si="62"/>
        <v>7.2097301483154013</v>
      </c>
      <c r="U33">
        <v>7.1782898409715301</v>
      </c>
      <c r="V33">
        <f t="shared" si="63"/>
        <v>3.1440307343871154E-2</v>
      </c>
      <c r="W33">
        <f t="shared" si="64"/>
        <v>0.97844298618300207</v>
      </c>
      <c r="X33">
        <f t="shared" si="65"/>
        <v>6.7554605896183197</v>
      </c>
      <c r="AA33">
        <f t="shared" si="66"/>
        <v>3.9141991933187015</v>
      </c>
      <c r="AB33">
        <f t="shared" si="67"/>
        <v>4.3521053677513279</v>
      </c>
      <c r="AC33">
        <f t="shared" si="68"/>
        <v>-0.43790617443262647</v>
      </c>
      <c r="AD33">
        <f t="shared" si="69"/>
        <v>1.3546368759095597</v>
      </c>
      <c r="AE33">
        <f t="shared" si="70"/>
        <v>66.329791753696966</v>
      </c>
      <c r="AH33">
        <f t="shared" si="71"/>
        <v>5.1331119537354013</v>
      </c>
      <c r="AI33">
        <f t="shared" si="72"/>
        <v>5.5252334049769862</v>
      </c>
      <c r="AJ33">
        <f t="shared" si="73"/>
        <v>-0.39212145124158493</v>
      </c>
      <c r="AK33" s="48">
        <f t="shared" si="74"/>
        <v>1.3123217258904121</v>
      </c>
      <c r="AL33">
        <f t="shared" si="75"/>
        <v>28.495700058512437</v>
      </c>
      <c r="AO33">
        <f t="shared" si="76"/>
        <v>8.1023985544841004</v>
      </c>
      <c r="AP33">
        <f t="shared" si="77"/>
        <v>8.6493443988618584</v>
      </c>
      <c r="AQ33">
        <f t="shared" si="78"/>
        <v>-0.54694584437775795</v>
      </c>
      <c r="AR33">
        <f t="shared" si="79"/>
        <v>1.4609895351587141</v>
      </c>
      <c r="AS33">
        <f t="shared" si="80"/>
        <v>3.6386057231145617</v>
      </c>
      <c r="AV33">
        <f t="shared" si="81"/>
        <v>5.2069085439045999</v>
      </c>
      <c r="AW33">
        <f t="shared" si="82"/>
        <v>5.1071804591587426</v>
      </c>
      <c r="AX33">
        <f t="shared" si="83"/>
        <v>9.9728084745857259E-2</v>
      </c>
      <c r="AY33">
        <f t="shared" si="84"/>
        <v>0.9332088636416036</v>
      </c>
      <c r="AZ33">
        <f>POWER(2,-AV33)*1000</f>
        <v>27.074743044689598</v>
      </c>
      <c r="BC33">
        <f t="shared" si="86"/>
        <v>5.7764797210693999</v>
      </c>
      <c r="BD33">
        <f t="shared" si="87"/>
        <v>5.8165003458658999</v>
      </c>
      <c r="BE33">
        <f t="shared" si="88"/>
        <v>-4.0020624796500037E-2</v>
      </c>
      <c r="BF33">
        <f t="shared" si="89"/>
        <v>1.0281285246964869</v>
      </c>
      <c r="BG33">
        <f t="shared" si="90"/>
        <v>18.243423278177332</v>
      </c>
      <c r="BJ33">
        <f t="shared" si="91"/>
        <v>10.7508347829183</v>
      </c>
      <c r="BK33">
        <f t="shared" si="92"/>
        <v>10.94950630551293</v>
      </c>
      <c r="BL33">
        <f t="shared" si="93"/>
        <v>-0.19867152259462983</v>
      </c>
      <c r="BM33">
        <f t="shared" si="94"/>
        <v>1.1476410855257422</v>
      </c>
      <c r="BN33">
        <f t="shared" si="95"/>
        <v>0.58033164364804424</v>
      </c>
      <c r="BQ33">
        <f t="shared" si="96"/>
        <v>6.1001001993815009</v>
      </c>
      <c r="BR33">
        <f t="shared" si="97"/>
        <v>5.7189974103655148</v>
      </c>
      <c r="BS33">
        <f t="shared" si="98"/>
        <v>0.38110278901598615</v>
      </c>
      <c r="BT33">
        <f t="shared" si="99"/>
        <v>0.76785042515902557</v>
      </c>
      <c r="BU33">
        <f t="shared" si="100"/>
        <v>14.577627998789271</v>
      </c>
      <c r="BX33">
        <f t="shared" si="101"/>
        <v>7.5244331359862997</v>
      </c>
      <c r="BY33">
        <f t="shared" si="102"/>
        <v>7.5624059041341143</v>
      </c>
      <c r="BZ33">
        <f t="shared" si="103"/>
        <v>-3.7972768147814584E-2</v>
      </c>
      <c r="CA33">
        <f t="shared" si="104"/>
        <v>1.0266701664379683</v>
      </c>
      <c r="CB33">
        <f t="shared" si="105"/>
        <v>5.4315017737638192</v>
      </c>
      <c r="CC33"/>
      <c r="CD33"/>
      <c r="CE33">
        <f t="shared" si="106"/>
        <v>2.8416411081950024</v>
      </c>
      <c r="CF33">
        <f t="shared" si="107"/>
        <v>2.9257147652762279</v>
      </c>
      <c r="CG33">
        <f t="shared" si="108"/>
        <v>-8.4073657081225495E-2</v>
      </c>
      <c r="CH33">
        <f t="shared" si="120"/>
        <v>1.0600069008781769</v>
      </c>
      <c r="CI33">
        <f t="shared" si="109"/>
        <v>139.50211419601038</v>
      </c>
      <c r="CJ33"/>
      <c r="CK33"/>
      <c r="CL33">
        <f t="shared" si="110"/>
        <v>2.7048282623291016</v>
      </c>
      <c r="CM33">
        <f t="shared" si="111"/>
        <v>2.7286887395949573</v>
      </c>
      <c r="CN33">
        <f t="shared" si="112"/>
        <v>-2.3860477265855717E-2</v>
      </c>
      <c r="CO33">
        <f t="shared" si="113"/>
        <v>1.0166763459817156</v>
      </c>
      <c r="CP33">
        <f t="shared" si="114"/>
        <v>153.37887921243805</v>
      </c>
      <c r="CQ33"/>
      <c r="CR33"/>
      <c r="CS33">
        <f t="shared" si="115"/>
        <v>5.8847675323487003</v>
      </c>
      <c r="CT33">
        <f t="shared" si="116"/>
        <v>5.9712974003382993</v>
      </c>
      <c r="CU33">
        <f t="shared" si="117"/>
        <v>-8.6529867989598941E-2</v>
      </c>
      <c r="CV33">
        <f t="shared" si="118"/>
        <v>1.0618131163517743</v>
      </c>
      <c r="CW33">
        <f t="shared" si="119"/>
        <v>16.924211937636077</v>
      </c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0" t="s">
        <v>116</v>
      </c>
      <c r="B34">
        <v>19</v>
      </c>
      <c r="C34" t="s">
        <v>110</v>
      </c>
      <c r="E34">
        <v>21.046979904174801</v>
      </c>
      <c r="G34" s="48">
        <v>28.2037353515625</v>
      </c>
      <c r="H34" s="49">
        <v>24.896124521891299</v>
      </c>
      <c r="I34" s="50">
        <v>26.432497024536101</v>
      </c>
      <c r="J34" s="51">
        <v>29.0300591786702</v>
      </c>
      <c r="K34" s="52">
        <v>26.032274881998699</v>
      </c>
      <c r="L34" s="53">
        <v>26.3783855438232</v>
      </c>
      <c r="M34" s="15">
        <v>31.6695461273193</v>
      </c>
      <c r="N34" s="54">
        <v>26.584638595581101</v>
      </c>
      <c r="O34" s="48">
        <v>28.4315484364827</v>
      </c>
      <c r="P34" s="49">
        <v>22.957424799601199</v>
      </c>
      <c r="Q34" s="50">
        <v>23.1665655771891</v>
      </c>
      <c r="R34" s="51">
        <v>27.0247599283854</v>
      </c>
      <c r="T34">
        <f t="shared" si="62"/>
        <v>7.1567554473876989</v>
      </c>
      <c r="U34">
        <v>7.1782898409715301</v>
      </c>
      <c r="V34">
        <f t="shared" si="63"/>
        <v>-2.1534393583831246E-2</v>
      </c>
      <c r="W34">
        <f t="shared" si="64"/>
        <v>1.0150384608081775</v>
      </c>
      <c r="X34">
        <f t="shared" si="65"/>
        <v>7.0081266009034264</v>
      </c>
      <c r="AA34">
        <f t="shared" si="66"/>
        <v>3.8491446177164974</v>
      </c>
      <c r="AB34">
        <f t="shared" si="67"/>
        <v>4.3521053677513279</v>
      </c>
      <c r="AC34">
        <f t="shared" si="68"/>
        <v>-0.50296075003483054</v>
      </c>
      <c r="AD34">
        <f t="shared" si="69"/>
        <v>1.4171188418447302</v>
      </c>
      <c r="AE34">
        <f t="shared" si="70"/>
        <v>69.389221083094725</v>
      </c>
      <c r="AH34">
        <f t="shared" si="71"/>
        <v>5.3855171203612997</v>
      </c>
      <c r="AI34">
        <f t="shared" si="72"/>
        <v>5.5252334049769862</v>
      </c>
      <c r="AJ34">
        <f t="shared" si="73"/>
        <v>-0.13971628461568653</v>
      </c>
      <c r="AK34">
        <f t="shared" si="74"/>
        <v>1.1016884403585894</v>
      </c>
      <c r="AL34">
        <f t="shared" si="75"/>
        <v>23.922017547250672</v>
      </c>
      <c r="AO34">
        <f t="shared" si="76"/>
        <v>7.9830792744953989</v>
      </c>
      <c r="AP34">
        <f t="shared" si="77"/>
        <v>8.6493443988618584</v>
      </c>
      <c r="AQ34">
        <f t="shared" si="78"/>
        <v>-0.66626512436645946</v>
      </c>
      <c r="AR34">
        <f t="shared" si="79"/>
        <v>1.586959295425332</v>
      </c>
      <c r="AS34">
        <f t="shared" si="80"/>
        <v>3.9523343841454524</v>
      </c>
      <c r="AV34">
        <f t="shared" si="81"/>
        <v>4.985294977823898</v>
      </c>
      <c r="AW34">
        <f t="shared" si="82"/>
        <v>5.1071804591587426</v>
      </c>
      <c r="AX34">
        <f t="shared" si="83"/>
        <v>-0.12188548133484467</v>
      </c>
      <c r="AY34">
        <f t="shared" si="84"/>
        <v>1.0881560622751854</v>
      </c>
      <c r="AZ34">
        <f>POWER(2,-AV34)*1000</f>
        <v>31.570152113274958</v>
      </c>
      <c r="BC34">
        <f t="shared" si="86"/>
        <v>5.3314056396483984</v>
      </c>
      <c r="BD34">
        <f t="shared" si="87"/>
        <v>5.8165003458658999</v>
      </c>
      <c r="BE34">
        <f t="shared" si="88"/>
        <v>-0.4850947062175015</v>
      </c>
      <c r="BF34">
        <f t="shared" si="89"/>
        <v>1.3996777449115905</v>
      </c>
      <c r="BG34">
        <f t="shared" si="90"/>
        <v>24.836304936685814</v>
      </c>
      <c r="BJ34">
        <f t="shared" si="91"/>
        <v>10.622566223144499</v>
      </c>
      <c r="BK34">
        <f t="shared" si="92"/>
        <v>10.94950630551293</v>
      </c>
      <c r="BL34">
        <f t="shared" si="93"/>
        <v>-0.32694008236843075</v>
      </c>
      <c r="BM34">
        <f t="shared" si="94"/>
        <v>1.2543501080998927</v>
      </c>
      <c r="BN34">
        <f t="shared" si="95"/>
        <v>0.6342915647798012</v>
      </c>
      <c r="BQ34">
        <f t="shared" si="96"/>
        <v>5.5376586914062997</v>
      </c>
      <c r="BR34">
        <f t="shared" si="97"/>
        <v>5.7189974103655148</v>
      </c>
      <c r="BS34">
        <f t="shared" si="98"/>
        <v>-0.18133871895921505</v>
      </c>
      <c r="BT34">
        <f t="shared" si="99"/>
        <v>1.1339356093021826</v>
      </c>
      <c r="BU34">
        <f t="shared" si="100"/>
        <v>21.527749344625558</v>
      </c>
      <c r="BX34">
        <f t="shared" si="101"/>
        <v>7.3845685323078989</v>
      </c>
      <c r="BY34">
        <f t="shared" si="102"/>
        <v>7.5624059041341143</v>
      </c>
      <c r="BZ34">
        <f t="shared" si="103"/>
        <v>-0.1778373718262154</v>
      </c>
      <c r="CA34">
        <f t="shared" si="104"/>
        <v>1.131186942316305</v>
      </c>
      <c r="CB34">
        <f t="shared" si="105"/>
        <v>5.9844379280701601</v>
      </c>
      <c r="CC34"/>
      <c r="CD34"/>
      <c r="CE34">
        <f t="shared" si="106"/>
        <v>1.9104448954263979</v>
      </c>
      <c r="CF34">
        <f t="shared" si="107"/>
        <v>2.9257147652762279</v>
      </c>
      <c r="CG34">
        <f t="shared" si="108"/>
        <v>-1.0152698698498299</v>
      </c>
      <c r="CH34">
        <f t="shared" si="120"/>
        <v>2.0212809574690049</v>
      </c>
      <c r="CI34">
        <f t="shared" si="109"/>
        <v>266.01050117452832</v>
      </c>
      <c r="CJ34"/>
      <c r="CK34"/>
      <c r="CL34">
        <f t="shared" si="110"/>
        <v>2.1195856730142992</v>
      </c>
      <c r="CM34">
        <f t="shared" si="111"/>
        <v>2.7286887395949573</v>
      </c>
      <c r="CN34">
        <f t="shared" si="112"/>
        <v>-0.60910306658065805</v>
      </c>
      <c r="CO34">
        <f t="shared" si="113"/>
        <v>1.5253106180270817</v>
      </c>
      <c r="CP34">
        <f t="shared" si="114"/>
        <v>230.11298922069395</v>
      </c>
      <c r="CQ34"/>
      <c r="CR34"/>
      <c r="CS34">
        <f t="shared" si="115"/>
        <v>5.977780024210599</v>
      </c>
      <c r="CT34">
        <f t="shared" si="116"/>
        <v>5.9712974003382993</v>
      </c>
      <c r="CU34">
        <f t="shared" si="117"/>
        <v>6.4826238722996976E-3</v>
      </c>
      <c r="CV34">
        <f t="shared" si="118"/>
        <v>0.99551666781412351</v>
      </c>
      <c r="CW34">
        <f t="shared" si="119"/>
        <v>15.867514550417068</v>
      </c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9" customFormat="1" x14ac:dyDescent="0.25">
      <c r="A35" s="38" t="s">
        <v>117</v>
      </c>
      <c r="B35" s="29">
        <v>20</v>
      </c>
      <c r="C35" s="29" t="s">
        <v>110</v>
      </c>
      <c r="E35" s="29">
        <v>20.526247024536101</v>
      </c>
      <c r="G35" s="55">
        <v>27.549924850463899</v>
      </c>
      <c r="H35" s="56">
        <v>24.723154703776</v>
      </c>
      <c r="I35" s="57">
        <v>26.221439997355098</v>
      </c>
      <c r="J35" s="58">
        <v>28.854020436604799</v>
      </c>
      <c r="K35" s="59">
        <v>25.7045288085938</v>
      </c>
      <c r="L35" s="60">
        <v>26.145015716552699</v>
      </c>
      <c r="M35" s="61">
        <v>31.449934641520201</v>
      </c>
      <c r="N35" s="62">
        <v>25.888786951700801</v>
      </c>
      <c r="O35" s="55">
        <v>27.883573532104499</v>
      </c>
      <c r="P35" s="56">
        <v>22.3971551259359</v>
      </c>
      <c r="Q35" s="57">
        <v>22.589451471964502</v>
      </c>
      <c r="R35" s="58">
        <v>26.162071863810201</v>
      </c>
      <c r="T35" s="29">
        <f t="shared" si="62"/>
        <v>7.0236778259277983</v>
      </c>
      <c r="U35" s="29">
        <v>7.1782898409715301</v>
      </c>
      <c r="V35" s="29">
        <f t="shared" si="63"/>
        <v>-0.15461201504373179</v>
      </c>
      <c r="W35" s="29">
        <f t="shared" si="64"/>
        <v>1.1131222252571802</v>
      </c>
      <c r="X35" s="29">
        <f t="shared" si="65"/>
        <v>7.6853260029876678</v>
      </c>
      <c r="AA35" s="29">
        <f t="shared" si="66"/>
        <v>4.1969076792398994</v>
      </c>
      <c r="AB35" s="29">
        <f t="shared" si="67"/>
        <v>4.3521053677513279</v>
      </c>
      <c r="AC35" s="29">
        <f t="shared" si="68"/>
        <v>-0.15519768851142857</v>
      </c>
      <c r="AD35" s="29">
        <f t="shared" si="69"/>
        <v>1.1135741977672082</v>
      </c>
      <c r="AE35" s="29">
        <f t="shared" si="70"/>
        <v>54.526158230111868</v>
      </c>
      <c r="AH35" s="29">
        <f t="shared" si="71"/>
        <v>5.6951929728189974</v>
      </c>
      <c r="AI35" s="29">
        <f t="shared" si="72"/>
        <v>5.5252334049769862</v>
      </c>
      <c r="AJ35" s="29">
        <f t="shared" si="73"/>
        <v>0.16995956784201116</v>
      </c>
      <c r="AK35" s="29">
        <f t="shared" si="74"/>
        <v>0.88886759171958729</v>
      </c>
      <c r="AL35" s="29">
        <f t="shared" si="75"/>
        <v>19.300834380523536</v>
      </c>
      <c r="AO35" s="29">
        <f t="shared" si="76"/>
        <v>8.3277734120686979</v>
      </c>
      <c r="AP35" s="29">
        <f t="shared" si="77"/>
        <v>8.6493443988618584</v>
      </c>
      <c r="AQ35" s="29">
        <f t="shared" si="78"/>
        <v>-0.32157098679316043</v>
      </c>
      <c r="AR35" s="29">
        <f t="shared" si="79"/>
        <v>1.2496906277049908</v>
      </c>
      <c r="AS35" s="29">
        <f t="shared" si="80"/>
        <v>3.1123641618665214</v>
      </c>
      <c r="AV35" s="29">
        <f t="shared" si="81"/>
        <v>5.1782817840576989</v>
      </c>
      <c r="AW35" s="29">
        <f t="shared" si="82"/>
        <v>5.1071804591587426</v>
      </c>
      <c r="AX35" s="29">
        <f t="shared" si="83"/>
        <v>7.1101324898956264E-2</v>
      </c>
      <c r="AY35" s="29">
        <f t="shared" si="84"/>
        <v>0.95191105051616687</v>
      </c>
      <c r="AZ35" s="29">
        <f>POWER(2,-AV35)*1000</f>
        <v>27.617340660004398</v>
      </c>
      <c r="BC35" s="29">
        <f t="shared" si="86"/>
        <v>5.618768692016598</v>
      </c>
      <c r="BD35" s="29">
        <f t="shared" si="87"/>
        <v>5.8165003458658999</v>
      </c>
      <c r="BE35" s="29">
        <f t="shared" si="88"/>
        <v>-0.19773165384930191</v>
      </c>
      <c r="BF35" s="29">
        <f t="shared" si="89"/>
        <v>1.1468936782871428</v>
      </c>
      <c r="BG35" s="29">
        <f t="shared" si="90"/>
        <v>20.350828058422774</v>
      </c>
      <c r="BJ35" s="29">
        <f t="shared" si="91"/>
        <v>10.9236876169841</v>
      </c>
      <c r="BK35" s="29">
        <f t="shared" si="92"/>
        <v>10.94950630551293</v>
      </c>
      <c r="BL35" s="29">
        <f t="shared" si="93"/>
        <v>-2.5818688528829625E-2</v>
      </c>
      <c r="BM35" s="29">
        <f t="shared" si="94"/>
        <v>1.0180572468353104</v>
      </c>
      <c r="BN35" s="29">
        <f t="shared" si="95"/>
        <v>0.51480453500240841</v>
      </c>
      <c r="BQ35" s="29">
        <f t="shared" si="96"/>
        <v>5.3625399271647005</v>
      </c>
      <c r="BR35" s="29">
        <f t="shared" si="97"/>
        <v>5.7189974103655148</v>
      </c>
      <c r="BS35" s="29">
        <f t="shared" si="98"/>
        <v>-0.35645748320081427</v>
      </c>
      <c r="BT35" s="29">
        <f t="shared" si="99"/>
        <v>1.2802783298257772</v>
      </c>
      <c r="BU35" s="29">
        <f t="shared" si="100"/>
        <v>24.306063545183463</v>
      </c>
      <c r="BX35" s="29">
        <f t="shared" si="101"/>
        <v>7.3573265075683985</v>
      </c>
      <c r="BY35" s="29">
        <f t="shared" si="102"/>
        <v>7.5624059041341143</v>
      </c>
      <c r="BZ35" s="29">
        <f t="shared" si="103"/>
        <v>-0.20507939656571583</v>
      </c>
      <c r="CA35" s="29">
        <f t="shared" si="104"/>
        <v>1.1527497849150639</v>
      </c>
      <c r="CB35" s="29">
        <f t="shared" si="105"/>
        <v>6.098514115000663</v>
      </c>
      <c r="CE35" s="29">
        <f t="shared" si="106"/>
        <v>1.8709081013997988</v>
      </c>
      <c r="CF35" s="29">
        <f t="shared" si="107"/>
        <v>2.9257147652762279</v>
      </c>
      <c r="CG35" s="29">
        <f t="shared" si="108"/>
        <v>-1.0548066638764291</v>
      </c>
      <c r="CH35" s="29">
        <f t="shared" si="120"/>
        <v>2.07743978942614</v>
      </c>
      <c r="CI35" s="29">
        <f t="shared" si="109"/>
        <v>273.40127927447128</v>
      </c>
      <c r="CL35" s="29">
        <f t="shared" si="110"/>
        <v>2.0632044474284008</v>
      </c>
      <c r="CM35" s="29">
        <f t="shared" si="111"/>
        <v>2.7286887395949573</v>
      </c>
      <c r="CN35" s="29">
        <f t="shared" si="112"/>
        <v>-0.66548429216655647</v>
      </c>
      <c r="CO35" s="29">
        <f t="shared" si="113"/>
        <v>1.5861006152400654</v>
      </c>
      <c r="CP35" s="29">
        <f t="shared" si="114"/>
        <v>239.28395270057248</v>
      </c>
      <c r="CS35" s="29">
        <f t="shared" si="115"/>
        <v>5.6358248392741004</v>
      </c>
      <c r="CT35" s="29">
        <f t="shared" si="116"/>
        <v>5.9712974003382993</v>
      </c>
      <c r="CU35" s="29">
        <f t="shared" si="117"/>
        <v>-0.33547256106419887</v>
      </c>
      <c r="CV35" s="29">
        <f t="shared" si="118"/>
        <v>1.2617906461879944</v>
      </c>
      <c r="CW35" s="29">
        <f t="shared" si="119"/>
        <v>20.11164863962523</v>
      </c>
    </row>
    <row r="36" spans="1:1024" x14ac:dyDescent="0.25">
      <c r="U36" s="22"/>
      <c r="AB36" s="22"/>
      <c r="BX36"/>
      <c r="BY36"/>
      <c r="BZ36"/>
      <c r="CA36"/>
      <c r="CB36"/>
      <c r="CC36"/>
      <c r="CE36"/>
      <c r="CF36"/>
      <c r="CG36"/>
      <c r="CH36"/>
      <c r="CI36"/>
      <c r="CJ36"/>
      <c r="CL36"/>
      <c r="CM36"/>
      <c r="CN36"/>
      <c r="CO36"/>
      <c r="CP36"/>
      <c r="CQ36"/>
      <c r="CS36"/>
      <c r="CT36"/>
      <c r="CU36"/>
      <c r="CV36"/>
      <c r="CW36"/>
      <c r="CX36"/>
    </row>
    <row r="37" spans="1:1024" x14ac:dyDescent="0.25">
      <c r="B37" t="s">
        <v>118</v>
      </c>
      <c r="C37" t="s">
        <v>86</v>
      </c>
      <c r="E37">
        <f>AVERAGE(E4:E11)</f>
        <v>20.867186069488522</v>
      </c>
      <c r="G37">
        <f t="shared" ref="G37:R37" si="121">AVERAGE(G4:G11)</f>
        <v>27.998714685440063</v>
      </c>
      <c r="H37">
        <f t="shared" si="121"/>
        <v>25.154731273651134</v>
      </c>
      <c r="I37">
        <f t="shared" si="121"/>
        <v>26.201079130172712</v>
      </c>
      <c r="J37">
        <f t="shared" si="121"/>
        <v>29.361908992131553</v>
      </c>
      <c r="K37">
        <f t="shared" si="121"/>
        <v>25.813155492146812</v>
      </c>
      <c r="L37">
        <f t="shared" si="121"/>
        <v>26.442964156468705</v>
      </c>
      <c r="M37">
        <f t="shared" si="121"/>
        <v>31.619263490041089</v>
      </c>
      <c r="N37">
        <f t="shared" si="121"/>
        <v>26.649184544881173</v>
      </c>
      <c r="O37">
        <f t="shared" si="121"/>
        <v>28.438175598780312</v>
      </c>
      <c r="P37">
        <f t="shared" si="121"/>
        <v>23.232396125793439</v>
      </c>
      <c r="Q37">
        <f t="shared" si="121"/>
        <v>23.377229531606027</v>
      </c>
      <c r="R37">
        <f t="shared" si="121"/>
        <v>26.676329851150484</v>
      </c>
      <c r="T37">
        <f t="shared" ref="T37:Y37" si="122">AVERAGE(T4:T11)</f>
        <v>7.1315286159515363</v>
      </c>
      <c r="U37">
        <f t="shared" si="122"/>
        <v>7.2412264687674304</v>
      </c>
      <c r="V37">
        <f t="shared" si="122"/>
        <v>-0.10969785281589317</v>
      </c>
      <c r="W37">
        <f t="shared" si="122"/>
        <v>1.1715476148317567</v>
      </c>
      <c r="X37">
        <f t="shared" si="122"/>
        <v>7.7434334763023021</v>
      </c>
      <c r="Y37">
        <f t="shared" si="122"/>
        <v>7.7434334763023021</v>
      </c>
      <c r="AA37">
        <f t="shared" ref="AA37:AF37" si="123">AVERAGE(AA4:AA11)</f>
        <v>4.2875452041626119</v>
      </c>
      <c r="AB37">
        <f t="shared" si="123"/>
        <v>4.3521053677513279</v>
      </c>
      <c r="AC37">
        <f t="shared" si="123"/>
        <v>-6.456016358871608E-2</v>
      </c>
      <c r="AD37">
        <f t="shared" si="123"/>
        <v>1.1029361855721742</v>
      </c>
      <c r="AE37">
        <f t="shared" si="123"/>
        <v>47.41620894316592</v>
      </c>
      <c r="AF37">
        <f t="shared" si="123"/>
        <v>47.41620894316592</v>
      </c>
      <c r="AH37">
        <f t="shared" ref="AH37:AM37" si="124">AVERAGE(AH4:AH11)</f>
        <v>5.3338930606841872</v>
      </c>
      <c r="AI37">
        <f t="shared" si="124"/>
        <v>5.5252334049769862</v>
      </c>
      <c r="AJ37">
        <f t="shared" si="124"/>
        <v>-0.191340344292799</v>
      </c>
      <c r="AK37">
        <f t="shared" si="124"/>
        <v>1.1925134042134062</v>
      </c>
      <c r="AL37">
        <f t="shared" si="124"/>
        <v>23.416213908583813</v>
      </c>
      <c r="AM37">
        <f t="shared" si="124"/>
        <v>23.416213908583813</v>
      </c>
      <c r="AO37">
        <f t="shared" ref="AO37:AT37" si="125">AVERAGE(AO4:AO11)</f>
        <v>8.4947229226430245</v>
      </c>
      <c r="AP37">
        <f t="shared" si="125"/>
        <v>8.6493443988618584</v>
      </c>
      <c r="AQ37">
        <f t="shared" si="125"/>
        <v>-0.15462147621883382</v>
      </c>
      <c r="AR37">
        <f t="shared" si="125"/>
        <v>1.1965436783541676</v>
      </c>
      <c r="AS37">
        <f t="shared" si="125"/>
        <v>2.9800012739605668</v>
      </c>
      <c r="AT37">
        <f t="shared" si="125"/>
        <v>2.9800012739605668</v>
      </c>
      <c r="AV37">
        <f t="shared" ref="AV37:BA37" si="126">AVERAGE(AV4:AV11)</f>
        <v>4.9459694226582869</v>
      </c>
      <c r="AW37">
        <f t="shared" si="126"/>
        <v>5.1071804591587417</v>
      </c>
      <c r="AX37">
        <f t="shared" si="126"/>
        <v>-0.16121103650045621</v>
      </c>
      <c r="AY37">
        <f t="shared" si="126"/>
        <v>1.1803263754995883</v>
      </c>
      <c r="AZ37">
        <f t="shared" si="126"/>
        <v>34.244245388773095</v>
      </c>
      <c r="BA37">
        <f t="shared" si="126"/>
        <v>34.244245388773095</v>
      </c>
      <c r="BC37">
        <f t="shared" ref="BC37:BH37" si="127">AVERAGE(BC4:BC11)</f>
        <v>5.5757780869801739</v>
      </c>
      <c r="BD37">
        <f t="shared" si="127"/>
        <v>5.816500345865899</v>
      </c>
      <c r="BE37">
        <f t="shared" si="127"/>
        <v>-0.24072225888572563</v>
      </c>
      <c r="BF37">
        <f t="shared" si="127"/>
        <v>1.2239704675959282</v>
      </c>
      <c r="BG37">
        <f t="shared" si="127"/>
        <v>19.832926821896503</v>
      </c>
      <c r="BH37">
        <f t="shared" si="127"/>
        <v>19.832926821896503</v>
      </c>
      <c r="BJ37">
        <f t="shared" ref="BJ37:BO37" si="128">AVERAGE(BJ4:BJ11)</f>
        <v>10.752077420552563</v>
      </c>
      <c r="BK37">
        <f t="shared" si="128"/>
        <v>10.949506305512928</v>
      </c>
      <c r="BL37">
        <f t="shared" si="128"/>
        <v>-0.19742888496036803</v>
      </c>
      <c r="BM37">
        <f t="shared" si="128"/>
        <v>1.1647906488368598</v>
      </c>
      <c r="BN37">
        <f t="shared" si="128"/>
        <v>0.58900372274115897</v>
      </c>
      <c r="BO37">
        <f t="shared" si="128"/>
        <v>0.58900372274115897</v>
      </c>
      <c r="BQ37">
        <f t="shared" ref="BQ37:BV37" si="129">AVERAGE(BQ4:BQ11)</f>
        <v>5.7819984753926503</v>
      </c>
      <c r="BR37">
        <f t="shared" si="129"/>
        <v>5.7189974103655157</v>
      </c>
      <c r="BS37">
        <f t="shared" si="129"/>
        <v>6.3001065027135095E-2</v>
      </c>
      <c r="BT37">
        <f t="shared" si="129"/>
        <v>1.0191630828125247</v>
      </c>
      <c r="BU37">
        <f t="shared" si="129"/>
        <v>19.348794771147382</v>
      </c>
      <c r="BV37">
        <f t="shared" si="129"/>
        <v>19.348794771147382</v>
      </c>
      <c r="BX37">
        <f t="shared" ref="BX37:CC37" si="130">AVERAGE(BX4:BX11)</f>
        <v>7.5709895292917881</v>
      </c>
      <c r="BY37">
        <f t="shared" si="130"/>
        <v>7.5624059041341152</v>
      </c>
      <c r="BZ37">
        <f t="shared" si="130"/>
        <v>8.5836251576734135E-3</v>
      </c>
      <c r="CA37">
        <f t="shared" si="130"/>
        <v>1.0471004758476306</v>
      </c>
      <c r="CB37">
        <f t="shared" si="130"/>
        <v>5.5395864005745148</v>
      </c>
      <c r="CC37">
        <f t="shared" si="130"/>
        <v>5.5395864005745148</v>
      </c>
      <c r="CE37">
        <f t="shared" ref="CE37:CJ37" si="131">AVERAGE(CE4:CE11)</f>
        <v>2.3652100563049125</v>
      </c>
      <c r="CF37">
        <f t="shared" si="131"/>
        <v>2.9257147652762283</v>
      </c>
      <c r="CG37">
        <f t="shared" si="131"/>
        <v>-0.56050470897131532</v>
      </c>
      <c r="CH37">
        <f t="shared" si="131"/>
        <v>1.6483505749529814</v>
      </c>
      <c r="CI37">
        <f t="shared" si="131"/>
        <v>216.9310312523875</v>
      </c>
      <c r="CJ37">
        <f t="shared" si="131"/>
        <v>216.9310312523875</v>
      </c>
      <c r="CL37">
        <f t="shared" ref="CL37:CQ37" si="132">AVERAGE(CL4:CL11)</f>
        <v>2.5100434621174994</v>
      </c>
      <c r="CM37">
        <f t="shared" si="132"/>
        <v>2.7286887395949573</v>
      </c>
      <c r="CN37">
        <f t="shared" si="132"/>
        <v>-0.21864527747745788</v>
      </c>
      <c r="CO37">
        <f t="shared" si="132"/>
        <v>1.2713545589594346</v>
      </c>
      <c r="CP37">
        <f t="shared" si="132"/>
        <v>191.80040738188728</v>
      </c>
      <c r="CQ37">
        <f t="shared" si="132"/>
        <v>191.80040738188728</v>
      </c>
      <c r="CS37">
        <f t="shared" ref="CS37:CX37" si="133">AVERAGE(CS4:CS11)</f>
        <v>5.8091437816619607</v>
      </c>
      <c r="CT37">
        <f t="shared" si="133"/>
        <v>5.9712974003383001</v>
      </c>
      <c r="CU37">
        <f t="shared" si="133"/>
        <v>-0.16215361867633771</v>
      </c>
      <c r="CV37">
        <f t="shared" si="133"/>
        <v>1.2261665800779684</v>
      </c>
      <c r="CW37">
        <f t="shared" si="133"/>
        <v>19.543837566620272</v>
      </c>
      <c r="CX37">
        <f t="shared" si="133"/>
        <v>19.543837566620276</v>
      </c>
    </row>
    <row r="38" spans="1:1024" x14ac:dyDescent="0.25">
      <c r="C38" t="s">
        <v>95</v>
      </c>
      <c r="E38">
        <f>AVERAGE(E12:E19)</f>
        <v>20.732886995588029</v>
      </c>
      <c r="G38">
        <f t="shared" ref="G38:R38" si="134">AVERAGE(G12:G19)</f>
        <v>27.974113464355462</v>
      </c>
      <c r="H38">
        <f t="shared" si="134"/>
        <v>25.084992363339357</v>
      </c>
      <c r="I38">
        <f t="shared" si="134"/>
        <v>26.258120400565016</v>
      </c>
      <c r="J38">
        <f t="shared" si="134"/>
        <v>29.382231394449889</v>
      </c>
      <c r="K38">
        <f t="shared" si="134"/>
        <v>25.840067454746777</v>
      </c>
      <c r="L38">
        <f t="shared" si="134"/>
        <v>26.549387341453929</v>
      </c>
      <c r="M38">
        <f t="shared" si="134"/>
        <v>31.682393301100955</v>
      </c>
      <c r="N38">
        <f t="shared" si="134"/>
        <v>26.451884405953543</v>
      </c>
      <c r="O38">
        <f t="shared" si="134"/>
        <v>28.295292899722146</v>
      </c>
      <c r="P38">
        <f t="shared" si="134"/>
        <v>23.658601760864254</v>
      </c>
      <c r="Q38">
        <f t="shared" si="134"/>
        <v>23.461575735182986</v>
      </c>
      <c r="R38">
        <f t="shared" si="134"/>
        <v>26.70418439592633</v>
      </c>
      <c r="T38">
        <f t="shared" ref="T38:Y38" si="135">AVERAGE(T12:T19)</f>
        <v>7.2412264687674304</v>
      </c>
      <c r="U38">
        <f t="shared" si="135"/>
        <v>7.1782898409715301</v>
      </c>
      <c r="V38">
        <f t="shared" si="135"/>
        <v>6.2936627795898856E-2</v>
      </c>
      <c r="W38">
        <f t="shared" si="135"/>
        <v>1.0369598216747442</v>
      </c>
      <c r="X38">
        <f t="shared" si="135"/>
        <v>7.1594781783546617</v>
      </c>
      <c r="Y38">
        <f t="shared" si="135"/>
        <v>7.1594781783546608</v>
      </c>
      <c r="AA38">
        <f t="shared" ref="AA38:AF38" si="136">AVERAGE(AA12:AA19)</f>
        <v>4.3521053677513279</v>
      </c>
      <c r="AB38">
        <f t="shared" si="136"/>
        <v>4.3521053677513279</v>
      </c>
      <c r="AC38">
        <f t="shared" si="136"/>
        <v>0</v>
      </c>
      <c r="AD38">
        <f t="shared" si="136"/>
        <v>1.0476905178902247</v>
      </c>
      <c r="AE38">
        <f t="shared" si="136"/>
        <v>51.300163984773398</v>
      </c>
      <c r="AF38">
        <f t="shared" si="136"/>
        <v>51.300163984773405</v>
      </c>
      <c r="AH38">
        <f t="shared" ref="AH38:AM38" si="137">AVERAGE(AH12:AH19)</f>
        <v>5.5252334049769862</v>
      </c>
      <c r="AI38">
        <f t="shared" si="137"/>
        <v>5.5252334049769862</v>
      </c>
      <c r="AJ38">
        <f t="shared" si="137"/>
        <v>-6.3441315692866089E-16</v>
      </c>
      <c r="AK38">
        <f t="shared" si="137"/>
        <v>1.0183196354449564</v>
      </c>
      <c r="AL38">
        <f t="shared" si="137"/>
        <v>22.11175074133947</v>
      </c>
      <c r="AM38">
        <f t="shared" si="137"/>
        <v>22.11175074133947</v>
      </c>
      <c r="AO38">
        <f t="shared" ref="AO38:AT38" si="138">AVERAGE(AO12:AO19)</f>
        <v>8.6493443988618584</v>
      </c>
      <c r="AP38">
        <f t="shared" si="138"/>
        <v>8.6493443988618584</v>
      </c>
      <c r="AQ38">
        <f t="shared" si="138"/>
        <v>-1.2688263138573218E-15</v>
      </c>
      <c r="AR38">
        <f t="shared" si="138"/>
        <v>1.0512409996107679</v>
      </c>
      <c r="AS38">
        <f t="shared" si="138"/>
        <v>2.6181238301209873</v>
      </c>
      <c r="AT38">
        <f t="shared" si="138"/>
        <v>2.6181238301209877</v>
      </c>
      <c r="AV38">
        <f t="shared" ref="AV38:BA38" si="139">AVERAGE(AV12:AV19)</f>
        <v>5.1071804591587426</v>
      </c>
      <c r="AW38">
        <f t="shared" si="139"/>
        <v>5.1071804591587417</v>
      </c>
      <c r="AX38">
        <f t="shared" si="139"/>
        <v>-2.5376526277146434E-16</v>
      </c>
      <c r="AY38">
        <f t="shared" si="139"/>
        <v>1.0267117180169327</v>
      </c>
      <c r="AZ38">
        <f t="shared" si="139"/>
        <v>29.787496700155639</v>
      </c>
      <c r="BA38">
        <f t="shared" si="139"/>
        <v>29.787496700155639</v>
      </c>
      <c r="BC38">
        <f t="shared" ref="BC38:BH38" si="140">AVERAGE(BC12:BC19)</f>
        <v>5.8165003458658999</v>
      </c>
      <c r="BD38">
        <f t="shared" si="140"/>
        <v>5.816500345865899</v>
      </c>
      <c r="BE38">
        <f t="shared" si="140"/>
        <v>3.8064789415719651E-16</v>
      </c>
      <c r="BF38">
        <f t="shared" si="140"/>
        <v>1.0293829699099892</v>
      </c>
      <c r="BG38">
        <f t="shared" si="140"/>
        <v>18.265682533182396</v>
      </c>
      <c r="BH38">
        <f t="shared" si="140"/>
        <v>18.265682533182396</v>
      </c>
      <c r="BJ38">
        <f t="shared" ref="BJ38:BO38" si="141">AVERAGE(BJ12:BJ19)</f>
        <v>10.94950630551293</v>
      </c>
      <c r="BK38">
        <f t="shared" si="141"/>
        <v>10.949506305512928</v>
      </c>
      <c r="BL38">
        <f t="shared" si="141"/>
        <v>-1.522591576628786E-15</v>
      </c>
      <c r="BM38">
        <f t="shared" si="141"/>
        <v>1.0321794273455696</v>
      </c>
      <c r="BN38">
        <f t="shared" si="141"/>
        <v>0.52194574694643536</v>
      </c>
      <c r="BO38">
        <f t="shared" si="141"/>
        <v>0.52194574694643536</v>
      </c>
      <c r="BQ38">
        <f t="shared" ref="BQ38:BV38" si="142">AVERAGE(BQ12:BQ19)</f>
        <v>5.7189974103655148</v>
      </c>
      <c r="BR38">
        <f t="shared" si="142"/>
        <v>5.7189974103655157</v>
      </c>
      <c r="BS38">
        <f t="shared" si="142"/>
        <v>-8.8817841970012523E-16</v>
      </c>
      <c r="BT38">
        <f t="shared" si="142"/>
        <v>1.0406212701992679</v>
      </c>
      <c r="BU38">
        <f t="shared" si="142"/>
        <v>19.756178114312778</v>
      </c>
      <c r="BV38">
        <f t="shared" si="142"/>
        <v>19.756178114312778</v>
      </c>
      <c r="BX38">
        <f t="shared" ref="BX38:CC38" si="143">AVERAGE(BX12:BX19)</f>
        <v>7.5624059041341143</v>
      </c>
      <c r="BY38">
        <f t="shared" si="143"/>
        <v>7.5624059041341152</v>
      </c>
      <c r="BZ38">
        <f t="shared" si="143"/>
        <v>1.2688263138573217E-16</v>
      </c>
      <c r="CA38">
        <f t="shared" si="143"/>
        <v>1.0633517552282776</v>
      </c>
      <c r="CB38">
        <f t="shared" si="143"/>
        <v>5.6255622628011981</v>
      </c>
      <c r="CC38">
        <f t="shared" si="143"/>
        <v>5.6255622628011981</v>
      </c>
      <c r="CE38">
        <f t="shared" ref="CE38:CJ38" si="144">AVERAGE(CE12:CE19)</f>
        <v>2.9257147652762279</v>
      </c>
      <c r="CF38">
        <f t="shared" si="144"/>
        <v>2.9257147652762283</v>
      </c>
      <c r="CG38">
        <f t="shared" si="144"/>
        <v>-1.9032394707859825E-16</v>
      </c>
      <c r="CH38">
        <f t="shared" si="144"/>
        <v>1.0509491633580115</v>
      </c>
      <c r="CI38">
        <f t="shared" si="144"/>
        <v>138.31007145284639</v>
      </c>
      <c r="CJ38">
        <f t="shared" si="144"/>
        <v>138.31007145284639</v>
      </c>
      <c r="CL38">
        <f t="shared" ref="CL38:CQ38" si="145">AVERAGE(CL12:CL19)</f>
        <v>2.7286887395949573</v>
      </c>
      <c r="CM38">
        <f t="shared" si="145"/>
        <v>2.7286887395949573</v>
      </c>
      <c r="CN38">
        <f t="shared" si="145"/>
        <v>-6.3441315692866085E-17</v>
      </c>
      <c r="CO38">
        <f t="shared" si="145"/>
        <v>1.0301987187715527</v>
      </c>
      <c r="CP38">
        <f t="shared" si="145"/>
        <v>155.41890541251186</v>
      </c>
      <c r="CQ38">
        <f t="shared" si="145"/>
        <v>155.41890541251186</v>
      </c>
      <c r="CS38">
        <f t="shared" ref="CS38:CX38" si="146">AVERAGE(CS12:CS19)</f>
        <v>5.9712974003382993</v>
      </c>
      <c r="CT38">
        <f t="shared" si="146"/>
        <v>5.9712974003383001</v>
      </c>
      <c r="CU38">
        <f t="shared" si="146"/>
        <v>2.5376526277146434E-16</v>
      </c>
      <c r="CV38">
        <f t="shared" si="146"/>
        <v>1.043860283301892</v>
      </c>
      <c r="CW38">
        <f t="shared" si="146"/>
        <v>16.638062193638611</v>
      </c>
      <c r="CX38">
        <f t="shared" si="146"/>
        <v>16.638062193638611</v>
      </c>
    </row>
    <row r="39" spans="1:1024" x14ac:dyDescent="0.25">
      <c r="C39" t="s">
        <v>103</v>
      </c>
      <c r="E39">
        <f>AVERAGE(E20:E27)</f>
        <v>21.326069848540499</v>
      </c>
      <c r="G39">
        <f t="shared" ref="G39:R39" si="147">AVERAGE(G20:G27)</f>
        <v>28.530077091814533</v>
      </c>
      <c r="H39">
        <f t="shared" si="147"/>
        <v>25.145073866913787</v>
      </c>
      <c r="I39">
        <f t="shared" si="147"/>
        <v>26.055818260579468</v>
      </c>
      <c r="J39">
        <f t="shared" si="147"/>
        <v>29.347036515521918</v>
      </c>
      <c r="K39">
        <f t="shared" si="147"/>
        <v>25.949556134462284</v>
      </c>
      <c r="L39">
        <f t="shared" si="147"/>
        <v>26.16109986272048</v>
      </c>
      <c r="M39">
        <f t="shared" si="147"/>
        <v>31.991386069115304</v>
      </c>
      <c r="N39">
        <f t="shared" si="147"/>
        <v>26.765229891927632</v>
      </c>
      <c r="O39">
        <f t="shared" si="147"/>
        <v>28.651039778259165</v>
      </c>
      <c r="P39">
        <f t="shared" si="147"/>
        <v>23.606853268400272</v>
      </c>
      <c r="Q39">
        <f t="shared" si="147"/>
        <v>23.242388369818681</v>
      </c>
      <c r="R39">
        <f t="shared" si="147"/>
        <v>26.535032636487799</v>
      </c>
      <c r="T39">
        <f t="shared" ref="T39:Y39" si="148">AVERAGE(T20:T27)</f>
        <v>7.2040072432740336</v>
      </c>
      <c r="U39">
        <f t="shared" si="148"/>
        <v>7.1782898409715301</v>
      </c>
      <c r="V39">
        <f t="shared" si="148"/>
        <v>2.5717402302503228E-2</v>
      </c>
      <c r="W39">
        <f t="shared" si="148"/>
        <v>1.0578712554571672</v>
      </c>
      <c r="X39">
        <f t="shared" si="148"/>
        <v>7.3038569196655549</v>
      </c>
      <c r="Y39">
        <f t="shared" si="148"/>
        <v>7.3038569196655549</v>
      </c>
      <c r="AA39">
        <f t="shared" ref="AA39:AF39" si="149">AVERAGE(AA20:AA27)</f>
        <v>3.819004018373283</v>
      </c>
      <c r="AB39">
        <f t="shared" si="149"/>
        <v>4.3521053677513279</v>
      </c>
      <c r="AC39">
        <f t="shared" si="149"/>
        <v>-0.53310134937804499</v>
      </c>
      <c r="AD39">
        <f t="shared" si="149"/>
        <v>1.4956906545860946</v>
      </c>
      <c r="AE39">
        <f t="shared" si="149"/>
        <v>73.236489727207072</v>
      </c>
      <c r="AF39">
        <f t="shared" si="149"/>
        <v>73.236489727207072</v>
      </c>
      <c r="AH39">
        <f t="shared" ref="AH39:AM39" si="150">AVERAGE(AH20:AH27)</f>
        <v>4.7297484120389663</v>
      </c>
      <c r="AI39">
        <f t="shared" si="150"/>
        <v>5.5252334049769862</v>
      </c>
      <c r="AJ39">
        <f t="shared" si="150"/>
        <v>-0.79548499293801955</v>
      </c>
      <c r="AK39">
        <f t="shared" si="150"/>
        <v>1.8802593350446168</v>
      </c>
      <c r="AL39">
        <f t="shared" si="150"/>
        <v>40.827873978308027</v>
      </c>
      <c r="AM39">
        <f t="shared" si="150"/>
        <v>40.827873978308027</v>
      </c>
      <c r="AO39">
        <f t="shared" ref="AO39:AT39" si="151">AVERAGE(AO20:AO27)</f>
        <v>8.0209666669814172</v>
      </c>
      <c r="AP39">
        <f t="shared" si="151"/>
        <v>8.6493443988618584</v>
      </c>
      <c r="AQ39">
        <f t="shared" si="151"/>
        <v>-0.62837773188044233</v>
      </c>
      <c r="AR39">
        <f t="shared" si="151"/>
        <v>1.6364817138004499</v>
      </c>
      <c r="AS39">
        <f t="shared" si="151"/>
        <v>4.0756703496577584</v>
      </c>
      <c r="AT39">
        <f t="shared" si="151"/>
        <v>4.0756703496577584</v>
      </c>
      <c r="AV39">
        <f t="shared" ref="AV39:BA39" si="152">AVERAGE(AV20:AV27)</f>
        <v>4.6234862859217829</v>
      </c>
      <c r="AW39">
        <f t="shared" si="152"/>
        <v>5.1071804591587417</v>
      </c>
      <c r="AX39">
        <f t="shared" si="152"/>
        <v>-0.48369417323696001</v>
      </c>
      <c r="AY39">
        <f t="shared" si="152"/>
        <v>1.4387348984845707</v>
      </c>
      <c r="AZ39">
        <f t="shared" si="152"/>
        <v>41.741328445908628</v>
      </c>
      <c r="BA39">
        <f t="shared" si="152"/>
        <v>41.741328445908628</v>
      </c>
      <c r="BC39">
        <f t="shared" ref="BC39:BH39" si="153">AVERAGE(BC20:BC27)</f>
        <v>4.8350300141799822</v>
      </c>
      <c r="BD39">
        <f t="shared" si="153"/>
        <v>5.8165003458658999</v>
      </c>
      <c r="BE39">
        <f t="shared" si="153"/>
        <v>-0.98147033168591735</v>
      </c>
      <c r="BF39">
        <f t="shared" si="153"/>
        <v>2.0415490316581777</v>
      </c>
      <c r="BG39">
        <f t="shared" si="153"/>
        <v>36.2258630443973</v>
      </c>
      <c r="BH39">
        <f t="shared" si="153"/>
        <v>36.2258630443973</v>
      </c>
      <c r="BJ39">
        <f t="shared" ref="BJ39:BO39" si="154">AVERAGE(BJ20:BJ27)</f>
        <v>10.6653162205748</v>
      </c>
      <c r="BK39">
        <f t="shared" si="154"/>
        <v>10.949506305512928</v>
      </c>
      <c r="BL39">
        <f t="shared" si="154"/>
        <v>-0.28419008493813119</v>
      </c>
      <c r="BM39">
        <f t="shared" si="154"/>
        <v>1.2229789606133685</v>
      </c>
      <c r="BN39">
        <f t="shared" si="154"/>
        <v>0.61842800794692654</v>
      </c>
      <c r="BO39">
        <f t="shared" si="154"/>
        <v>0.61842800794692654</v>
      </c>
      <c r="BQ39">
        <f t="shared" ref="BQ39:BV39" si="155">AVERAGE(BQ20:BQ27)</f>
        <v>5.4391600433871332</v>
      </c>
      <c r="BR39">
        <f t="shared" si="155"/>
        <v>5.7189974103655148</v>
      </c>
      <c r="BS39">
        <f t="shared" si="155"/>
        <v>-0.27983736697838096</v>
      </c>
      <c r="BT39">
        <f t="shared" si="155"/>
        <v>1.2483180034131343</v>
      </c>
      <c r="BU39">
        <f t="shared" si="155"/>
        <v>23.699297261155035</v>
      </c>
      <c r="BV39">
        <f t="shared" si="155"/>
        <v>23.699297261155035</v>
      </c>
      <c r="BX39">
        <f t="shared" ref="BX39:CC39" si="156">AVERAGE(BX20:BX27)</f>
        <v>7.3249699297186668</v>
      </c>
      <c r="BY39">
        <f t="shared" si="156"/>
        <v>7.5624059041341143</v>
      </c>
      <c r="BZ39">
        <f t="shared" si="156"/>
        <v>-0.23743597441544781</v>
      </c>
      <c r="CA39">
        <f t="shared" si="156"/>
        <v>1.2633579160612951</v>
      </c>
      <c r="CB39">
        <f t="shared" si="156"/>
        <v>6.6836760103714248</v>
      </c>
      <c r="CC39">
        <f t="shared" si="156"/>
        <v>6.6836760103714248</v>
      </c>
      <c r="CE39">
        <f t="shared" ref="CE39:CJ39" si="157">AVERAGE(CE20:CE27)</f>
        <v>2.2807834198597661</v>
      </c>
      <c r="CF39">
        <f t="shared" si="157"/>
        <v>2.9257147652762279</v>
      </c>
      <c r="CG39">
        <f t="shared" si="157"/>
        <v>-0.6449313454164618</v>
      </c>
      <c r="CH39">
        <f t="shared" si="157"/>
        <v>1.6012567901404475</v>
      </c>
      <c r="CI39">
        <f t="shared" si="157"/>
        <v>210.73325787808429</v>
      </c>
      <c r="CJ39">
        <f t="shared" si="157"/>
        <v>210.73325787808429</v>
      </c>
      <c r="CL39">
        <f t="shared" ref="CL39:CQ39" si="158">AVERAGE(CL20:CL27)</f>
        <v>1.9163185212781826</v>
      </c>
      <c r="CM39">
        <f t="shared" si="158"/>
        <v>2.7286887395949573</v>
      </c>
      <c r="CN39">
        <f t="shared" si="158"/>
        <v>-0.81237021831677492</v>
      </c>
      <c r="CO39">
        <f t="shared" si="158"/>
        <v>1.8758764067376348</v>
      </c>
      <c r="CP39">
        <f t="shared" si="158"/>
        <v>283.00040808822808</v>
      </c>
      <c r="CQ39">
        <f t="shared" si="158"/>
        <v>283.00040808822808</v>
      </c>
      <c r="CS39">
        <f t="shared" ref="CS39:CX39" si="159">AVERAGE(CS20:CS27)</f>
        <v>5.2089627879472999</v>
      </c>
      <c r="CT39">
        <f t="shared" si="159"/>
        <v>5.9712974003383001</v>
      </c>
      <c r="CU39">
        <f t="shared" si="159"/>
        <v>-0.76233461239099931</v>
      </c>
      <c r="CV39">
        <f t="shared" si="159"/>
        <v>1.8489915507891022</v>
      </c>
      <c r="CW39">
        <f t="shared" si="159"/>
        <v>29.471028747478758</v>
      </c>
      <c r="CX39">
        <f t="shared" si="159"/>
        <v>29.471028747478758</v>
      </c>
    </row>
    <row r="40" spans="1:1024" x14ac:dyDescent="0.25">
      <c r="C40" t="s">
        <v>110</v>
      </c>
      <c r="E40">
        <f>AVERAGE(E28:E35)</f>
        <v>20.600049495697</v>
      </c>
      <c r="G40">
        <f t="shared" ref="G40:R40" si="160">AVERAGE(G28:G35)</f>
        <v>27.624098300933834</v>
      </c>
      <c r="H40">
        <f t="shared" si="160"/>
        <v>24.756558418273912</v>
      </c>
      <c r="I40">
        <f t="shared" si="160"/>
        <v>26.235476414362591</v>
      </c>
      <c r="J40">
        <f t="shared" si="160"/>
        <v>28.727534612019834</v>
      </c>
      <c r="K40">
        <f t="shared" si="160"/>
        <v>25.833690325419113</v>
      </c>
      <c r="L40">
        <f t="shared" si="160"/>
        <v>26.252286354700725</v>
      </c>
      <c r="M40">
        <f t="shared" si="160"/>
        <v>31.309524138768523</v>
      </c>
      <c r="N40">
        <f t="shared" si="160"/>
        <v>26.146164417266839</v>
      </c>
      <c r="O40">
        <f t="shared" si="160"/>
        <v>27.880179007848085</v>
      </c>
      <c r="P40">
        <f t="shared" si="160"/>
        <v>23.214467604955054</v>
      </c>
      <c r="Q40">
        <f t="shared" si="160"/>
        <v>23.237834453582764</v>
      </c>
      <c r="R40">
        <f t="shared" si="160"/>
        <v>26.444669882456481</v>
      </c>
      <c r="T40">
        <f t="shared" ref="T40:Y40" si="161">AVERAGE(T28:T35)</f>
        <v>7.0240488052368368</v>
      </c>
      <c r="U40">
        <f t="shared" si="161"/>
        <v>7.1782898409715301</v>
      </c>
      <c r="V40">
        <f t="shared" si="161"/>
        <v>-0.15424103573469239</v>
      </c>
      <c r="W40">
        <f t="shared" si="161"/>
        <v>1.1861972440774353</v>
      </c>
      <c r="X40">
        <f t="shared" si="161"/>
        <v>8.1898576074827254</v>
      </c>
      <c r="Y40">
        <f t="shared" si="161"/>
        <v>8.1898576074827254</v>
      </c>
      <c r="AA40">
        <f t="shared" ref="AA40:AF40" si="162">AVERAGE(AA28:AA35)</f>
        <v>4.1565089225769132</v>
      </c>
      <c r="AB40">
        <f t="shared" si="162"/>
        <v>4.3521053677513279</v>
      </c>
      <c r="AC40">
        <f t="shared" si="162"/>
        <v>-0.19559644517441521</v>
      </c>
      <c r="AD40">
        <f t="shared" si="162"/>
        <v>1.1629555215691674</v>
      </c>
      <c r="AE40">
        <f t="shared" si="162"/>
        <v>56.944114645263035</v>
      </c>
      <c r="AF40">
        <f t="shared" si="162"/>
        <v>56.944114645263035</v>
      </c>
      <c r="AH40">
        <f t="shared" ref="AH40:AM40" si="163">AVERAGE(AH28:AH35)</f>
        <v>5.635426918665587</v>
      </c>
      <c r="AI40">
        <f t="shared" si="163"/>
        <v>5.5252334049769862</v>
      </c>
      <c r="AJ40">
        <f t="shared" si="163"/>
        <v>0.11019351368860075</v>
      </c>
      <c r="AK40">
        <f t="shared" si="163"/>
        <v>0.94658936780416536</v>
      </c>
      <c r="AL40">
        <f t="shared" si="163"/>
        <v>20.554202655772301</v>
      </c>
      <c r="AM40">
        <f t="shared" si="163"/>
        <v>20.554202655772301</v>
      </c>
      <c r="AO40">
        <f t="shared" ref="AO40:AT40" si="164">AVERAGE(AO28:AO35)</f>
        <v>8.1274851163228359</v>
      </c>
      <c r="AP40">
        <f t="shared" si="164"/>
        <v>8.6493443988618584</v>
      </c>
      <c r="AQ40">
        <f t="shared" si="164"/>
        <v>-0.52185928253902114</v>
      </c>
      <c r="AR40">
        <f t="shared" si="164"/>
        <v>1.4697922970729065</v>
      </c>
      <c r="AS40">
        <f t="shared" si="164"/>
        <v>3.6605290696611306</v>
      </c>
      <c r="AT40">
        <f t="shared" si="164"/>
        <v>3.6605290696611306</v>
      </c>
      <c r="AV40">
        <f t="shared" ref="AV40:BA40" si="165">AVERAGE(AV28:AV35)</f>
        <v>5.2336408297221126</v>
      </c>
      <c r="AW40">
        <f t="shared" si="165"/>
        <v>5.1071804591587417</v>
      </c>
      <c r="AX40">
        <f t="shared" si="165"/>
        <v>0.12646037056336912</v>
      </c>
      <c r="AY40">
        <f t="shared" si="165"/>
        <v>0.93450350787982883</v>
      </c>
      <c r="AZ40">
        <f t="shared" si="165"/>
        <v>25.369875348144575</v>
      </c>
      <c r="BA40">
        <f t="shared" si="165"/>
        <v>25.369875348144575</v>
      </c>
      <c r="BC40">
        <f t="shared" ref="BC40:BH40" si="166">AVERAGE(BC28:BC35)</f>
        <v>5.6522368590037253</v>
      </c>
      <c r="BD40">
        <f t="shared" si="166"/>
        <v>5.816500345865899</v>
      </c>
      <c r="BE40">
        <f t="shared" si="166"/>
        <v>-0.16426348686217551</v>
      </c>
      <c r="BF40">
        <f t="shared" si="166"/>
        <v>1.1286368021463069</v>
      </c>
      <c r="BG40">
        <f t="shared" si="166"/>
        <v>20.026872530321022</v>
      </c>
      <c r="BH40">
        <f t="shared" si="166"/>
        <v>20.026872530321022</v>
      </c>
      <c r="BJ40">
        <f t="shared" ref="BJ40:BO40" si="167">AVERAGE(BJ28:BJ35)</f>
        <v>10.709474643071525</v>
      </c>
      <c r="BK40">
        <f t="shared" si="167"/>
        <v>10.949506305512928</v>
      </c>
      <c r="BL40">
        <f t="shared" si="167"/>
        <v>-0.24003166244140495</v>
      </c>
      <c r="BM40">
        <f t="shared" si="167"/>
        <v>1.1989805531208222</v>
      </c>
      <c r="BN40">
        <f t="shared" si="167"/>
        <v>0.60629265008919975</v>
      </c>
      <c r="BO40">
        <f t="shared" si="167"/>
        <v>0.60629265008919975</v>
      </c>
      <c r="BQ40">
        <f t="shared" ref="BQ40:BV40" si="168">AVERAGE(BQ28:BQ35)</f>
        <v>5.5461149215698367</v>
      </c>
      <c r="BR40">
        <f t="shared" si="168"/>
        <v>5.7189974103655157</v>
      </c>
      <c r="BS40">
        <f t="shared" si="168"/>
        <v>-0.17288248879567725</v>
      </c>
      <c r="BT40">
        <f t="shared" si="168"/>
        <v>1.1501546824005129</v>
      </c>
      <c r="BU40">
        <f t="shared" si="168"/>
        <v>21.835668187105412</v>
      </c>
      <c r="BV40">
        <f t="shared" si="168"/>
        <v>21.835668187105412</v>
      </c>
      <c r="BX40">
        <f t="shared" ref="BX40:CC40" si="169">AVERAGE(BX28:BX35)</f>
        <v>7.2801295121510865</v>
      </c>
      <c r="BY40">
        <f t="shared" si="169"/>
        <v>7.5624059041341152</v>
      </c>
      <c r="BZ40">
        <f t="shared" si="169"/>
        <v>-0.28227639198302734</v>
      </c>
      <c r="CA40">
        <f t="shared" si="169"/>
        <v>1.2287100396022279</v>
      </c>
      <c r="CB40">
        <f t="shared" si="169"/>
        <v>6.5003746847884498</v>
      </c>
      <c r="CC40">
        <f t="shared" si="169"/>
        <v>6.5003746847884498</v>
      </c>
      <c r="CE40">
        <f t="shared" ref="CE40:CJ40" si="170">AVERAGE(CE28:CE35)</f>
        <v>2.6144181092580498</v>
      </c>
      <c r="CF40">
        <f t="shared" si="170"/>
        <v>2.9257147652762283</v>
      </c>
      <c r="CG40">
        <f t="shared" si="170"/>
        <v>-0.31129665601817802</v>
      </c>
      <c r="CH40">
        <f t="shared" si="170"/>
        <v>1.4098648626448669</v>
      </c>
      <c r="CI40">
        <f t="shared" si="170"/>
        <v>173.17952370807228</v>
      </c>
      <c r="CJ40">
        <f t="shared" si="170"/>
        <v>173.17952370807228</v>
      </c>
      <c r="CL40">
        <f t="shared" ref="CL40:CQ40" si="171">AVERAGE(CL28:CL35)</f>
        <v>2.6377849578857626</v>
      </c>
      <c r="CM40">
        <f t="shared" si="171"/>
        <v>2.7286887395949573</v>
      </c>
      <c r="CN40">
        <f t="shared" si="171"/>
        <v>-9.0903781709194664E-2</v>
      </c>
      <c r="CO40">
        <f t="shared" si="171"/>
        <v>1.1137922262893121</v>
      </c>
      <c r="CP40">
        <f t="shared" si="171"/>
        <v>168.0300756666303</v>
      </c>
      <c r="CQ40">
        <f t="shared" si="171"/>
        <v>168.0300756666303</v>
      </c>
      <c r="CS40">
        <f t="shared" ref="CS40:CX40" si="172">AVERAGE(CS28:CS35)</f>
        <v>5.8446203867594759</v>
      </c>
      <c r="CT40">
        <f t="shared" si="172"/>
        <v>5.9712974003383001</v>
      </c>
      <c r="CU40">
        <f t="shared" si="172"/>
        <v>-0.12667701357882422</v>
      </c>
      <c r="CV40">
        <f t="shared" si="172"/>
        <v>1.1458220785688684</v>
      </c>
      <c r="CW40">
        <f t="shared" si="172"/>
        <v>18.263228624591299</v>
      </c>
      <c r="CX40">
        <f t="shared" si="172"/>
        <v>18.263228624591299</v>
      </c>
    </row>
    <row r="41" spans="1:1024" x14ac:dyDescent="0.25">
      <c r="X41">
        <f>TTEST(X20:X27,X28:X35,2,2)</f>
        <v>0.59497602932026128</v>
      </c>
      <c r="AE41">
        <f>TTEST(AE20:AE27,AE28:AE35,2,2)</f>
        <v>7.4202898423102362E-2</v>
      </c>
      <c r="AL41" s="91">
        <f>TTEST(AL20:AL27,AL28:AL35,2,2)</f>
        <v>5.644344921193715E-3</v>
      </c>
      <c r="AS41">
        <f>TTEST(AS20:AS27,AS28:AS35,2,2)</f>
        <v>0.52363582764960204</v>
      </c>
      <c r="AZ41" s="91">
        <f>TTEST(AZ20:AZ27,AZ28:AZ35,2,2)</f>
        <v>3.0846241033386868E-3</v>
      </c>
      <c r="BG41" s="91">
        <f>TTEST(BG20:BG27,BG28:BG35,2,2)</f>
        <v>7.9618974984190254E-4</v>
      </c>
      <c r="BN41">
        <f>TTEST(BN20:BN27,BN28:BN35,2,2)</f>
        <v>0.81533866443989833</v>
      </c>
      <c r="BU41">
        <f>TTEST(BU20:BU27,BU28:BU35,2,2)</f>
        <v>0.51470062629565327</v>
      </c>
      <c r="BX41"/>
      <c r="BY41"/>
      <c r="BZ41"/>
      <c r="CA41"/>
      <c r="CB41">
        <f>TTEST(CB20:CB27,CB28:CB35,2,2)</f>
        <v>0.86450419686572189</v>
      </c>
      <c r="CC41"/>
      <c r="CE41"/>
      <c r="CF41"/>
      <c r="CG41"/>
      <c r="CH41"/>
      <c r="CI41">
        <f>TTEST(CI20:CI27,CI28:CI35,2,2)</f>
        <v>0.25289142656918268</v>
      </c>
      <c r="CJ41"/>
      <c r="CL41"/>
      <c r="CM41"/>
      <c r="CN41"/>
      <c r="CO41"/>
      <c r="CP41">
        <f>TTEST(CP20:CP27,CP28:CP35,2,2)</f>
        <v>2.4146939136961795E-2</v>
      </c>
      <c r="CQ41"/>
      <c r="CS41"/>
      <c r="CT41"/>
      <c r="CU41"/>
      <c r="CV41"/>
      <c r="CW41">
        <f>TTEST(CW20:CW27,CW28:CW35,2,2)</f>
        <v>4.6967419318472488E-2</v>
      </c>
      <c r="CX41"/>
    </row>
    <row r="42" spans="1:1024" x14ac:dyDescent="0.25">
      <c r="B42" t="s">
        <v>119</v>
      </c>
      <c r="C42" t="s">
        <v>86</v>
      </c>
      <c r="E42">
        <f>STDEV(E4:E11)/(SQRT(COUNT(E4:E11)))</f>
        <v>0.24029247757663225</v>
      </c>
      <c r="G42">
        <f t="shared" ref="G42:R42" si="173">STDEV(G4:G11)/(SQRT(COUNT(G4:G11)))</f>
        <v>0.32569671897688857</v>
      </c>
      <c r="H42">
        <f t="shared" si="173"/>
        <v>0.25344854198013761</v>
      </c>
      <c r="I42">
        <f t="shared" si="173"/>
        <v>0.20867109576394291</v>
      </c>
      <c r="J42">
        <f t="shared" si="173"/>
        <v>0.39278090046064362</v>
      </c>
      <c r="K42">
        <f t="shared" si="173"/>
        <v>0.12910150897846409</v>
      </c>
      <c r="L42">
        <f t="shared" si="173"/>
        <v>0.21094630304963188</v>
      </c>
      <c r="M42">
        <f t="shared" si="173"/>
        <v>0.23332107915983383</v>
      </c>
      <c r="N42">
        <f t="shared" si="173"/>
        <v>0.17218511548360355</v>
      </c>
      <c r="O42">
        <f t="shared" si="173"/>
        <v>0.25063804322318778</v>
      </c>
      <c r="P42">
        <f t="shared" si="173"/>
        <v>0.26633079603194609</v>
      </c>
      <c r="Q42">
        <f t="shared" si="173"/>
        <v>0.35023542206867547</v>
      </c>
      <c r="R42">
        <f t="shared" si="173"/>
        <v>0.31374338335624424</v>
      </c>
      <c r="T42">
        <f t="shared" ref="T42:Y42" si="174">STDEV(T4:T11)/(SQRT(COUNT(T4:T11)))</f>
        <v>0.2284053900267487</v>
      </c>
      <c r="U42">
        <f t="shared" si="174"/>
        <v>0</v>
      </c>
      <c r="V42">
        <f t="shared" si="174"/>
        <v>0.2284053900267487</v>
      </c>
      <c r="W42">
        <f t="shared" si="174"/>
        <v>0.16938818492610605</v>
      </c>
      <c r="X42">
        <f t="shared" si="174"/>
        <v>1.1195841509482805</v>
      </c>
      <c r="Y42">
        <f t="shared" si="174"/>
        <v>6.3333243619560999</v>
      </c>
      <c r="AA42">
        <f t="shared" ref="AA42:AF42" si="175">STDEV(AA4:AA11)/(SQRT(COUNT(AA4:AA11)))</f>
        <v>0.17063962645610622</v>
      </c>
      <c r="AB42">
        <f t="shared" si="175"/>
        <v>0</v>
      </c>
      <c r="AC42">
        <f t="shared" si="175"/>
        <v>0.17063962645610536</v>
      </c>
      <c r="AD42">
        <f t="shared" si="175"/>
        <v>0.14961973393926173</v>
      </c>
      <c r="AE42">
        <f t="shared" si="175"/>
        <v>3.6980140706388491</v>
      </c>
      <c r="AF42">
        <f t="shared" si="175"/>
        <v>19.568051151456093</v>
      </c>
      <c r="AH42">
        <f t="shared" ref="AH42:AM42" si="176">STDEV(AH4:AH11)/(SQRT(COUNT(AH4:AH11)))</f>
        <v>0.15881554839748144</v>
      </c>
      <c r="AI42">
        <f t="shared" si="176"/>
        <v>0</v>
      </c>
      <c r="AJ42">
        <f t="shared" si="176"/>
        <v>0.15881554839748144</v>
      </c>
      <c r="AK42">
        <f t="shared" si="176"/>
        <v>0.13787658711264555</v>
      </c>
      <c r="AL42">
        <f t="shared" si="176"/>
        <v>1.9400227199485309</v>
      </c>
      <c r="AM42">
        <f t="shared" si="176"/>
        <v>10.26563530959784</v>
      </c>
      <c r="AO42">
        <f t="shared" ref="AO42:AT42" si="177">STDEV(AO4:AO11)/(SQRT(COUNT(AO4:AO11)))</f>
        <v>0.21083582987210037</v>
      </c>
      <c r="AP42">
        <f t="shared" si="177"/>
        <v>0</v>
      </c>
      <c r="AQ42">
        <f t="shared" si="177"/>
        <v>0.21083582987210037</v>
      </c>
      <c r="AR42">
        <f t="shared" si="177"/>
        <v>0.16670102823361582</v>
      </c>
      <c r="AS42">
        <f t="shared" si="177"/>
        <v>0.41517019854219761</v>
      </c>
      <c r="AT42">
        <f t="shared" si="177"/>
        <v>2.3485573018860255</v>
      </c>
      <c r="AV42">
        <f t="shared" ref="AV42:BA42" si="178">STDEV(AV4:AV11)/(SQRT(COUNT(AV4:AV11)))</f>
        <v>0.17799913260046085</v>
      </c>
      <c r="AW42">
        <f t="shared" si="178"/>
        <v>3.3569988834012605E-16</v>
      </c>
      <c r="AX42">
        <f t="shared" si="178"/>
        <v>0.17799913260046085</v>
      </c>
      <c r="AY42">
        <f t="shared" si="178"/>
        <v>0.15095954590065039</v>
      </c>
      <c r="AZ42">
        <f t="shared" si="178"/>
        <v>4.3797172044143915</v>
      </c>
      <c r="BA42">
        <f t="shared" si="178"/>
        <v>24.775421879366441</v>
      </c>
      <c r="BC42">
        <f t="shared" ref="BC42:BH42" si="179">STDEV(BC4:BC11)/(SQRT(COUNT(BC4:BC11)))</f>
        <v>0.14162000520237825</v>
      </c>
      <c r="BD42">
        <f t="shared" si="179"/>
        <v>3.3569988834012605E-16</v>
      </c>
      <c r="BE42">
        <f t="shared" si="179"/>
        <v>0.14162000520237825</v>
      </c>
      <c r="BF42">
        <f t="shared" si="179"/>
        <v>0.12946346821130333</v>
      </c>
      <c r="BG42">
        <f t="shared" si="179"/>
        <v>1.5152175705193671</v>
      </c>
      <c r="BH42">
        <f t="shared" si="179"/>
        <v>8.0177777474994407</v>
      </c>
      <c r="BJ42">
        <f t="shared" ref="BJ42:BO42" si="180">STDEV(BJ4:BJ11)/(SQRT(COUNT(BJ4:BJ11)))</f>
        <v>9.4788182374064223E-2</v>
      </c>
      <c r="BK42">
        <f t="shared" si="180"/>
        <v>6.713997766802521E-16</v>
      </c>
      <c r="BL42">
        <f t="shared" si="180"/>
        <v>9.4788182374064209E-2</v>
      </c>
      <c r="BM42">
        <f t="shared" si="180"/>
        <v>8.1336857311150118E-2</v>
      </c>
      <c r="BN42">
        <f t="shared" si="180"/>
        <v>4.112989042294727E-2</v>
      </c>
      <c r="BO42">
        <f t="shared" si="180"/>
        <v>0.23266579542020507</v>
      </c>
      <c r="BQ42">
        <f t="shared" ref="BQ42:BV42" si="181">STDEV(BQ4:BQ11)/(SQRT(COUNT(BQ4:BQ11)))</f>
        <v>0.20095050891272026</v>
      </c>
      <c r="BR42">
        <f t="shared" si="181"/>
        <v>3.3569988834012605E-16</v>
      </c>
      <c r="BS42">
        <f t="shared" si="181"/>
        <v>0.20095050891272032</v>
      </c>
      <c r="BT42">
        <f t="shared" si="181"/>
        <v>0.12552857576765153</v>
      </c>
      <c r="BU42">
        <f t="shared" si="181"/>
        <v>2.3831579964023248</v>
      </c>
      <c r="BV42">
        <f t="shared" si="181"/>
        <v>13.481177439160232</v>
      </c>
      <c r="BX42">
        <f t="shared" ref="BX42:CC42" si="182">STDEV(BX4:BX11)/(SQRT(COUNT(BX4:BX11)))</f>
        <v>0.18100991634696387</v>
      </c>
      <c r="BY42">
        <f t="shared" si="182"/>
        <v>3.3569988834012605E-16</v>
      </c>
      <c r="BZ42">
        <f t="shared" si="182"/>
        <v>0.18100991634696387</v>
      </c>
      <c r="CA42">
        <f t="shared" si="182"/>
        <v>0.12153316855414824</v>
      </c>
      <c r="CB42">
        <f t="shared" si="182"/>
        <v>0.6429597763254753</v>
      </c>
      <c r="CC42">
        <f t="shared" si="182"/>
        <v>3.6371297429594351</v>
      </c>
      <c r="CE42">
        <f t="shared" ref="CE42:CJ42" si="183">STDEV(CE4:CE11)/(SQRT(COUNT(CE4:CE11)))</f>
        <v>0.27053039816964752</v>
      </c>
      <c r="CF42">
        <f t="shared" si="183"/>
        <v>1.6784994417006302E-16</v>
      </c>
      <c r="CG42">
        <f t="shared" si="183"/>
        <v>0.27053039816964741</v>
      </c>
      <c r="CH42">
        <f t="shared" si="183"/>
        <v>0.27058742198317687</v>
      </c>
      <c r="CI42">
        <f t="shared" si="183"/>
        <v>35.610633676279605</v>
      </c>
      <c r="CJ42">
        <f t="shared" si="183"/>
        <v>201.44416443877873</v>
      </c>
      <c r="CL42">
        <f t="shared" ref="CL42:CQ42" si="184">STDEV(CL4:CL11)/(SQRT(COUNT(CL4:CL11)))</f>
        <v>0.23715173916963983</v>
      </c>
      <c r="CM42">
        <f t="shared" si="184"/>
        <v>0</v>
      </c>
      <c r="CN42">
        <f t="shared" si="184"/>
        <v>0.23715173916963991</v>
      </c>
      <c r="CO42">
        <f t="shared" si="184"/>
        <v>0.19091601981287121</v>
      </c>
      <c r="CP42">
        <f t="shared" si="184"/>
        <v>28.802170187526336</v>
      </c>
      <c r="CQ42">
        <f t="shared" si="184"/>
        <v>162.92967881991109</v>
      </c>
      <c r="CS42">
        <f t="shared" ref="CS42:CX42" si="185">STDEV(CS4:CS11)/(SQRT(COUNT(CS4:CS11)))</f>
        <v>0.2455557697773523</v>
      </c>
      <c r="CT42">
        <f t="shared" si="185"/>
        <v>3.3569988834012605E-16</v>
      </c>
      <c r="CU42">
        <f t="shared" si="185"/>
        <v>0.24555576977734844</v>
      </c>
      <c r="CV42">
        <f t="shared" si="185"/>
        <v>0.17927771431117279</v>
      </c>
      <c r="CW42">
        <f t="shared" si="185"/>
        <v>2.8575028750088109</v>
      </c>
      <c r="CX42">
        <f t="shared" si="185"/>
        <v>16.164477281430283</v>
      </c>
    </row>
    <row r="43" spans="1:1024" x14ac:dyDescent="0.25">
      <c r="C43" t="s">
        <v>95</v>
      </c>
      <c r="E43">
        <f>STDEV(E12:E19)/(SQRT(COUNT(E12:E19)))</f>
        <v>0.22575866817645121</v>
      </c>
      <c r="G43">
        <f t="shared" ref="G43:R43" si="186">STDEV(G12:G19)/(SQRT(COUNT(G12:G19)))</f>
        <v>0.34655529314092631</v>
      </c>
      <c r="H43">
        <f t="shared" si="186"/>
        <v>0.29980306431629011</v>
      </c>
      <c r="I43">
        <f t="shared" si="186"/>
        <v>0.24193911294156834</v>
      </c>
      <c r="J43">
        <f t="shared" si="186"/>
        <v>0.30803949187391877</v>
      </c>
      <c r="K43">
        <f t="shared" si="186"/>
        <v>0.17873007584963099</v>
      </c>
      <c r="L43">
        <f t="shared" si="186"/>
        <v>0.22887792137871457</v>
      </c>
      <c r="M43">
        <f t="shared" si="186"/>
        <v>0.24361385661237753</v>
      </c>
      <c r="N43">
        <f t="shared" si="186"/>
        <v>0.18987689006243685</v>
      </c>
      <c r="O43">
        <f t="shared" si="186"/>
        <v>0.28282931080746893</v>
      </c>
      <c r="P43">
        <f t="shared" si="186"/>
        <v>0.30044620299049291</v>
      </c>
      <c r="Q43">
        <f t="shared" si="186"/>
        <v>0.33277047861898251</v>
      </c>
      <c r="R43">
        <f t="shared" si="186"/>
        <v>0.3236248604439802</v>
      </c>
      <c r="T43">
        <f t="shared" ref="T43:Y43" si="187">STDEV(T12:T19)/(SQRT(COUNT(T12:T19)))</f>
        <v>0.23414632644532263</v>
      </c>
      <c r="U43">
        <f t="shared" si="187"/>
        <v>0</v>
      </c>
      <c r="V43">
        <f t="shared" si="187"/>
        <v>0.23414632644532263</v>
      </c>
      <c r="W43">
        <f t="shared" si="187"/>
        <v>0.17227406990502273</v>
      </c>
      <c r="X43">
        <f t="shared" si="187"/>
        <v>1.1894312763144115</v>
      </c>
      <c r="Y43">
        <f t="shared" si="187"/>
        <v>6.293878717460168</v>
      </c>
      <c r="AA43">
        <f t="shared" ref="AA43:AF43" si="188">STDEV(AA12:AA19)/(SQRT(COUNT(AA12:AA19)))</f>
        <v>0.18240783142138237</v>
      </c>
      <c r="AB43">
        <f t="shared" si="188"/>
        <v>0</v>
      </c>
      <c r="AC43">
        <f t="shared" si="188"/>
        <v>0.18240783142138398</v>
      </c>
      <c r="AD43">
        <f t="shared" si="188"/>
        <v>0.12629733881680874</v>
      </c>
      <c r="AE43">
        <f t="shared" si="188"/>
        <v>6.1841489270991223</v>
      </c>
      <c r="AF43">
        <f t="shared" si="188"/>
        <v>32.723440263382372</v>
      </c>
      <c r="AH43">
        <f t="shared" ref="AH43:AM43" si="189">STDEV(AH12:AH19)/(SQRT(COUNT(AH12:AH19)))</f>
        <v>0.11291278880983882</v>
      </c>
      <c r="AI43">
        <f t="shared" si="189"/>
        <v>0</v>
      </c>
      <c r="AJ43">
        <f t="shared" si="189"/>
        <v>0.11291278880983882</v>
      </c>
      <c r="AK43">
        <f t="shared" si="189"/>
        <v>7.8425407608218908E-2</v>
      </c>
      <c r="AL43">
        <f t="shared" si="189"/>
        <v>1.702926079848351</v>
      </c>
      <c r="AM43">
        <f t="shared" si="189"/>
        <v>9.0110378168097167</v>
      </c>
      <c r="AO43">
        <f t="shared" ref="AO43:AT43" si="190">STDEV(AO12:AO19)/(SQRT(COUNT(AO12:AO19)))</f>
        <v>0.19027439538591046</v>
      </c>
      <c r="AP43">
        <f t="shared" si="190"/>
        <v>0</v>
      </c>
      <c r="AQ43">
        <f t="shared" si="190"/>
        <v>0.19027439538591046</v>
      </c>
      <c r="AR43">
        <f t="shared" si="190"/>
        <v>0.12981063167010773</v>
      </c>
      <c r="AS43">
        <f t="shared" si="190"/>
        <v>0.32329438093111157</v>
      </c>
      <c r="AT43">
        <f t="shared" si="190"/>
        <v>1.7107130644166071</v>
      </c>
      <c r="AV43">
        <f t="shared" ref="AV43:BA43" si="191">STDEV(AV12:AV19)/(SQRT(COUNT(AV12:AV19)))</f>
        <v>0.14232051931254489</v>
      </c>
      <c r="AW43">
        <f t="shared" si="191"/>
        <v>3.6259732146947156E-16</v>
      </c>
      <c r="AX43">
        <f t="shared" si="191"/>
        <v>0.14232051931254489</v>
      </c>
      <c r="AY43">
        <f t="shared" si="191"/>
        <v>8.7227473747250234E-2</v>
      </c>
      <c r="AZ43">
        <f t="shared" si="191"/>
        <v>2.5306890345302122</v>
      </c>
      <c r="BA43">
        <f t="shared" si="191"/>
        <v>13.391147662010185</v>
      </c>
      <c r="BC43">
        <f t="shared" ref="BC43:BH43" si="192">STDEV(BC12:BC19)/(SQRT(COUNT(BC12:BC19)))</f>
        <v>0.13904085674824665</v>
      </c>
      <c r="BD43">
        <f t="shared" si="192"/>
        <v>3.6259732146947156E-16</v>
      </c>
      <c r="BE43">
        <f t="shared" si="192"/>
        <v>0.13904085674824665</v>
      </c>
      <c r="BF43">
        <f t="shared" si="192"/>
        <v>0.10549439579332981</v>
      </c>
      <c r="BG43">
        <f t="shared" si="192"/>
        <v>1.8719244430081723</v>
      </c>
      <c r="BH43">
        <f t="shared" si="192"/>
        <v>9.9052930986054495</v>
      </c>
      <c r="BJ43">
        <f t="shared" ref="BJ43:BO43" si="193">STDEV(BJ12:BJ19)/(SQRT(COUNT(BJ12:BJ19)))</f>
        <v>0.1484754376426746</v>
      </c>
      <c r="BK43">
        <f t="shared" si="193"/>
        <v>7.2519464293894312E-16</v>
      </c>
      <c r="BL43">
        <f t="shared" si="193"/>
        <v>0.1484754376426746</v>
      </c>
      <c r="BM43">
        <f t="shared" si="193"/>
        <v>0.10601905620000153</v>
      </c>
      <c r="BN43">
        <f t="shared" si="193"/>
        <v>5.3611023444996291E-2</v>
      </c>
      <c r="BO43">
        <f t="shared" si="193"/>
        <v>0.28368287113422674</v>
      </c>
      <c r="BQ43">
        <f t="shared" ref="BQ43:BV43" si="194">STDEV(BQ12:BQ19)/(SQRT(COUNT(BQ12:BQ19)))</f>
        <v>0.1745668254703876</v>
      </c>
      <c r="BR43">
        <f t="shared" si="194"/>
        <v>3.6259732146947156E-16</v>
      </c>
      <c r="BS43">
        <f t="shared" si="194"/>
        <v>0.1745668254703876</v>
      </c>
      <c r="BT43">
        <f t="shared" si="194"/>
        <v>0.10858054999009081</v>
      </c>
      <c r="BU43">
        <f t="shared" si="194"/>
        <v>2.0613999990058867</v>
      </c>
      <c r="BV43">
        <f t="shared" si="194"/>
        <v>10.907903499996742</v>
      </c>
      <c r="BX43">
        <f t="shared" ref="BX43:CC43" si="195">STDEV(BX12:BX19)/(SQRT(COUNT(BX12:BX19)))</f>
        <v>0.21364572293408537</v>
      </c>
      <c r="BY43">
        <f t="shared" si="195"/>
        <v>3.6259732146947156E-16</v>
      </c>
      <c r="BZ43">
        <f t="shared" si="195"/>
        <v>0.21364572293408537</v>
      </c>
      <c r="CA43">
        <f t="shared" si="195"/>
        <v>0.14288154669972722</v>
      </c>
      <c r="CB43">
        <f t="shared" si="195"/>
        <v>0.75590135927513225</v>
      </c>
      <c r="CC43">
        <f t="shared" si="195"/>
        <v>3.9998540246753742</v>
      </c>
      <c r="CE43">
        <f t="shared" ref="CE43:CJ43" si="196">STDEV(CE12:CE19)/(SQRT(COUNT(CE12:CE19)))</f>
        <v>0.1838421922988363</v>
      </c>
      <c r="CF43">
        <f t="shared" si="196"/>
        <v>1.8129866073473578E-16</v>
      </c>
      <c r="CG43">
        <f t="shared" si="196"/>
        <v>0.18384219229883653</v>
      </c>
      <c r="CH43">
        <f t="shared" si="196"/>
        <v>0.13843380412227907</v>
      </c>
      <c r="CI43">
        <f t="shared" si="196"/>
        <v>18.218568516162701</v>
      </c>
      <c r="CJ43">
        <f t="shared" si="196"/>
        <v>96.403603074715051</v>
      </c>
      <c r="CL43">
        <f t="shared" ref="CL43:CQ43" si="197">STDEV(CL12:CL19)/(SQRT(COUNT(CL12:CL19)))</f>
        <v>0.15020070196602375</v>
      </c>
      <c r="CM43">
        <f t="shared" si="197"/>
        <v>0</v>
      </c>
      <c r="CN43">
        <f t="shared" si="197"/>
        <v>0.15020070196602317</v>
      </c>
      <c r="CO43">
        <f t="shared" si="197"/>
        <v>9.4461486386041058E-2</v>
      </c>
      <c r="CP43">
        <f t="shared" si="197"/>
        <v>14.250746530983546</v>
      </c>
      <c r="CQ43">
        <f t="shared" si="197"/>
        <v>75.407862635997745</v>
      </c>
      <c r="CS43">
        <f t="shared" ref="CS43:CX43" si="198">STDEV(CS12:CS19)/(SQRT(COUNT(CS12:CS19)))</f>
        <v>0.18048869824627695</v>
      </c>
      <c r="CT43">
        <f t="shared" si="198"/>
        <v>3.6259732146947156E-16</v>
      </c>
      <c r="CU43">
        <f t="shared" si="198"/>
        <v>0.18048869824627695</v>
      </c>
      <c r="CV43">
        <f t="shared" si="198"/>
        <v>0.11576957712880408</v>
      </c>
      <c r="CW43">
        <f t="shared" si="198"/>
        <v>1.8452483107293514</v>
      </c>
      <c r="CX43">
        <f t="shared" si="198"/>
        <v>9.7641362747038034</v>
      </c>
    </row>
    <row r="44" spans="1:1024" x14ac:dyDescent="0.25">
      <c r="C44" t="s">
        <v>103</v>
      </c>
      <c r="E44">
        <f>STDEV(E20:E27)/(SQRT(COUNT(E20:E27)))</f>
        <v>0.27183991864143375</v>
      </c>
      <c r="G44">
        <f t="shared" ref="G44:R44" si="199">STDEV(G20:G27)/(SQRT(COUNT(G20:G27)))</f>
        <v>0.29001356391484739</v>
      </c>
      <c r="H44">
        <f t="shared" si="199"/>
        <v>0.37346291449257824</v>
      </c>
      <c r="I44">
        <f t="shared" si="199"/>
        <v>0.50234391858160365</v>
      </c>
      <c r="J44">
        <f t="shared" si="199"/>
        <v>0.46450772199587131</v>
      </c>
      <c r="K44">
        <f t="shared" si="199"/>
        <v>0.38421844655905368</v>
      </c>
      <c r="L44">
        <f t="shared" si="199"/>
        <v>0.40650669973743048</v>
      </c>
      <c r="M44">
        <f t="shared" si="199"/>
        <v>0.31302525493704847</v>
      </c>
      <c r="N44">
        <f t="shared" si="199"/>
        <v>0.26482944539789999</v>
      </c>
      <c r="O44">
        <f t="shared" si="199"/>
        <v>0.48009456431371833</v>
      </c>
      <c r="P44">
        <f t="shared" si="199"/>
        <v>0.21244590366752225</v>
      </c>
      <c r="Q44">
        <f t="shared" si="199"/>
        <v>0.44549705004812357</v>
      </c>
      <c r="R44">
        <f t="shared" si="199"/>
        <v>0.40826263508793492</v>
      </c>
      <c r="T44">
        <f t="shared" ref="T44:Y44" si="200">STDEV(T20:T27)/(SQRT(COUNT(T20:T27)))</f>
        <v>0.2645572832030354</v>
      </c>
      <c r="U44">
        <f t="shared" si="200"/>
        <v>0</v>
      </c>
      <c r="V44">
        <f t="shared" si="200"/>
        <v>0.2645572832030354</v>
      </c>
      <c r="W44">
        <f t="shared" si="200"/>
        <v>0.16408174836827094</v>
      </c>
      <c r="X44">
        <f t="shared" si="200"/>
        <v>1.1328690585249974</v>
      </c>
      <c r="Y44">
        <f t="shared" si="200"/>
        <v>5.549902277546833</v>
      </c>
      <c r="Z44" s="22"/>
      <c r="AA44">
        <f t="shared" ref="AA44:AF44" si="201">STDEV(AA20:AA27)/(SQRT(COUNT(AA20:AA27)))</f>
        <v>0.1657767156422944</v>
      </c>
      <c r="AB44">
        <f t="shared" si="201"/>
        <v>0</v>
      </c>
      <c r="AC44">
        <f t="shared" si="201"/>
        <v>0.1657767156422944</v>
      </c>
      <c r="AD44">
        <f t="shared" si="201"/>
        <v>0.1726273824652424</v>
      </c>
      <c r="AE44">
        <f t="shared" si="201"/>
        <v>8.452699416009267</v>
      </c>
      <c r="AF44">
        <f t="shared" si="201"/>
        <v>41.409601036688109</v>
      </c>
      <c r="AH44">
        <f t="shared" ref="AH44:AM44" si="202">STDEV(AH20:AH27)/(SQRT(COUNT(AH20:AH27)))</f>
        <v>0.2705024020426513</v>
      </c>
      <c r="AI44">
        <f t="shared" si="202"/>
        <v>0</v>
      </c>
      <c r="AJ44">
        <f t="shared" si="202"/>
        <v>0.2705024020426518</v>
      </c>
      <c r="AK44">
        <f t="shared" si="202"/>
        <v>0.30853862685099259</v>
      </c>
      <c r="AL44">
        <f t="shared" si="202"/>
        <v>6.6995950716626078</v>
      </c>
      <c r="AM44">
        <f t="shared" si="202"/>
        <v>32.821178817676568</v>
      </c>
      <c r="AO44">
        <f t="shared" ref="AO44:AT44" si="203">STDEV(AO20:AO27)/(SQRT(COUNT(AO20:AO27)))</f>
        <v>0.21703085046401266</v>
      </c>
      <c r="AP44">
        <f t="shared" si="203"/>
        <v>0</v>
      </c>
      <c r="AQ44">
        <f t="shared" si="203"/>
        <v>0.21703085046401266</v>
      </c>
      <c r="AR44">
        <f t="shared" si="203"/>
        <v>0.25115400684459732</v>
      </c>
      <c r="AS44">
        <f t="shared" si="203"/>
        <v>0.62550099415231475</v>
      </c>
      <c r="AT44">
        <f t="shared" si="203"/>
        <v>3.0643165385535514</v>
      </c>
      <c r="AV44">
        <f t="shared" ref="AV44:BA44" si="204">STDEV(AV20:AV27)/(SQRT(COUNT(AV20:AV27)))</f>
        <v>0.15534516935692874</v>
      </c>
      <c r="AW44">
        <f t="shared" si="204"/>
        <v>3.9720546451956367E-16</v>
      </c>
      <c r="AX44">
        <f t="shared" si="204"/>
        <v>0.15534516935692877</v>
      </c>
      <c r="AY44">
        <f t="shared" si="204"/>
        <v>0.15199607858659425</v>
      </c>
      <c r="AZ44">
        <f t="shared" si="204"/>
        <v>4.4097896321663486</v>
      </c>
      <c r="BA44">
        <f t="shared" si="204"/>
        <v>21.603468943646138</v>
      </c>
      <c r="BC44">
        <f t="shared" ref="BC44:BH44" si="205">STDEV(BC20:BC27)/(SQRT(COUNT(BC20:BC27)))</f>
        <v>0.16914249768184864</v>
      </c>
      <c r="BD44">
        <f t="shared" si="205"/>
        <v>0</v>
      </c>
      <c r="BE44">
        <f t="shared" si="205"/>
        <v>0.16914249768184872</v>
      </c>
      <c r="BF44">
        <f t="shared" si="205"/>
        <v>0.2297255702814405</v>
      </c>
      <c r="BG44">
        <f t="shared" si="205"/>
        <v>4.0763199500784335</v>
      </c>
      <c r="BH44">
        <f t="shared" si="205"/>
        <v>19.969807812039118</v>
      </c>
      <c r="BJ44">
        <f t="shared" ref="BJ44:BO44" si="206">STDEV(BJ20:BJ27)/(SQRT(COUNT(BJ20:BJ27)))</f>
        <v>6.0207663876278461E-2</v>
      </c>
      <c r="BK44">
        <f t="shared" si="206"/>
        <v>7.9441092903912734E-16</v>
      </c>
      <c r="BL44">
        <f t="shared" si="206"/>
        <v>6.0207663876278461E-2</v>
      </c>
      <c r="BM44">
        <f t="shared" si="206"/>
        <v>5.0220789234480839E-2</v>
      </c>
      <c r="BN44">
        <f t="shared" si="206"/>
        <v>2.5395320478960429E-2</v>
      </c>
      <c r="BO44">
        <f t="shared" si="206"/>
        <v>0.12441115405581027</v>
      </c>
      <c r="BQ44">
        <f t="shared" ref="BQ44:BV44" si="207">STDEV(BQ20:BQ27)/(SQRT(COUNT(BQ20:BQ27)))</f>
        <v>0.15292428179594933</v>
      </c>
      <c r="BR44">
        <f t="shared" si="207"/>
        <v>0</v>
      </c>
      <c r="BS44">
        <f t="shared" si="207"/>
        <v>0.15292428179594933</v>
      </c>
      <c r="BT44">
        <f t="shared" si="207"/>
        <v>0.13085084218120868</v>
      </c>
      <c r="BU44">
        <f t="shared" si="207"/>
        <v>2.4842011388492593</v>
      </c>
      <c r="BV44">
        <f t="shared" si="207"/>
        <v>12.170050417243104</v>
      </c>
      <c r="BX44">
        <f t="shared" ref="BX44:CC44" si="208">STDEV(BX20:BX27)/(SQRT(COUNT(BX20:BX27)))</f>
        <v>0.23897195051382603</v>
      </c>
      <c r="BY44">
        <f t="shared" si="208"/>
        <v>0</v>
      </c>
      <c r="BZ44">
        <f t="shared" si="208"/>
        <v>0.23897195051382603</v>
      </c>
      <c r="CA44">
        <f t="shared" si="208"/>
        <v>0.21352492900599004</v>
      </c>
      <c r="CB44">
        <f t="shared" si="208"/>
        <v>1.1296335167336338</v>
      </c>
      <c r="CC44">
        <f t="shared" si="208"/>
        <v>5.5340514246862496</v>
      </c>
      <c r="CE44">
        <f t="shared" ref="CE44:CJ44" si="209">STDEV(CE20:CE27)/(SQRT(COUNT(CE20:CE27)))</f>
        <v>0.14454423350741399</v>
      </c>
      <c r="CF44">
        <f t="shared" si="209"/>
        <v>0</v>
      </c>
      <c r="CG44">
        <f t="shared" si="209"/>
        <v>0.14454423350741366</v>
      </c>
      <c r="CH44">
        <f t="shared" si="209"/>
        <v>0.14866504654908055</v>
      </c>
      <c r="CI44">
        <f t="shared" si="209"/>
        <v>19.565050268506187</v>
      </c>
      <c r="CJ44">
        <f t="shared" si="209"/>
        <v>95.848779899486331</v>
      </c>
      <c r="CL44">
        <f t="shared" ref="CL44:CQ44" si="210">STDEV(CL20:CL27)/(SQRT(COUNT(CL20:CL27)))</f>
        <v>0.23453036579178849</v>
      </c>
      <c r="CM44">
        <f t="shared" si="210"/>
        <v>0</v>
      </c>
      <c r="CN44">
        <f t="shared" si="210"/>
        <v>0.23453036579178871</v>
      </c>
      <c r="CO44">
        <f t="shared" si="210"/>
        <v>0.30488183416501863</v>
      </c>
      <c r="CP44">
        <f t="shared" si="210"/>
        <v>45.995398831973993</v>
      </c>
      <c r="CQ44">
        <f t="shared" si="210"/>
        <v>225.33051530828328</v>
      </c>
      <c r="CS44">
        <f t="shared" ref="CS44:CX44" si="211">STDEV(CS20:CS27)/(SQRT(COUNT(CS20:CS27)))</f>
        <v>0.27718709218843479</v>
      </c>
      <c r="CT44">
        <f t="shared" si="211"/>
        <v>3.9720546451956367E-16</v>
      </c>
      <c r="CU44">
        <f t="shared" si="211"/>
        <v>0.27718709218843468</v>
      </c>
      <c r="CV44">
        <f t="shared" si="211"/>
        <v>0.32411925744665043</v>
      </c>
      <c r="CW44">
        <f t="shared" si="211"/>
        <v>5.1661285038025779</v>
      </c>
      <c r="CX44">
        <f t="shared" si="211"/>
        <v>25.308757559928441</v>
      </c>
    </row>
    <row r="45" spans="1:1024" x14ac:dyDescent="0.25">
      <c r="C45" t="s">
        <v>110</v>
      </c>
      <c r="E45">
        <f>STDEV(E28:E35)/(SQRT(COUNT(E28:E35)))</f>
        <v>0.12426659596749</v>
      </c>
      <c r="G45">
        <f t="shared" ref="G45:R45" si="212">STDEV(G28:G35)/(SQRT(COUNT(G28:G35)))</f>
        <v>0.16065314110002046</v>
      </c>
      <c r="H45">
        <f t="shared" si="212"/>
        <v>0.11706860799591602</v>
      </c>
      <c r="I45">
        <f t="shared" si="212"/>
        <v>0.19508851927176415</v>
      </c>
      <c r="J45">
        <f t="shared" si="212"/>
        <v>0.11582073952556136</v>
      </c>
      <c r="K45">
        <f t="shared" si="212"/>
        <v>0.16280723649193141</v>
      </c>
      <c r="L45">
        <f t="shared" si="212"/>
        <v>8.9482618088834995E-2</v>
      </c>
      <c r="M45">
        <f t="shared" si="212"/>
        <v>0.16492659926568581</v>
      </c>
      <c r="N45">
        <f t="shared" si="212"/>
        <v>7.1286105881446016E-2</v>
      </c>
      <c r="O45">
        <f t="shared" si="212"/>
        <v>0.10011481608134239</v>
      </c>
      <c r="P45">
        <f t="shared" si="212"/>
        <v>0.14479905467690968</v>
      </c>
      <c r="Q45">
        <f t="shared" si="212"/>
        <v>0.14156939171068067</v>
      </c>
      <c r="R45">
        <f t="shared" si="212"/>
        <v>0.15618385958016354</v>
      </c>
      <c r="T45">
        <f t="shared" ref="T45:Y45" si="213">STDEV(T28:T35)/(SQRT(COUNT(T28:T35)))</f>
        <v>0.1948998666990451</v>
      </c>
      <c r="U45">
        <f t="shared" si="213"/>
        <v>0</v>
      </c>
      <c r="V45">
        <f t="shared" si="213"/>
        <v>0.1948998666990451</v>
      </c>
      <c r="W45">
        <f t="shared" si="213"/>
        <v>0.16167691292141065</v>
      </c>
      <c r="X45">
        <f t="shared" si="213"/>
        <v>1.1162653613089162</v>
      </c>
      <c r="Y45">
        <f t="shared" si="213"/>
        <v>6.3145504526814902</v>
      </c>
      <c r="AA45">
        <f t="shared" ref="AA45:AF45" si="214">STDEV(AA28:AA35)/(SQRT(COUNT(AA28:AA35)))</f>
        <v>9.8670204139310699E-2</v>
      </c>
      <c r="AB45">
        <f t="shared" si="214"/>
        <v>0</v>
      </c>
      <c r="AC45">
        <f t="shared" si="214"/>
        <v>9.8670204139310699E-2</v>
      </c>
      <c r="AD45">
        <f t="shared" si="214"/>
        <v>7.2835110905591277E-2</v>
      </c>
      <c r="AE45">
        <f t="shared" si="214"/>
        <v>3.5663710508998498</v>
      </c>
      <c r="AF45">
        <f t="shared" si="214"/>
        <v>20.174441234549423</v>
      </c>
      <c r="AH45">
        <f t="shared" ref="AH45:AM45" si="215">STDEV(AH28:AH35)/(SQRT(COUNT(AH28:AH35)))</f>
        <v>0.11249337539253201</v>
      </c>
      <c r="AI45">
        <f t="shared" si="215"/>
        <v>0</v>
      </c>
      <c r="AJ45">
        <f t="shared" si="215"/>
        <v>0.11249337539253201</v>
      </c>
      <c r="AK45">
        <f t="shared" si="215"/>
        <v>7.5074525886211607E-2</v>
      </c>
      <c r="AL45">
        <f t="shared" si="215"/>
        <v>1.6301651717584793</v>
      </c>
      <c r="AM45">
        <f t="shared" si="215"/>
        <v>9.2216067792364331</v>
      </c>
      <c r="AO45">
        <f t="shared" ref="AO45:AT45" si="216">STDEV(AO28:AO35)/(SQRT(COUNT(AO28:AO35)))</f>
        <v>0.12041048723793771</v>
      </c>
      <c r="AP45">
        <f t="shared" si="216"/>
        <v>0</v>
      </c>
      <c r="AQ45">
        <f t="shared" si="216"/>
        <v>0.12041048723793771</v>
      </c>
      <c r="AR45">
        <f t="shared" si="216"/>
        <v>0.11624529938824418</v>
      </c>
      <c r="AS45">
        <f t="shared" si="216"/>
        <v>0.2895098160941188</v>
      </c>
      <c r="AT45">
        <f t="shared" si="216"/>
        <v>1.637714833441773</v>
      </c>
      <c r="AV45">
        <f t="shared" ref="AV45:BA45" si="217">STDEV(AV28:AV35)/(SQRT(COUNT(AV28:AV35)))</f>
        <v>0.10666236330472817</v>
      </c>
      <c r="AW45">
        <f t="shared" si="217"/>
        <v>3.3569988834012605E-16</v>
      </c>
      <c r="AX45">
        <f t="shared" si="217"/>
        <v>0.10666236330472816</v>
      </c>
      <c r="AY45">
        <f t="shared" si="217"/>
        <v>7.3661839604995574E-2</v>
      </c>
      <c r="AZ45">
        <f t="shared" si="217"/>
        <v>1.4288486830956713</v>
      </c>
      <c r="BA45">
        <f t="shared" si="217"/>
        <v>7.5607565532265797</v>
      </c>
      <c r="BC45">
        <f t="shared" ref="BC45:BH45" si="218">STDEV(BC28:BC35)/(SQRT(COUNT(BC28:BC35)))</f>
        <v>6.4780375885046607E-2</v>
      </c>
      <c r="BD45">
        <f t="shared" si="218"/>
        <v>3.3569988834012605E-16</v>
      </c>
      <c r="BE45">
        <f t="shared" si="218"/>
        <v>6.4780375885046607E-2</v>
      </c>
      <c r="BF45">
        <f t="shared" si="218"/>
        <v>5.1787144891237383E-2</v>
      </c>
      <c r="BG45">
        <f t="shared" si="218"/>
        <v>0.91892675081459974</v>
      </c>
      <c r="BH45">
        <f t="shared" si="218"/>
        <v>5.1982346953177903</v>
      </c>
      <c r="BJ45">
        <f t="shared" ref="BJ45:BO45" si="219">STDEV(BJ28:BJ35)/(SQRT(COUNT(BJ28:BJ35)))</f>
        <v>9.5409999857855865E-2</v>
      </c>
      <c r="BK45">
        <f t="shared" si="219"/>
        <v>6.713997766802521E-16</v>
      </c>
      <c r="BL45">
        <f t="shared" si="219"/>
        <v>9.5409999857855879E-2</v>
      </c>
      <c r="BM45">
        <f t="shared" si="219"/>
        <v>7.7928284808023274E-2</v>
      </c>
      <c r="BN45">
        <f t="shared" si="219"/>
        <v>3.9406265756506624E-2</v>
      </c>
      <c r="BO45">
        <f t="shared" si="219"/>
        <v>0.22291550190132059</v>
      </c>
      <c r="BQ45">
        <f t="shared" ref="BQ45:BV45" si="220">STDEV(BQ28:BQ35)/(SQRT(COUNT(BQ28:BQ35)))</f>
        <v>0.11331347407932195</v>
      </c>
      <c r="BR45">
        <f t="shared" si="220"/>
        <v>3.3569988834012605E-16</v>
      </c>
      <c r="BS45">
        <f t="shared" si="220"/>
        <v>0.11331347407932196</v>
      </c>
      <c r="BT45">
        <f t="shared" si="220"/>
        <v>8.0833396439429064E-2</v>
      </c>
      <c r="BU45">
        <f t="shared" si="220"/>
        <v>1.5346207341470257</v>
      </c>
      <c r="BV45">
        <f t="shared" si="220"/>
        <v>8.6811258213187159</v>
      </c>
      <c r="BX45">
        <f t="shared" ref="BX45:CC45" si="221">STDEV(BX28:BX35)/(SQRT(COUNT(BX28:BX35)))</f>
        <v>7.7682615526052393E-2</v>
      </c>
      <c r="BY45">
        <f t="shared" si="221"/>
        <v>3.3569988834012605E-16</v>
      </c>
      <c r="BZ45">
        <f t="shared" si="221"/>
        <v>7.7682615526052365E-2</v>
      </c>
      <c r="CA45">
        <f t="shared" si="221"/>
        <v>6.7769991301280419E-2</v>
      </c>
      <c r="CB45">
        <f t="shared" si="221"/>
        <v>0.35853075310249277</v>
      </c>
      <c r="CC45">
        <f t="shared" si="221"/>
        <v>2.0281562142615384</v>
      </c>
      <c r="CE45">
        <f t="shared" ref="CE45:CJ45" si="222">STDEV(CE28:CE35)/(SQRT(COUNT(CE28:CE35)))</f>
        <v>0.18758460001557836</v>
      </c>
      <c r="CF45">
        <f t="shared" si="222"/>
        <v>1.6784994417006302E-16</v>
      </c>
      <c r="CG45">
        <f t="shared" si="222"/>
        <v>0.18758460001557806</v>
      </c>
      <c r="CH45">
        <f t="shared" si="222"/>
        <v>0.16653607424712411</v>
      </c>
      <c r="CI45">
        <f t="shared" si="222"/>
        <v>22.653333031729129</v>
      </c>
      <c r="CJ45">
        <f t="shared" si="222"/>
        <v>128.14660322570302</v>
      </c>
      <c r="CL45">
        <f t="shared" ref="CL45:CQ45" si="223">STDEV(CL28:CL35)/(SQRT(COUNT(CL28:CL35)))</f>
        <v>0.16839028291939678</v>
      </c>
      <c r="CM45">
        <f t="shared" si="223"/>
        <v>0</v>
      </c>
      <c r="CN45">
        <f t="shared" si="223"/>
        <v>0.16839028291939662</v>
      </c>
      <c r="CO45">
        <f t="shared" si="223"/>
        <v>0.11983753059019102</v>
      </c>
      <c r="CP45">
        <f t="shared" si="223"/>
        <v>18.079053577037136</v>
      </c>
      <c r="CQ45">
        <f t="shared" si="223"/>
        <v>102.27057105406294</v>
      </c>
      <c r="CS45">
        <f t="shared" ref="CS45:CX45" si="224">STDEV(CS28:CS35)/(SQRT(COUNT(CS28:CS35)))</f>
        <v>0.17108294599513596</v>
      </c>
      <c r="CT45">
        <f t="shared" si="224"/>
        <v>3.3569988834012605E-16</v>
      </c>
      <c r="CU45">
        <f t="shared" si="224"/>
        <v>0.17108294599513596</v>
      </c>
      <c r="CV45">
        <f t="shared" si="224"/>
        <v>0.13360662358432887</v>
      </c>
      <c r="CW45">
        <f t="shared" si="224"/>
        <v>2.1295525351789251</v>
      </c>
      <c r="CX45">
        <f t="shared" si="224"/>
        <v>12.046568308144172</v>
      </c>
    </row>
    <row r="46" spans="1:1024" x14ac:dyDescent="0.25">
      <c r="BX46"/>
      <c r="BY46"/>
      <c r="BZ46"/>
      <c r="CA46"/>
      <c r="CB46"/>
      <c r="CC46"/>
      <c r="CE46"/>
      <c r="CF46"/>
      <c r="CG46"/>
      <c r="CH46"/>
      <c r="CI46"/>
      <c r="CJ46"/>
      <c r="CL46"/>
      <c r="CM46"/>
      <c r="CN46"/>
      <c r="CO46"/>
      <c r="CP46"/>
      <c r="CQ46"/>
      <c r="CS46"/>
      <c r="CT46"/>
      <c r="CU46"/>
      <c r="CV46"/>
      <c r="CW46"/>
      <c r="CX46"/>
    </row>
    <row r="47" spans="1:1024" x14ac:dyDescent="0.25">
      <c r="BT47" s="22">
        <f>TTEST(BT20:BT27,BT28:BT35,2,2)</f>
        <v>0.51470062629565261</v>
      </c>
      <c r="BX47"/>
      <c r="BY47"/>
      <c r="BZ47"/>
      <c r="CA47" s="22">
        <f>TTEST(CA20:CA27,CA28:CA35,2,2)</f>
        <v>0.86450419686572189</v>
      </c>
      <c r="CB47"/>
      <c r="CC47"/>
      <c r="CE47"/>
      <c r="CF47"/>
      <c r="CG47"/>
      <c r="CH47" s="22">
        <f>TTEST(CH20:CH27,CH28:CH35,2,2)</f>
        <v>0.41669165106293438</v>
      </c>
      <c r="CI47"/>
      <c r="CJ47"/>
      <c r="CL47"/>
      <c r="CM47"/>
      <c r="CN47"/>
      <c r="CO47" s="22">
        <f>TTEST(CO20:CO27,CO28:CO35,2,2)</f>
        <v>2.414693913696184E-2</v>
      </c>
      <c r="CP47"/>
      <c r="CQ47"/>
      <c r="CS47"/>
      <c r="CT47"/>
      <c r="CU47"/>
      <c r="CV47" s="22">
        <f>TTEST(CV20:CV27,CV28:CV35,2,2)</f>
        <v>4.6967419318472342E-2</v>
      </c>
      <c r="CW47"/>
      <c r="CX47"/>
    </row>
    <row r="48" spans="1:1024" x14ac:dyDescent="0.25">
      <c r="T48" s="20" t="s">
        <v>120</v>
      </c>
      <c r="AA48" s="20" t="s">
        <v>121</v>
      </c>
      <c r="AB48" s="20"/>
      <c r="AC48" s="20"/>
      <c r="AD48" s="20"/>
      <c r="AE48" s="20"/>
      <c r="AF48" s="20"/>
      <c r="AH48" s="20" t="s">
        <v>122</v>
      </c>
      <c r="AI48" s="20"/>
      <c r="AJ48" s="20"/>
      <c r="AK48" s="20"/>
      <c r="AL48" s="20"/>
      <c r="AM48" s="20"/>
      <c r="AO48" s="20" t="s">
        <v>123</v>
      </c>
      <c r="AV48" s="20" t="s">
        <v>124</v>
      </c>
      <c r="BC48" s="20" t="s">
        <v>125</v>
      </c>
      <c r="BJ48" s="20" t="s">
        <v>126</v>
      </c>
      <c r="BQ48" s="20" t="s">
        <v>127</v>
      </c>
      <c r="BX48" s="92" t="s">
        <v>128</v>
      </c>
      <c r="BY48"/>
      <c r="BZ48"/>
      <c r="CA48"/>
      <c r="CB48"/>
      <c r="CC48"/>
      <c r="CE48" s="92" t="s">
        <v>129</v>
      </c>
      <c r="CF48"/>
      <c r="CG48"/>
      <c r="CH48"/>
      <c r="CI48"/>
      <c r="CJ48"/>
      <c r="CL48" s="92" t="s">
        <v>130</v>
      </c>
      <c r="CM48"/>
      <c r="CN48"/>
      <c r="CO48"/>
      <c r="CP48"/>
      <c r="CQ48"/>
      <c r="CS48" s="92" t="s">
        <v>131</v>
      </c>
      <c r="CT48"/>
      <c r="CU48"/>
      <c r="CV48"/>
      <c r="CW48"/>
      <c r="CX48"/>
    </row>
    <row r="49" spans="20:102" ht="30" x14ac:dyDescent="0.25">
      <c r="U49" s="93" t="s">
        <v>132</v>
      </c>
      <c r="V49" s="20" t="s">
        <v>133</v>
      </c>
      <c r="W49" s="20" t="s">
        <v>134</v>
      </c>
      <c r="X49" s="93" t="s">
        <v>135</v>
      </c>
      <c r="Y49" s="20" t="s">
        <v>136</v>
      </c>
      <c r="AA49" s="20"/>
      <c r="AB49" s="93" t="s">
        <v>132</v>
      </c>
      <c r="AC49" s="20" t="s">
        <v>133</v>
      </c>
      <c r="AD49" s="93" t="s">
        <v>134</v>
      </c>
      <c r="AE49" s="93" t="s">
        <v>135</v>
      </c>
      <c r="AF49" s="20" t="s">
        <v>136</v>
      </c>
      <c r="AH49" s="20"/>
      <c r="AI49" s="93" t="s">
        <v>132</v>
      </c>
      <c r="AJ49" s="20" t="s">
        <v>133</v>
      </c>
      <c r="AK49" s="93" t="s">
        <v>134</v>
      </c>
      <c r="AL49" s="93" t="s">
        <v>135</v>
      </c>
      <c r="AM49" s="20" t="s">
        <v>136</v>
      </c>
      <c r="AO49" s="20"/>
      <c r="AP49" s="93" t="s">
        <v>132</v>
      </c>
      <c r="AQ49" s="20" t="s">
        <v>133</v>
      </c>
      <c r="AR49" s="93" t="s">
        <v>134</v>
      </c>
      <c r="AS49" s="93" t="s">
        <v>135</v>
      </c>
      <c r="AT49" s="20" t="s">
        <v>136</v>
      </c>
      <c r="AV49" s="20"/>
      <c r="AW49" s="93" t="s">
        <v>132</v>
      </c>
      <c r="AX49" s="93" t="s">
        <v>133</v>
      </c>
      <c r="AY49" s="93" t="s">
        <v>134</v>
      </c>
      <c r="AZ49" s="93" t="s">
        <v>135</v>
      </c>
      <c r="BA49" s="93" t="s">
        <v>136</v>
      </c>
      <c r="BC49" s="20"/>
      <c r="BD49" s="93" t="s">
        <v>132</v>
      </c>
      <c r="BE49" s="93" t="s">
        <v>133</v>
      </c>
      <c r="BF49" s="93" t="s">
        <v>134</v>
      </c>
      <c r="BG49" s="93" t="s">
        <v>135</v>
      </c>
      <c r="BH49" s="93" t="s">
        <v>136</v>
      </c>
      <c r="BJ49" s="20"/>
      <c r="BK49" s="93" t="s">
        <v>132</v>
      </c>
      <c r="BL49" s="93" t="s">
        <v>133</v>
      </c>
      <c r="BM49" s="93" t="s">
        <v>134</v>
      </c>
      <c r="BN49" s="93" t="s">
        <v>135</v>
      </c>
      <c r="BO49" s="93" t="s">
        <v>136</v>
      </c>
      <c r="BQ49" s="20"/>
      <c r="BR49" s="93" t="s">
        <v>132</v>
      </c>
      <c r="BS49" s="93" t="s">
        <v>133</v>
      </c>
      <c r="BT49" s="93" t="s">
        <v>134</v>
      </c>
      <c r="BU49" s="93" t="s">
        <v>135</v>
      </c>
      <c r="BV49" s="93" t="s">
        <v>136</v>
      </c>
      <c r="BX49" s="92"/>
      <c r="BY49" s="94" t="s">
        <v>132</v>
      </c>
      <c r="BZ49" s="94" t="s">
        <v>133</v>
      </c>
      <c r="CA49" s="94" t="s">
        <v>134</v>
      </c>
      <c r="CB49" s="94" t="s">
        <v>135</v>
      </c>
      <c r="CC49" s="94" t="s">
        <v>136</v>
      </c>
      <c r="CE49" s="92"/>
      <c r="CF49" s="94" t="s">
        <v>132</v>
      </c>
      <c r="CG49" s="94" t="s">
        <v>133</v>
      </c>
      <c r="CH49" s="94" t="s">
        <v>134</v>
      </c>
      <c r="CI49" s="94" t="s">
        <v>135</v>
      </c>
      <c r="CJ49" s="94" t="s">
        <v>136</v>
      </c>
      <c r="CL49" s="92"/>
      <c r="CM49" s="94" t="s">
        <v>132</v>
      </c>
      <c r="CN49" s="94" t="s">
        <v>133</v>
      </c>
      <c r="CO49" s="94" t="s">
        <v>134</v>
      </c>
      <c r="CP49" s="94" t="s">
        <v>135</v>
      </c>
      <c r="CQ49" s="94" t="s">
        <v>136</v>
      </c>
      <c r="CS49" s="92"/>
      <c r="CT49" s="94" t="s">
        <v>132</v>
      </c>
      <c r="CU49" s="94" t="s">
        <v>133</v>
      </c>
      <c r="CV49" s="94" t="s">
        <v>134</v>
      </c>
      <c r="CW49" s="94" t="s">
        <v>135</v>
      </c>
      <c r="CX49" s="94" t="s">
        <v>136</v>
      </c>
    </row>
    <row r="50" spans="20:102" x14ac:dyDescent="0.25">
      <c r="T50" s="20" t="s">
        <v>86</v>
      </c>
      <c r="U50">
        <f>AVERAGE(X4:X11)</f>
        <v>7.7434334763023021</v>
      </c>
      <c r="V50">
        <f>STDEV(X4:X11)</f>
        <v>3.1666621809780495</v>
      </c>
      <c r="W50">
        <f>V50/SQRT(COUNT(X4:X11))</f>
        <v>1.1195841509482805</v>
      </c>
      <c r="X50">
        <f>U50/U51</f>
        <v>1.0815639468967333</v>
      </c>
      <c r="Y50">
        <f>W50/U50</f>
        <v>0.14458497698399703</v>
      </c>
      <c r="AA50" s="20" t="s">
        <v>86</v>
      </c>
      <c r="AB50">
        <f>AVERAGE(AE4:AE11)</f>
        <v>47.41620894316592</v>
      </c>
      <c r="AC50">
        <f>STDEV(AE4:AE11)</f>
        <v>9.7840255757280392</v>
      </c>
      <c r="AD50">
        <f>AC50/SQRT(COUNT(AE4:AE11))</f>
        <v>3.6980140706388491</v>
      </c>
      <c r="AE50">
        <f>AB50/AB51</f>
        <v>0.92428961742188021</v>
      </c>
      <c r="AF50">
        <f>AD50/AB50</f>
        <v>7.7990504788591763E-2</v>
      </c>
      <c r="AH50" s="20" t="s">
        <v>86</v>
      </c>
      <c r="AI50">
        <f>AVERAGE(AL4:AL11)</f>
        <v>23.416213908583813</v>
      </c>
      <c r="AJ50">
        <f>STDEV(AL4:AL11)</f>
        <v>5.1328176547989193</v>
      </c>
      <c r="AK50">
        <f>AJ50/SQRT(COUNT(AL4:AL11))</f>
        <v>1.9400227199485309</v>
      </c>
      <c r="AL50">
        <f>AI50/AI51</f>
        <v>1.0589941150523896</v>
      </c>
      <c r="AM50">
        <f>AK50/AI50</f>
        <v>8.2849547220670283E-2</v>
      </c>
      <c r="AO50" s="20" t="s">
        <v>86</v>
      </c>
      <c r="AP50">
        <f>AVERAGE(AS4:AS11)</f>
        <v>2.9800012739605668</v>
      </c>
      <c r="AQ50">
        <f>STDEV(AS4:AS11)</f>
        <v>1.174278650943013</v>
      </c>
      <c r="AR50">
        <f>AQ50/SQRT(COUNT(AS4:AS11))</f>
        <v>0.41517019854219761</v>
      </c>
      <c r="AS50">
        <f>AP50/AP51</f>
        <v>1.1382201405740449</v>
      </c>
      <c r="AT50">
        <f>AR50/AP50</f>
        <v>0.13931879901192668</v>
      </c>
      <c r="AV50" s="20" t="s">
        <v>86</v>
      </c>
      <c r="AW50">
        <f>AVERAGE(AZ4:AZ11)</f>
        <v>34.244245388773095</v>
      </c>
      <c r="AX50">
        <f>STDEV(AZ4:AZ11)</f>
        <v>12.38771093968322</v>
      </c>
      <c r="AY50">
        <f>AX50/SQRT(COUNT(AZ4:AZ11))</f>
        <v>4.3797172044143915</v>
      </c>
      <c r="AZ50">
        <f>AW50/AW51</f>
        <v>1.1496181009595938</v>
      </c>
      <c r="BA50">
        <f>AY50/AW50</f>
        <v>0.12789644375840947</v>
      </c>
      <c r="BC50" s="20" t="s">
        <v>86</v>
      </c>
      <c r="BD50">
        <f>AVERAGE(BG4:BG11)</f>
        <v>19.832926821896503</v>
      </c>
      <c r="BE50">
        <f>STDEV(BG4:BG11)</f>
        <v>4.0088888737497195</v>
      </c>
      <c r="BF50">
        <f>BE50/SQRT(COUNT(BG4:BG11))</f>
        <v>1.5152175705193671</v>
      </c>
      <c r="BG50">
        <f>BD50/BD51</f>
        <v>1.0858026677003156</v>
      </c>
      <c r="BH50">
        <f>BF50/BD50</f>
        <v>7.6399090468407024E-2</v>
      </c>
      <c r="BJ50" s="20" t="s">
        <v>86</v>
      </c>
      <c r="BK50">
        <f>AVERAGE(BN4:BN11)</f>
        <v>0.58900372274115897</v>
      </c>
      <c r="BL50">
        <f>STDEV(BN4:BN11)</f>
        <v>0.11633289771010262</v>
      </c>
      <c r="BM50">
        <f>BL50/SQRT(COUNT(BN4:BN11))</f>
        <v>4.112989042294727E-2</v>
      </c>
      <c r="BN50">
        <f>BK50/BK51</f>
        <v>1.1284769081595858</v>
      </c>
      <c r="BO50">
        <f>BM50/BK50</f>
        <v>6.9829593319942457E-2</v>
      </c>
      <c r="BQ50" s="20" t="s">
        <v>86</v>
      </c>
      <c r="BR50">
        <f>AVERAGE(BU4:BU11)</f>
        <v>19.348794771147382</v>
      </c>
      <c r="BS50">
        <f>STDEV(BU4:BU11)</f>
        <v>6.7405887195801188</v>
      </c>
      <c r="BT50">
        <f>BS50/SQRT(COUNT(BU4:BU11))</f>
        <v>2.3831579964023248</v>
      </c>
      <c r="BU50">
        <f>BR50/BR51</f>
        <v>0.97937944572031077</v>
      </c>
      <c r="BV50">
        <f>BT50/BR50</f>
        <v>0.12316829159592164</v>
      </c>
      <c r="BX50" s="92" t="s">
        <v>86</v>
      </c>
      <c r="BY50" s="22">
        <f>AVERAGE(CB4:CB11)</f>
        <v>5.5395864005745148</v>
      </c>
      <c r="BZ50" s="22">
        <f>STDEV(CB4:CB11)</f>
        <v>1.8185648714797176</v>
      </c>
      <c r="CA50" s="22">
        <f>BZ50/SQRT(COUNT(CB4:CB11))</f>
        <v>0.6429597763254753</v>
      </c>
      <c r="CB50" s="22">
        <f>BY50/BY51</f>
        <v>0.98471692993335169</v>
      </c>
      <c r="CC50" s="22">
        <f>CA50/BY50</f>
        <v>0.11606638651918011</v>
      </c>
      <c r="CE50" s="92" t="s">
        <v>86</v>
      </c>
      <c r="CF50" s="22">
        <f>AVERAGE(CI4:CI11)</f>
        <v>216.9310312523875</v>
      </c>
      <c r="CG50" s="22">
        <f>STDEV(CI4:CI11)</f>
        <v>100.72208221938938</v>
      </c>
      <c r="CH50" s="22">
        <f>CG50/SQRT(COUNT(CI4:CI11))</f>
        <v>35.610633676279605</v>
      </c>
      <c r="CI50" s="22">
        <f>CF50/CF51</f>
        <v>1.5684398755179958</v>
      </c>
      <c r="CJ50" s="22">
        <f>CH50/CF50</f>
        <v>0.16415647623436852</v>
      </c>
      <c r="CL50" s="92" t="s">
        <v>86</v>
      </c>
      <c r="CM50" s="22">
        <f>AVERAGE(CP4:CP11)</f>
        <v>191.80040738188728</v>
      </c>
      <c r="CN50" s="22">
        <f>STDEV(CP4:CP11)</f>
        <v>81.464839409955559</v>
      </c>
      <c r="CO50" s="22">
        <f>CN50/SQRT(COUNT(CP4:CP11))</f>
        <v>28.802170187526336</v>
      </c>
      <c r="CP50" s="22">
        <f>CM50/CM51</f>
        <v>1.2340867211283715</v>
      </c>
      <c r="CQ50" s="22">
        <f>CO50/CM50</f>
        <v>0.15016740882191826</v>
      </c>
      <c r="CS50" s="92" t="s">
        <v>86</v>
      </c>
      <c r="CT50" s="22">
        <f>AVERAGE(CW4:CW11)</f>
        <v>19.543837566620272</v>
      </c>
      <c r="CU50" s="22">
        <f>STDEV(CW4:CW11)</f>
        <v>8.0822386407151434</v>
      </c>
      <c r="CV50" s="22">
        <f>CU50/SQRT(COUNT(CW4:CW11))</f>
        <v>2.8575028750088109</v>
      </c>
      <c r="CW50" s="22">
        <f>CT50/CT51</f>
        <v>1.1746462622367557</v>
      </c>
      <c r="CX50" s="22">
        <f>CV50/CT50</f>
        <v>0.14620991733421168</v>
      </c>
    </row>
    <row r="51" spans="20:102" x14ac:dyDescent="0.25">
      <c r="T51" s="20" t="s">
        <v>95</v>
      </c>
      <c r="U51">
        <f>AVERAGE(X12:X19)</f>
        <v>7.1594781783546617</v>
      </c>
      <c r="V51">
        <f>STDEV(X12:X19)</f>
        <v>3.1469393587300836</v>
      </c>
      <c r="W51">
        <f>V51/SQRT(COUNT(X12:X19))</f>
        <v>1.1894312763144115</v>
      </c>
      <c r="X51">
        <f>U51/U51</f>
        <v>1</v>
      </c>
      <c r="Y51">
        <f>W51/U51</f>
        <v>0.16613379448664758</v>
      </c>
      <c r="AA51" s="20" t="s">
        <v>95</v>
      </c>
      <c r="AB51">
        <f>AVERAGE(AE12:AE19)</f>
        <v>51.300163984773398</v>
      </c>
      <c r="AC51">
        <f>STDEV(AE12:AE19)</f>
        <v>16.361720131691186</v>
      </c>
      <c r="AD51">
        <f>AC51/SQRT(COUNT(AE12:AE19))</f>
        <v>6.1841489270991223</v>
      </c>
      <c r="AE51">
        <f>AB51/AB51</f>
        <v>1</v>
      </c>
      <c r="AF51">
        <f>AD51/AB51</f>
        <v>0.12054832668633698</v>
      </c>
      <c r="AH51" s="20" t="s">
        <v>95</v>
      </c>
      <c r="AI51">
        <f>AVERAGE(AL12:AL19)</f>
        <v>22.11175074133947</v>
      </c>
      <c r="AJ51">
        <f>STDEV(AL12:AL19)</f>
        <v>4.5055189084048584</v>
      </c>
      <c r="AK51">
        <f>AJ51/SQRT(COUNT(AL12:AL19))</f>
        <v>1.702926079848351</v>
      </c>
      <c r="AL51">
        <f>AI51/AI51</f>
        <v>1</v>
      </c>
      <c r="AM51">
        <f>AK51/AI51</f>
        <v>7.7014529503745321E-2</v>
      </c>
      <c r="AO51" s="20" t="s">
        <v>95</v>
      </c>
      <c r="AP51">
        <f>AVERAGE(AS12:AS19)</f>
        <v>2.6181238301209873</v>
      </c>
      <c r="AQ51">
        <f>STDEV(AS12:AS19)</f>
        <v>0.85535653220830365</v>
      </c>
      <c r="AR51">
        <f>AQ51/SQRT(COUNT(AS12:AS19))</f>
        <v>0.32329438093111157</v>
      </c>
      <c r="AS51">
        <f>AP51/AP51</f>
        <v>1</v>
      </c>
      <c r="AT51">
        <f>AR51/AP51</f>
        <v>0.12348322765014964</v>
      </c>
      <c r="AV51" s="20" t="s">
        <v>95</v>
      </c>
      <c r="AW51">
        <f>AVERAGE(AZ12:AZ19)</f>
        <v>29.787496700155639</v>
      </c>
      <c r="AX51">
        <f>STDEV(AZ12:AZ19)</f>
        <v>6.6955738310050927</v>
      </c>
      <c r="AY51">
        <f>AX51/SQRT(COUNT(AZ12:AZ19))</f>
        <v>2.5306890345302122</v>
      </c>
      <c r="AZ51">
        <f>AW51/AW51</f>
        <v>1</v>
      </c>
      <c r="BA51">
        <f>AY51/AW51</f>
        <v>8.4958097016490458E-2</v>
      </c>
      <c r="BC51" s="20" t="s">
        <v>95</v>
      </c>
      <c r="BD51">
        <f>AVERAGE(BG12:BG19)</f>
        <v>18.265682533182396</v>
      </c>
      <c r="BE51">
        <f>STDEV(BG12:BG19)</f>
        <v>4.9526465493027256</v>
      </c>
      <c r="BF51">
        <f>BE51/SQRT(COUNT(BG12:BG19))</f>
        <v>1.8719244430081723</v>
      </c>
      <c r="BG51">
        <f>BD51/BD51</f>
        <v>1</v>
      </c>
      <c r="BH51">
        <f>BF51/BD51</f>
        <v>0.10248313686650012</v>
      </c>
      <c r="BJ51" s="20" t="s">
        <v>95</v>
      </c>
      <c r="BK51">
        <f>AVERAGE(BN12:BN19)</f>
        <v>0.52194574694643536</v>
      </c>
      <c r="BL51">
        <f>STDEV(BN12:BN19)</f>
        <v>0.14184143556711346</v>
      </c>
      <c r="BM51">
        <f>BL51/SQRT(COUNT(BN12:BN19))</f>
        <v>5.3611023444996291E-2</v>
      </c>
      <c r="BN51">
        <f>BK51/BK51</f>
        <v>1</v>
      </c>
      <c r="BO51">
        <f>BM51/BK51</f>
        <v>0.10271378540516801</v>
      </c>
      <c r="BQ51" s="20" t="s">
        <v>95</v>
      </c>
      <c r="BR51">
        <f>AVERAGE(BU12:BU19)</f>
        <v>19.756178114312778</v>
      </c>
      <c r="BS51">
        <f>STDEV(BU12:BU19)</f>
        <v>5.453951749998371</v>
      </c>
      <c r="BT51">
        <f>BS51/SQRT(COUNT(BU12:BU19))</f>
        <v>2.0613999990058867</v>
      </c>
      <c r="BU51">
        <f>BR51/BR51</f>
        <v>1</v>
      </c>
      <c r="BV51">
        <f>BT51/BR51</f>
        <v>0.10434204364215881</v>
      </c>
      <c r="BX51" s="92" t="s">
        <v>95</v>
      </c>
      <c r="BY51" s="22">
        <f>AVERAGE(CB12:CB19)</f>
        <v>5.6255622628011981</v>
      </c>
      <c r="BZ51" s="22">
        <f>STDEV(CB12:CB19)</f>
        <v>1.9999270123376873</v>
      </c>
      <c r="CA51" s="22">
        <f>BZ51/SQRT(COUNT(CB12:CB19))</f>
        <v>0.75590135927513225</v>
      </c>
      <c r="CB51" s="22">
        <f>BY51/BY51</f>
        <v>1</v>
      </c>
      <c r="CC51" s="22">
        <f>CA51/BY51</f>
        <v>0.13436903263403541</v>
      </c>
      <c r="CE51" s="92" t="s">
        <v>95</v>
      </c>
      <c r="CF51" s="22">
        <f>AVERAGE(CI12:CI19)</f>
        <v>138.31007145284639</v>
      </c>
      <c r="CG51" s="22">
        <f>STDEV(CI12:CI19)</f>
        <v>48.201801537357547</v>
      </c>
      <c r="CH51" s="22">
        <f>CG51/SQRT(COUNT(CI12:CI19))</f>
        <v>18.218568516162701</v>
      </c>
      <c r="CI51" s="22">
        <f>CF51/CF51</f>
        <v>1</v>
      </c>
      <c r="CJ51" s="22">
        <f>CH51/CF51</f>
        <v>0.13172264553687185</v>
      </c>
      <c r="CL51" s="92" t="s">
        <v>95</v>
      </c>
      <c r="CM51" s="22">
        <f>AVERAGE(CP12:CP19)</f>
        <v>155.41890541251186</v>
      </c>
      <c r="CN51" s="22">
        <f>STDEV(CP12:CP19)</f>
        <v>37.703931317998887</v>
      </c>
      <c r="CO51" s="22">
        <f>CN51/SQRT(COUNT(CP12:CP19))</f>
        <v>14.250746530983546</v>
      </c>
      <c r="CP51" s="22">
        <f>CM51/CM51</f>
        <v>1</v>
      </c>
      <c r="CQ51" s="22">
        <f>CO51/CM51</f>
        <v>9.1692490647513614E-2</v>
      </c>
      <c r="CS51" s="92" t="s">
        <v>95</v>
      </c>
      <c r="CT51" s="22">
        <f>AVERAGE(CW12:CW19)</f>
        <v>16.638062193638611</v>
      </c>
      <c r="CU51" s="22">
        <f>STDEV(CW12:CW19)</f>
        <v>4.8820681373519026</v>
      </c>
      <c r="CV51" s="22">
        <f>CU51/SQRT(COUNT(CW12:CW19))</f>
        <v>1.8452483107293514</v>
      </c>
      <c r="CW51" s="22">
        <f>CT51/CT51</f>
        <v>1</v>
      </c>
      <c r="CX51" s="22">
        <f>CV51/CT51</f>
        <v>0.11090524180363161</v>
      </c>
    </row>
    <row r="52" spans="20:102" x14ac:dyDescent="0.25">
      <c r="T52" s="20" t="s">
        <v>103</v>
      </c>
      <c r="U52">
        <f>AVERAGE(X20:X27)</f>
        <v>7.3038569196655549</v>
      </c>
      <c r="V52">
        <f>STDEV(X20:X27)</f>
        <v>2.7749511387734169</v>
      </c>
      <c r="W52">
        <f>V52/SQRT(COUNT(X20:X27))</f>
        <v>1.1328690585249974</v>
      </c>
      <c r="X52">
        <f>U52/U51</f>
        <v>1.0201660983823369</v>
      </c>
      <c r="Y52">
        <f>W52/U52</f>
        <v>0.15510559297441326</v>
      </c>
      <c r="AA52" s="20" t="s">
        <v>103</v>
      </c>
      <c r="AB52">
        <f>AVERAGE(AE20:AE27)</f>
        <v>73.236489727207072</v>
      </c>
      <c r="AC52">
        <f>STDEV(AE20:AE27)</f>
        <v>20.704800518344058</v>
      </c>
      <c r="AD52">
        <f>AC52/SQRT(COUNT(AE20:AE27))</f>
        <v>8.452699416009267</v>
      </c>
      <c r="AE52">
        <f>AB52/AB51</f>
        <v>1.4276073220534866</v>
      </c>
      <c r="AF52">
        <f>AD52/AB52</f>
        <v>0.11541650135737079</v>
      </c>
      <c r="AH52" s="20" t="s">
        <v>103</v>
      </c>
      <c r="AI52">
        <f>AVERAGE(AL20:AL27)</f>
        <v>40.827873978308027</v>
      </c>
      <c r="AJ52">
        <f>STDEV(AL20:AL27)</f>
        <v>16.410589408838288</v>
      </c>
      <c r="AK52">
        <f>AJ52/SQRT(COUNT(AL20:AL27))</f>
        <v>6.6995950716626078</v>
      </c>
      <c r="AL52">
        <f>AI52/AI51</f>
        <v>1.8464333492136129</v>
      </c>
      <c r="AM52">
        <f>AK52/AI52</f>
        <v>0.16409365511469254</v>
      </c>
      <c r="AO52" s="20" t="s">
        <v>103</v>
      </c>
      <c r="AP52">
        <f>AVERAGE(AS20:AS27)</f>
        <v>4.0756703496577584</v>
      </c>
      <c r="AQ52">
        <f>STDEV(AS20:AS27)</f>
        <v>1.5321582692767755</v>
      </c>
      <c r="AR52">
        <f>AQ52/SQRT(COUNT(AS20:AS27))</f>
        <v>0.62550099415231475</v>
      </c>
      <c r="AS52">
        <f>AP52/AP51</f>
        <v>1.5567141258820503</v>
      </c>
      <c r="AT52">
        <f>AR52/AP52</f>
        <v>0.15347192988874558</v>
      </c>
      <c r="AV52" s="20" t="s">
        <v>103</v>
      </c>
      <c r="AW52">
        <f>AVERAGE(AZ20:AZ27)</f>
        <v>41.741328445908628</v>
      </c>
      <c r="AX52">
        <f>STDEV(AZ20:AZ27)</f>
        <v>10.801734471823073</v>
      </c>
      <c r="AY52">
        <f>AX52/SQRT(COUNT(AZ20:AZ27))</f>
        <v>4.4097896321663486</v>
      </c>
      <c r="AZ52">
        <f>AW52/AW51</f>
        <v>1.4013036699955566</v>
      </c>
      <c r="BA52">
        <f>AY52/AW52</f>
        <v>0.10564564656539062</v>
      </c>
      <c r="BC52" s="20" t="s">
        <v>103</v>
      </c>
      <c r="BD52">
        <f>AVERAGE(BG20:BG27)</f>
        <v>36.2258630443973</v>
      </c>
      <c r="BE52">
        <f>STDEV(BG20:BG27)</f>
        <v>9.984903906019559</v>
      </c>
      <c r="BF52">
        <f>BE52/SQRT(COUNT(BG20:BG27))</f>
        <v>4.0763199500784335</v>
      </c>
      <c r="BG52">
        <f>BD52/BD51</f>
        <v>1.9832745356538142</v>
      </c>
      <c r="BH52">
        <f>BF52/BD52</f>
        <v>0.11252513004542146</v>
      </c>
      <c r="BJ52" s="20" t="s">
        <v>103</v>
      </c>
      <c r="BK52">
        <f>AVERAGE(BN20:BN27)</f>
        <v>0.61842800794692654</v>
      </c>
      <c r="BL52">
        <f>STDEV(BN20:BN27)</f>
        <v>6.2205577027905148E-2</v>
      </c>
      <c r="BM52">
        <f>BL52/SQRT(COUNT(BN20:BN27))</f>
        <v>2.5395320478960429E-2</v>
      </c>
      <c r="BN52">
        <f>BK52/BK51</f>
        <v>1.1848511297676934</v>
      </c>
      <c r="BO52">
        <f>BM52/BK52</f>
        <v>4.1064311694530911E-2</v>
      </c>
      <c r="BQ52" s="20" t="s">
        <v>103</v>
      </c>
      <c r="BR52">
        <f>AVERAGE(BU20:BU27)</f>
        <v>23.699297261155035</v>
      </c>
      <c r="BS52">
        <f>STDEV(BU20:BU27)</f>
        <v>6.0850252086215493</v>
      </c>
      <c r="BT52">
        <f>BS52/SQRT(COUNT(BU20:BU27))</f>
        <v>2.4842011388492593</v>
      </c>
      <c r="BU52">
        <f>BR52/BR51</f>
        <v>1.199589167703726</v>
      </c>
      <c r="BV52">
        <f>BT52/BR52</f>
        <v>0.10482172156729117</v>
      </c>
      <c r="BX52" s="92" t="s">
        <v>103</v>
      </c>
      <c r="BY52" s="22">
        <f>AVERAGE(CB20:CB27)</f>
        <v>6.6836760103714248</v>
      </c>
      <c r="BZ52" s="22">
        <f>STDEV(CB20:CB27)</f>
        <v>2.7670257123431252</v>
      </c>
      <c r="CA52" s="22">
        <f>BZ52/SQRT(COUNT(CB20:CB27))</f>
        <v>1.1296335167336338</v>
      </c>
      <c r="CB52" s="22">
        <f>BY52/BY51</f>
        <v>1.1880903095797128</v>
      </c>
      <c r="CC52" s="22">
        <f>CA52/BY52</f>
        <v>0.16901380542394931</v>
      </c>
      <c r="CE52" s="92" t="s">
        <v>103</v>
      </c>
      <c r="CF52" s="22">
        <f>AVERAGE(CI20:CI27)</f>
        <v>210.73325787808429</v>
      </c>
      <c r="CG52" s="22">
        <f>STDEV(CI20:CI27)</f>
        <v>47.924389949743166</v>
      </c>
      <c r="CH52" s="22">
        <f>CG52/SQRT(COUNT(CI20:CI27))</f>
        <v>19.565050268506187</v>
      </c>
      <c r="CI52" s="22">
        <f>CF52/CF51</f>
        <v>1.5236291592107876</v>
      </c>
      <c r="CJ52" s="22">
        <f>CH52/CF52</f>
        <v>9.2842726703466869E-2</v>
      </c>
      <c r="CL52" s="92" t="s">
        <v>103</v>
      </c>
      <c r="CM52" s="22">
        <f>AVERAGE(CP20:CP27)</f>
        <v>283.00040808822808</v>
      </c>
      <c r="CN52" s="22">
        <f>STDEV(CP20:CP27)</f>
        <v>112.66525765414166</v>
      </c>
      <c r="CO52" s="22">
        <f>CN52/SQRT(COUNT(CP20:CP27))</f>
        <v>45.995398831973993</v>
      </c>
      <c r="CP52" s="22">
        <f>CM52/CM51</f>
        <v>1.8208879243943343</v>
      </c>
      <c r="CQ52" s="22">
        <f>CO52/CM52</f>
        <v>0.16252767670085652</v>
      </c>
      <c r="CS52" s="92" t="s">
        <v>103</v>
      </c>
      <c r="CT52" s="22">
        <f>AVERAGE(CW20:CW27)</f>
        <v>29.471028747478758</v>
      </c>
      <c r="CU52" s="22">
        <f>STDEV(CW20:CW27)</f>
        <v>12.654378779964221</v>
      </c>
      <c r="CV52" s="22">
        <f>CU52/SQRT(COUNT(CW20:CW27))</f>
        <v>5.1661285038025779</v>
      </c>
      <c r="CW52" s="22">
        <f>CT52/CT51</f>
        <v>1.7713017540436109</v>
      </c>
      <c r="CX52" s="22">
        <f>CV52/CT52</f>
        <v>0.17529515335444609</v>
      </c>
    </row>
    <row r="53" spans="20:102" x14ac:dyDescent="0.25">
      <c r="T53" s="20" t="s">
        <v>110</v>
      </c>
      <c r="U53">
        <f>AVERAGE(X28:X35)</f>
        <v>8.1898576074827254</v>
      </c>
      <c r="V53">
        <f>STDEV(X28:X35)</f>
        <v>3.1572752263407451</v>
      </c>
      <c r="W53">
        <f>V53/SQRT(COUNT(X28:X35))</f>
        <v>1.1162653613089162</v>
      </c>
      <c r="X53">
        <f>U53/U51</f>
        <v>1.143918230275947</v>
      </c>
      <c r="Y53">
        <f>W53/U53</f>
        <v>0.13629850661738391</v>
      </c>
      <c r="AA53" s="20" t="s">
        <v>110</v>
      </c>
      <c r="AB53">
        <f>AVERAGE(AE28:AE35)</f>
        <v>56.944114645263035</v>
      </c>
      <c r="AC53">
        <f>STDEV(AE28:AE35)</f>
        <v>10.087220617274712</v>
      </c>
      <c r="AD53">
        <f>AC53/SQRT(COUNT(AE28:AE35))</f>
        <v>3.5663710508998498</v>
      </c>
      <c r="AE53">
        <f>AB53/AB51</f>
        <v>1.1100181797111768</v>
      </c>
      <c r="AF53">
        <f>AD53/AB53</f>
        <v>6.2629317763859951E-2</v>
      </c>
      <c r="AH53" s="20" t="s">
        <v>110</v>
      </c>
      <c r="AI53">
        <f>AVERAGE(AL28:AL35)</f>
        <v>20.554202655772301</v>
      </c>
      <c r="AJ53">
        <f>STDEV(AL28:AL35)</f>
        <v>4.6108033896182148</v>
      </c>
      <c r="AK53">
        <f>AJ53/SQRT(COUNT(AL28:AL35))</f>
        <v>1.6301651717584793</v>
      </c>
      <c r="AL53">
        <f>AI53/AI51</f>
        <v>0.9295601644669762</v>
      </c>
      <c r="AM53">
        <f>AK53/AI53</f>
        <v>7.9310552642657489E-2</v>
      </c>
      <c r="AO53" s="20" t="s">
        <v>110</v>
      </c>
      <c r="AP53">
        <f>AVERAGE(AS28:AS35)</f>
        <v>3.6605290696611306</v>
      </c>
      <c r="AQ53">
        <f>STDEV(AS28:AS35)</f>
        <v>0.81885741672088674</v>
      </c>
      <c r="AR53">
        <f>AQ53/SQRT(COUNT(AS28:AS35))</f>
        <v>0.2895098160941188</v>
      </c>
      <c r="AS53">
        <f>AP53/AP51</f>
        <v>1.3981497084085486</v>
      </c>
      <c r="AT53">
        <f>AR53/AP53</f>
        <v>7.9089609885523965E-2</v>
      </c>
      <c r="AV53" s="20" t="s">
        <v>110</v>
      </c>
      <c r="AW53">
        <f>AVERAGE(AZ28:AZ35)</f>
        <v>25.369875348144575</v>
      </c>
      <c r="AX53">
        <f>STDEV(AZ28:AZ35)</f>
        <v>3.7803782766132863</v>
      </c>
      <c r="AY53">
        <f>AX53/SQRT(COUNT(AZ28:AZ35))</f>
        <v>1.4288486830956713</v>
      </c>
      <c r="AZ53">
        <f>AW53/AW51</f>
        <v>0.85169544804387731</v>
      </c>
      <c r="BA53">
        <f>AY53/AW53</f>
        <v>5.6320682048608094E-2</v>
      </c>
      <c r="BC53" s="20" t="s">
        <v>110</v>
      </c>
      <c r="BD53">
        <f>AVERAGE(BG28:BG35)</f>
        <v>20.026872530321022</v>
      </c>
      <c r="BE53">
        <f>STDEV(BG28:BG35)</f>
        <v>2.5991173476588973</v>
      </c>
      <c r="BF53">
        <f>BE53/SQRT(COUNT(BG28:BG35))</f>
        <v>0.91892675081459974</v>
      </c>
      <c r="BG53">
        <f>BD53/BD51</f>
        <v>1.0964207055465436</v>
      </c>
      <c r="BH53">
        <f>BF53/BD53</f>
        <v>4.588468566039601E-2</v>
      </c>
      <c r="BJ53" s="20" t="s">
        <v>110</v>
      </c>
      <c r="BK53">
        <f>AVERAGE(BN28:BN35)</f>
        <v>0.60629265008919975</v>
      </c>
      <c r="BL53">
        <f>STDEV(BN28:BN35)</f>
        <v>0.11145775095066029</v>
      </c>
      <c r="BM53">
        <f>BL53/SQRT(COUNT(BN28:BN35))</f>
        <v>3.9406265756506624E-2</v>
      </c>
      <c r="BN53">
        <f>BK53/BK51</f>
        <v>1.1616009013124893</v>
      </c>
      <c r="BO53">
        <f>BM53/BK53</f>
        <v>6.4995453516893273E-2</v>
      </c>
      <c r="BQ53" s="20" t="s">
        <v>110</v>
      </c>
      <c r="BR53">
        <f>AVERAGE(BU28:BU35)</f>
        <v>21.835668187105412</v>
      </c>
      <c r="BS53">
        <f>STDEV(BU28:BU35)</f>
        <v>4.3405629106593597</v>
      </c>
      <c r="BT53">
        <f>BS53/SQRT(COUNT(BU28:BU35))</f>
        <v>1.5346207341470257</v>
      </c>
      <c r="BU53">
        <f>BR53/BR51</f>
        <v>1.1052577103101791</v>
      </c>
      <c r="BV53">
        <f>BT53/BR53</f>
        <v>7.0280456773622491E-2</v>
      </c>
      <c r="BX53" s="92" t="s">
        <v>110</v>
      </c>
      <c r="BY53" s="22">
        <f>AVERAGE(CB28:CB35)</f>
        <v>6.5003746847884498</v>
      </c>
      <c r="BZ53" s="22">
        <f>STDEV(CB28:CB35)</f>
        <v>1.0140781071307698</v>
      </c>
      <c r="CA53" s="22">
        <f>BZ53/SQRT(COUNT(CB28:CB35))</f>
        <v>0.35853075310249277</v>
      </c>
      <c r="CB53" s="22">
        <f>BY53/BY51</f>
        <v>1.155506664244375</v>
      </c>
      <c r="CC53" s="22">
        <f>CA53/BY53</f>
        <v>5.5155398032899837E-2</v>
      </c>
      <c r="CE53" s="92" t="s">
        <v>110</v>
      </c>
      <c r="CF53" s="22">
        <f>AVERAGE(CI28:CI35)</f>
        <v>173.17952370807228</v>
      </c>
      <c r="CG53" s="22">
        <f>STDEV(CI28:CI35)</f>
        <v>64.073301612851523</v>
      </c>
      <c r="CH53" s="22">
        <f>CG53/SQRT(COUNT(CI28:CI35))</f>
        <v>22.653333031729129</v>
      </c>
      <c r="CI53" s="22">
        <f>CF53/CF51</f>
        <v>1.2521107240343943</v>
      </c>
      <c r="CJ53" s="22">
        <f>CH53/CF53</f>
        <v>0.13080838049835339</v>
      </c>
      <c r="CL53" s="92" t="s">
        <v>110</v>
      </c>
      <c r="CM53" s="22">
        <f>AVERAGE(CP28:CP35)</f>
        <v>168.0300756666303</v>
      </c>
      <c r="CN53" s="22">
        <f>STDEV(CP28:CP35)</f>
        <v>51.135285527031478</v>
      </c>
      <c r="CO53" s="22">
        <f>CN53/SQRT(COUNT(CP28:CP35))</f>
        <v>18.079053577037136</v>
      </c>
      <c r="CP53" s="22">
        <f>CM53/CM51</f>
        <v>1.0811430901578283</v>
      </c>
      <c r="CQ53" s="22">
        <f>CO53/CM53</f>
        <v>0.10759415244748069</v>
      </c>
      <c r="CS53" s="92" t="s">
        <v>110</v>
      </c>
      <c r="CT53" s="22">
        <f>AVERAGE(CW28:CW35)</f>
        <v>18.263228624591299</v>
      </c>
      <c r="CU53" s="22">
        <f>STDEV(CW28:CW35)</f>
        <v>6.0232841540720869</v>
      </c>
      <c r="CV53" s="22">
        <f>CU53/SQRT(COUNT(CW28:CW35))</f>
        <v>2.1295525351789251</v>
      </c>
      <c r="CW53" s="22">
        <f>CT53/CT51</f>
        <v>1.097677626879773</v>
      </c>
      <c r="CX53" s="22">
        <f>CV53/CT53</f>
        <v>0.11660328953619398</v>
      </c>
    </row>
    <row r="100" spans="29:50" x14ac:dyDescent="0.25">
      <c r="AC100" s="29"/>
      <c r="AX100" s="29"/>
    </row>
    <row r="108" spans="29:50" x14ac:dyDescent="0.25">
      <c r="AC108" s="29"/>
      <c r="AX108" s="29"/>
    </row>
  </sheetData>
  <mergeCells count="13">
    <mergeCell ref="CE2:CJ2"/>
    <mergeCell ref="CL2:CQ2"/>
    <mergeCell ref="CS2:CX2"/>
    <mergeCell ref="AV2:BA2"/>
    <mergeCell ref="BC2:BH2"/>
    <mergeCell ref="BJ2:BO2"/>
    <mergeCell ref="BQ2:BV2"/>
    <mergeCell ref="BX2:CC2"/>
    <mergeCell ref="G2:O2"/>
    <mergeCell ref="T2:Y2"/>
    <mergeCell ref="AA2:AF2"/>
    <mergeCell ref="AH2:AM2"/>
    <mergeCell ref="AO2:AT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53"/>
  <sheetViews>
    <sheetView zoomScale="90" zoomScaleNormal="90" workbookViewId="0">
      <pane xSplit="1" ySplit="3" topLeftCell="E4" activePane="bottomRight" state="frozen"/>
      <selection pane="topRight" activeCell="E1" sqref="E1"/>
      <selection pane="bottomLeft" activeCell="A4" sqref="A4"/>
      <selection pane="bottomRight" activeCell="X4" sqref="X4"/>
    </sheetView>
  </sheetViews>
  <sheetFormatPr defaultRowHeight="15" x14ac:dyDescent="0.25"/>
  <cols>
    <col min="1" max="13" width="8.85546875"/>
    <col min="14" max="15" width="11"/>
    <col min="16" max="16" width="8.85546875"/>
    <col min="20" max="20" width="12.7109375"/>
    <col min="21" max="21" width="17.5703125"/>
    <col min="22" max="22" width="8.85546875"/>
    <col min="23" max="23" width="13"/>
    <col min="24" max="24" width="15.28515625"/>
    <col min="25" max="26" width="8.85546875"/>
    <col min="27" max="27" width="22.42578125"/>
    <col min="28" max="28" width="17.7109375"/>
    <col min="29" max="29" width="8.85546875"/>
    <col min="30" max="30" width="17.28515625"/>
    <col min="31" max="31" width="13.42578125"/>
    <col min="32" max="33" width="8.85546875"/>
    <col min="34" max="34" width="20.7109375"/>
    <col min="35" max="35" width="16.42578125"/>
    <col min="36" max="36" width="8.85546875"/>
    <col min="37" max="37" width="17.28515625"/>
    <col min="38" max="38" width="15.42578125"/>
    <col min="39" max="40" width="8.85546875"/>
    <col min="41" max="41" width="21.5703125"/>
    <col min="42" max="42" width="16.42578125"/>
    <col min="43" max="44" width="8.85546875"/>
    <col min="45" max="45" width="13.42578125"/>
    <col min="46" max="47" width="8.85546875"/>
    <col min="48" max="48" width="21.5703125"/>
    <col min="49" max="49" width="17"/>
    <col min="50" max="50" width="8.85546875"/>
    <col min="51" max="51" width="12.5703125"/>
    <col min="52" max="52" width="14.85546875"/>
    <col min="53" max="53" width="11.42578125"/>
    <col min="54" max="54" width="8.85546875"/>
    <col min="55" max="55" width="22.42578125"/>
    <col min="56" max="56" width="17.7109375"/>
    <col min="57" max="57" width="8.85546875"/>
    <col min="58" max="58" width="11.5703125"/>
    <col min="59" max="59" width="14.85546875"/>
    <col min="60" max="60" width="11.5703125"/>
    <col min="61" max="62" width="8.85546875"/>
    <col min="63" max="63" width="17.140625"/>
    <col min="64" max="64" width="10.7109375"/>
    <col min="65" max="65" width="10"/>
    <col min="66" max="66" width="13.42578125"/>
    <col min="67" max="67" width="10.5703125"/>
    <col min="68" max="69" width="8.85546875"/>
    <col min="70" max="70" width="13.42578125"/>
    <col min="71" max="71" width="8.85546875"/>
    <col min="72" max="72" width="14.140625"/>
    <col min="73" max="73" width="17.28515625"/>
    <col min="74" max="74" width="13.42578125"/>
    <col min="75" max="75" width="8.85546875"/>
    <col min="76" max="76" width="9.140625" style="22"/>
    <col min="77" max="77" width="16.42578125" style="22"/>
    <col min="78" max="78" width="9.140625" style="22"/>
    <col min="79" max="79" width="13.42578125" style="22"/>
    <col min="80" max="80" width="17.28515625" style="22"/>
    <col min="81" max="81" width="13.42578125" style="22"/>
    <col min="82" max="1025" width="9.140625" style="22"/>
  </cols>
  <sheetData>
    <row r="1" spans="1:1024" x14ac:dyDescent="0.25"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9" customFormat="1" x14ac:dyDescent="0.25">
      <c r="E2" s="30" t="s">
        <v>55</v>
      </c>
      <c r="G2" s="9" t="s">
        <v>56</v>
      </c>
      <c r="H2" s="9"/>
      <c r="I2" s="9"/>
      <c r="J2" s="9"/>
      <c r="K2" s="9"/>
      <c r="L2" s="9"/>
      <c r="M2" s="9"/>
      <c r="N2" s="9"/>
      <c r="O2" s="9"/>
      <c r="T2" s="8" t="s">
        <v>9</v>
      </c>
      <c r="U2" s="8"/>
      <c r="V2" s="8"/>
      <c r="W2" s="8"/>
      <c r="X2" s="8"/>
      <c r="Y2" s="8"/>
      <c r="AA2" s="7" t="s">
        <v>57</v>
      </c>
      <c r="AB2" s="7"/>
      <c r="AC2" s="7"/>
      <c r="AD2" s="7"/>
      <c r="AE2" s="7"/>
      <c r="AF2" s="7"/>
      <c r="AH2" s="6" t="s">
        <v>58</v>
      </c>
      <c r="AI2" s="6"/>
      <c r="AJ2" s="6"/>
      <c r="AK2" s="6"/>
      <c r="AL2" s="6"/>
      <c r="AM2" s="6"/>
      <c r="AO2" s="5" t="s">
        <v>59</v>
      </c>
      <c r="AP2" s="5"/>
      <c r="AQ2" s="5"/>
      <c r="AR2" s="5"/>
      <c r="AS2" s="5"/>
      <c r="AT2" s="5"/>
      <c r="AV2" s="4" t="s">
        <v>6</v>
      </c>
      <c r="AW2" s="4"/>
      <c r="AX2" s="4"/>
      <c r="AY2" s="4"/>
      <c r="AZ2" s="4"/>
      <c r="BA2" s="4"/>
      <c r="BC2" s="3" t="s">
        <v>60</v>
      </c>
      <c r="BD2" s="3"/>
      <c r="BE2" s="3"/>
      <c r="BF2" s="3"/>
      <c r="BG2" s="3"/>
      <c r="BH2" s="3"/>
      <c r="BJ2" s="2" t="s">
        <v>61</v>
      </c>
      <c r="BK2" s="2"/>
      <c r="BL2" s="2"/>
      <c r="BM2" s="2"/>
      <c r="BN2" s="2"/>
      <c r="BO2" s="2"/>
      <c r="BQ2" s="1" t="s">
        <v>62</v>
      </c>
      <c r="BR2" s="1"/>
      <c r="BS2" s="1"/>
      <c r="BT2" s="1"/>
      <c r="BU2" s="1"/>
      <c r="BV2" s="1"/>
      <c r="BX2" s="8" t="s">
        <v>63</v>
      </c>
      <c r="BY2" s="8"/>
      <c r="BZ2" s="8"/>
      <c r="CA2" s="8"/>
      <c r="CB2" s="8"/>
      <c r="CC2" s="8"/>
    </row>
    <row r="3" spans="1:1024" s="38" customFormat="1" x14ac:dyDescent="0.25">
      <c r="A3" s="38" t="s">
        <v>67</v>
      </c>
      <c r="B3" s="38" t="s">
        <v>68</v>
      </c>
      <c r="C3" s="38" t="s">
        <v>69</v>
      </c>
      <c r="E3" s="38" t="s">
        <v>70</v>
      </c>
      <c r="G3" s="39" t="s">
        <v>9</v>
      </c>
      <c r="H3" s="40" t="s">
        <v>57</v>
      </c>
      <c r="I3" s="41" t="s">
        <v>58</v>
      </c>
      <c r="J3" s="42" t="s">
        <v>59</v>
      </c>
      <c r="K3" s="43" t="s">
        <v>6</v>
      </c>
      <c r="L3" s="44" t="s">
        <v>60</v>
      </c>
      <c r="M3" s="45" t="s">
        <v>61</v>
      </c>
      <c r="N3" s="46" t="s">
        <v>62</v>
      </c>
      <c r="O3" s="39" t="s">
        <v>63</v>
      </c>
      <c r="T3" s="31" t="s">
        <v>71</v>
      </c>
      <c r="U3" s="31" t="s">
        <v>72</v>
      </c>
      <c r="V3" s="31" t="s">
        <v>73</v>
      </c>
      <c r="W3" s="31" t="s">
        <v>74</v>
      </c>
      <c r="X3" s="31" t="s">
        <v>75</v>
      </c>
      <c r="Y3" s="31" t="s">
        <v>76</v>
      </c>
      <c r="AA3" s="32" t="s">
        <v>71</v>
      </c>
      <c r="AB3" s="32" t="s">
        <v>72</v>
      </c>
      <c r="AC3" s="32" t="s">
        <v>73</v>
      </c>
      <c r="AD3" s="32" t="s">
        <v>74</v>
      </c>
      <c r="AE3" s="32" t="s">
        <v>77</v>
      </c>
      <c r="AF3" s="32" t="s">
        <v>76</v>
      </c>
      <c r="AH3" s="33" t="s">
        <v>71</v>
      </c>
      <c r="AI3" s="33" t="s">
        <v>72</v>
      </c>
      <c r="AJ3" s="33" t="s">
        <v>73</v>
      </c>
      <c r="AK3" s="33" t="s">
        <v>74</v>
      </c>
      <c r="AL3" s="33" t="s">
        <v>78</v>
      </c>
      <c r="AM3" s="33" t="s">
        <v>76</v>
      </c>
      <c r="AO3" s="34" t="s">
        <v>71</v>
      </c>
      <c r="AP3" s="34" t="s">
        <v>72</v>
      </c>
      <c r="AQ3" s="34" t="s">
        <v>73</v>
      </c>
      <c r="AR3" s="34" t="s">
        <v>74</v>
      </c>
      <c r="AS3" s="34" t="s">
        <v>79</v>
      </c>
      <c r="AT3" s="34" t="s">
        <v>76</v>
      </c>
      <c r="AV3" s="35" t="s">
        <v>71</v>
      </c>
      <c r="AW3" s="35" t="s">
        <v>72</v>
      </c>
      <c r="AX3" s="35" t="s">
        <v>73</v>
      </c>
      <c r="AY3" s="35" t="s">
        <v>74</v>
      </c>
      <c r="AZ3" s="35" t="s">
        <v>80</v>
      </c>
      <c r="BA3" s="35" t="s">
        <v>76</v>
      </c>
      <c r="BC3" s="36" t="s">
        <v>71</v>
      </c>
      <c r="BD3" s="36" t="s">
        <v>72</v>
      </c>
      <c r="BE3" s="36" t="s">
        <v>73</v>
      </c>
      <c r="BF3" s="36" t="s">
        <v>74</v>
      </c>
      <c r="BG3" s="36" t="s">
        <v>81</v>
      </c>
      <c r="BH3" s="36" t="s">
        <v>76</v>
      </c>
      <c r="BJ3" s="47" t="s">
        <v>71</v>
      </c>
      <c r="BK3" s="47" t="s">
        <v>72</v>
      </c>
      <c r="BL3" s="47" t="s">
        <v>73</v>
      </c>
      <c r="BM3" s="47" t="s">
        <v>74</v>
      </c>
      <c r="BN3" s="47" t="s">
        <v>82</v>
      </c>
      <c r="BO3" s="47" t="s">
        <v>76</v>
      </c>
      <c r="BQ3" s="37" t="s">
        <v>71</v>
      </c>
      <c r="BR3" s="37" t="s">
        <v>72</v>
      </c>
      <c r="BS3" s="37" t="s">
        <v>73</v>
      </c>
      <c r="BT3" s="37" t="s">
        <v>74</v>
      </c>
      <c r="BU3" s="37" t="s">
        <v>83</v>
      </c>
      <c r="BV3" s="37" t="s">
        <v>76</v>
      </c>
      <c r="BX3" s="31" t="s">
        <v>71</v>
      </c>
      <c r="BY3" s="31" t="s">
        <v>72</v>
      </c>
      <c r="BZ3" s="31" t="s">
        <v>73</v>
      </c>
      <c r="CA3" s="31" t="s">
        <v>74</v>
      </c>
      <c r="CB3" s="31" t="s">
        <v>84</v>
      </c>
      <c r="CC3" s="31" t="s">
        <v>76</v>
      </c>
    </row>
    <row r="4" spans="1:1024" x14ac:dyDescent="0.25">
      <c r="A4" s="20" t="s">
        <v>85</v>
      </c>
      <c r="B4">
        <v>8</v>
      </c>
      <c r="C4" t="s">
        <v>86</v>
      </c>
      <c r="E4">
        <v>20.9893283843994</v>
      </c>
      <c r="G4" s="48">
        <v>29.083600997924801</v>
      </c>
      <c r="H4" s="49">
        <v>25.8348484039307</v>
      </c>
      <c r="I4" s="50">
        <v>26.417978922526</v>
      </c>
      <c r="J4" s="51">
        <v>30.303997675577801</v>
      </c>
      <c r="K4" s="52">
        <v>25.696427027384399</v>
      </c>
      <c r="L4" s="53">
        <v>26.779998143514</v>
      </c>
      <c r="M4" s="15">
        <v>31.870265960693398</v>
      </c>
      <c r="N4" s="54"/>
      <c r="O4" s="48"/>
      <c r="T4">
        <f t="shared" ref="T4:T21" si="0">G4-E4</f>
        <v>8.0942726135254013</v>
      </c>
      <c r="U4">
        <f>AVERAGE(T12:T19)</f>
        <v>7.1782898409715266</v>
      </c>
      <c r="V4">
        <f t="shared" ref="V4:V21" si="1">T4-U4</f>
        <v>0.91598277255387472</v>
      </c>
      <c r="W4">
        <f t="shared" ref="W4:W21" si="2">POWER(2,-V4)</f>
        <v>0.52998272026704185</v>
      </c>
      <c r="X4">
        <f t="shared" ref="X4:X21" si="3">POWER(2,-T4)*1000</f>
        <v>3.6591578972932499</v>
      </c>
      <c r="Y4">
        <f>AVERAGE(X4:X11)+(2*STDEV(X4:X11))</f>
        <v>14.076757838258402</v>
      </c>
      <c r="AA4">
        <f t="shared" ref="AA4:AA21" si="4">H4-E4</f>
        <v>4.8455200195312997</v>
      </c>
      <c r="AB4">
        <f t="shared" ref="AB4:AB21" si="5">AVERAGE($AA$12:$AA$19)</f>
        <v>4.1690421339869372</v>
      </c>
      <c r="AC4">
        <f t="shared" ref="AC4:AC21" si="6">AA4-AB4</f>
        <v>0.6764778855443625</v>
      </c>
      <c r="AD4">
        <f t="shared" ref="AD4:AD21" si="7">POWER(2,-AC4)</f>
        <v>0.62569093799094866</v>
      </c>
      <c r="AE4">
        <f t="shared" ref="AE4:AE9" si="8">POWER(2,-AA4)*1000</f>
        <v>34.781886176494531</v>
      </c>
      <c r="AF4">
        <f>AVERAGE(AE4:AE11)+(2*STDEV(AE4:AE11))</f>
        <v>66.984260094622002</v>
      </c>
      <c r="AH4">
        <f t="shared" ref="AH4:AH21" si="9">I4-E4</f>
        <v>5.4286505381266004</v>
      </c>
      <c r="AI4">
        <f t="shared" ref="AI4:AI21" si="10">AVERAGE($AH$12:$AH$19)</f>
        <v>5.334105307587075</v>
      </c>
      <c r="AJ4">
        <f t="shared" ref="AJ4:AJ21" si="11">AH4-AI4</f>
        <v>9.4545230539525349E-2</v>
      </c>
      <c r="AK4">
        <f t="shared" ref="AK4:AK21" si="12">POWER(2,-AJ4)</f>
        <v>0.93656742772465618</v>
      </c>
      <c r="AL4">
        <f t="shared" ref="AL4:AL9" si="13">POWER(2,-AH4)*1000</f>
        <v>23.21738761750553</v>
      </c>
      <c r="AM4">
        <f>AVERAGE(AL4:AL11)+(2*STDEV(AL4:AL11))</f>
        <v>33.681849218181654</v>
      </c>
      <c r="AO4">
        <f t="shared" ref="AO4:AO21" si="14">J4-E4</f>
        <v>9.3146692911784008</v>
      </c>
      <c r="AP4">
        <f t="shared" ref="AP4:AP21" si="15">AVERAGE($AO$12:$AO$19)</f>
        <v>8.5274704524860887</v>
      </c>
      <c r="AQ4">
        <f t="shared" ref="AQ4:AQ21" si="16">AO4-AP4</f>
        <v>0.78719883869231211</v>
      </c>
      <c r="AR4">
        <f t="shared" ref="AR4:AR21" si="17">POWER(2,-AQ4)</f>
        <v>0.57946810555858286</v>
      </c>
      <c r="AS4">
        <f t="shared" ref="AS4:AS21" si="18">POWER(2,-AO4)*1000</f>
        <v>1.5703814033915549</v>
      </c>
      <c r="AT4">
        <f>AVERAGE(AS4:AS11)+(2*STDEV(AS4:AS11))</f>
        <v>5.3285585758465928</v>
      </c>
      <c r="AV4">
        <f t="shared" ref="AV4:AV21" si="19">K4-E4</f>
        <v>4.7070986429849988</v>
      </c>
      <c r="AW4">
        <f t="shared" ref="AW4:AW21" si="20">AVERAGE($AV$12:$AV$19)</f>
        <v>4.9365246175121626</v>
      </c>
      <c r="AX4">
        <f t="shared" ref="AX4:AX21" si="21">AV4-AW4</f>
        <v>-0.22942597452716385</v>
      </c>
      <c r="AY4">
        <f t="shared" ref="AY4:AY21" si="22">POWER(2,-AX4)</f>
        <v>1.1723683896334971</v>
      </c>
      <c r="AZ4">
        <f t="shared" ref="AZ4:AZ21" si="23">POWER(2,-AV4)*1000</f>
        <v>38.284423869237351</v>
      </c>
      <c r="BA4">
        <f>AVERAGE(AZ4:AZ11)+(2*STDEV(AZ4:AZ11))</f>
        <v>59.019667268139536</v>
      </c>
      <c r="BC4">
        <f t="shared" ref="BC4:BC21" si="24">L4-E4</f>
        <v>5.7906697591145999</v>
      </c>
      <c r="BD4">
        <f t="shared" ref="BD4:BD21" si="25">AVERAGE($BC$12:$BC$19)</f>
        <v>5.5976041723635506</v>
      </c>
      <c r="BE4">
        <f t="shared" ref="BE4:BE21" si="26">BC4-BD4</f>
        <v>0.19306558675104935</v>
      </c>
      <c r="BF4">
        <f t="shared" ref="BF4:BF21" si="27">POWER(2,-BE4)</f>
        <v>0.87474499698201436</v>
      </c>
      <c r="BG4">
        <f t="shared" ref="BG4:BG9" si="28">POWER(2,-BC4)*1000</f>
        <v>18.064864464206053</v>
      </c>
      <c r="BH4">
        <f>AVERAGE(BG4:BG11)+(2*STDEV(BG4:BG11))</f>
        <v>27.850704569395944</v>
      </c>
      <c r="BJ4">
        <f t="shared" ref="BJ4:BJ21" si="29">M4-E4</f>
        <v>10.880937576293999</v>
      </c>
      <c r="BK4">
        <f t="shared" ref="BK4:BK21" si="30">AVERAGE($BJ$12:$BJ$19)</f>
        <v>10.90088295269654</v>
      </c>
      <c r="BL4">
        <f t="shared" ref="BL4:BL21" si="31">BJ4-BK4</f>
        <v>-1.9945376402541015E-2</v>
      </c>
      <c r="BM4">
        <f t="shared" ref="BM4:BM21" si="32">POWER(2,-BL4)</f>
        <v>1.0139210897877158</v>
      </c>
      <c r="BN4">
        <f t="shared" ref="BN4:BN21" si="33">POWER(2,-BJ4)*1000</f>
        <v>0.53028752269912638</v>
      </c>
      <c r="BO4">
        <f>AVERAGE(BN4:BN11)+(2*STDEV(BN4:BN11))</f>
        <v>0.82166951816136424</v>
      </c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0" t="s">
        <v>87</v>
      </c>
      <c r="B5">
        <v>13</v>
      </c>
      <c r="C5" t="s">
        <v>86</v>
      </c>
      <c r="E5">
        <v>20.6869220733643</v>
      </c>
      <c r="G5" s="48">
        <v>27.1553440093994</v>
      </c>
      <c r="H5" s="49">
        <v>24.824415206909201</v>
      </c>
      <c r="I5" s="50">
        <v>25.795271555582701</v>
      </c>
      <c r="J5" s="51">
        <v>28.7707010904948</v>
      </c>
      <c r="K5" s="52">
        <v>25.524206161498999</v>
      </c>
      <c r="L5" s="53">
        <v>26.206478754679399</v>
      </c>
      <c r="M5" s="15">
        <v>31.483605066935201</v>
      </c>
      <c r="N5" s="54"/>
      <c r="O5" s="48"/>
      <c r="T5">
        <f t="shared" si="0"/>
        <v>6.4684219360350994</v>
      </c>
      <c r="U5">
        <f>AVERAGE(T12:T19)</f>
        <v>7.1782898409715266</v>
      </c>
      <c r="V5">
        <f t="shared" si="1"/>
        <v>-0.70986790493642715</v>
      </c>
      <c r="W5">
        <f t="shared" si="2"/>
        <v>1.6356543475865486</v>
      </c>
      <c r="X5">
        <f t="shared" si="3"/>
        <v>11.293042762219947</v>
      </c>
      <c r="Y5">
        <f>AVERAGE(X4:X11)-(2*STDEV(X4:X11))</f>
        <v>1.410109114346203</v>
      </c>
      <c r="AA5">
        <f t="shared" si="4"/>
        <v>4.1374931335449006</v>
      </c>
      <c r="AB5">
        <f t="shared" si="5"/>
        <v>4.1690421339869372</v>
      </c>
      <c r="AC5">
        <f t="shared" si="6"/>
        <v>-3.1549000442036679E-2</v>
      </c>
      <c r="AD5">
        <f t="shared" si="7"/>
        <v>1.0221089601286635</v>
      </c>
      <c r="AE5">
        <f t="shared" si="8"/>
        <v>56.818591020867011</v>
      </c>
      <c r="AF5">
        <f>AVERAGE(AE4:AE11)-(2*STDEV(AE4:AE11))</f>
        <v>27.848157791709841</v>
      </c>
      <c r="AH5">
        <f t="shared" si="9"/>
        <v>5.1083494822184008</v>
      </c>
      <c r="AI5">
        <f t="shared" si="10"/>
        <v>5.334105307587075</v>
      </c>
      <c r="AJ5">
        <f t="shared" si="11"/>
        <v>-0.22575582536867422</v>
      </c>
      <c r="AK5">
        <f t="shared" si="12"/>
        <v>1.1693897293099702</v>
      </c>
      <c r="AL5">
        <f t="shared" si="13"/>
        <v>28.989022912401978</v>
      </c>
      <c r="AM5">
        <f>AVERAGE(AL4:AL11)-(2*STDEV(AL4:AL11))</f>
        <v>13.150578598985975</v>
      </c>
      <c r="AO5">
        <f t="shared" si="14"/>
        <v>8.0837790171304995</v>
      </c>
      <c r="AP5">
        <f t="shared" si="15"/>
        <v>8.5274704524860887</v>
      </c>
      <c r="AQ5">
        <f t="shared" si="16"/>
        <v>-0.44369143535558919</v>
      </c>
      <c r="AR5">
        <f t="shared" si="17"/>
        <v>1.3600799264305348</v>
      </c>
      <c r="AS5">
        <f t="shared" si="18"/>
        <v>3.6858702025261638</v>
      </c>
      <c r="AT5">
        <f>AVERAGE(AS4:AS11)-(2*STDEV(AS4:AS11))</f>
        <v>0.63144397207454084</v>
      </c>
      <c r="AV5">
        <f t="shared" si="19"/>
        <v>4.8372840881346981</v>
      </c>
      <c r="AW5">
        <f t="shared" si="20"/>
        <v>4.9365246175121626</v>
      </c>
      <c r="AX5">
        <f t="shared" si="21"/>
        <v>-9.9240529377464526E-2</v>
      </c>
      <c r="AY5">
        <f t="shared" si="22"/>
        <v>1.0712094027568271</v>
      </c>
      <c r="AZ5">
        <f t="shared" si="23"/>
        <v>34.981013809725461</v>
      </c>
      <c r="BA5">
        <f>AVERAGE(AZ4:AZ11)-(2*STDEV(AZ4:AZ11))</f>
        <v>9.4688235094066542</v>
      </c>
      <c r="BC5">
        <f t="shared" si="24"/>
        <v>5.5195566813150982</v>
      </c>
      <c r="BD5">
        <f t="shared" si="25"/>
        <v>5.5976041723635506</v>
      </c>
      <c r="BE5">
        <f t="shared" si="26"/>
        <v>-7.8047491048452322E-2</v>
      </c>
      <c r="BF5">
        <f t="shared" si="27"/>
        <v>1.0555884652294001</v>
      </c>
      <c r="BG5">
        <f t="shared" si="28"/>
        <v>21.799567439812932</v>
      </c>
      <c r="BH5">
        <f>AVERAGE(BG4:BG11)-(2*STDEV(BG4:BG11))</f>
        <v>11.815149074397064</v>
      </c>
      <c r="BJ5">
        <f t="shared" si="29"/>
        <v>10.796682993570901</v>
      </c>
      <c r="BK5">
        <f t="shared" si="30"/>
        <v>10.90088295269654</v>
      </c>
      <c r="BL5">
        <f t="shared" si="31"/>
        <v>-0.10419995912563884</v>
      </c>
      <c r="BM5">
        <f t="shared" si="32"/>
        <v>1.0748981446011439</v>
      </c>
      <c r="BN5">
        <f t="shared" si="33"/>
        <v>0.56217893088087323</v>
      </c>
      <c r="BO5">
        <f>AVERAGE(BN4:BN11)-(2*STDEV(BN4:BN11))</f>
        <v>0.35633792732095371</v>
      </c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0" t="s">
        <v>88</v>
      </c>
      <c r="B6">
        <v>14</v>
      </c>
      <c r="C6" t="s">
        <v>86</v>
      </c>
      <c r="E6">
        <v>20.329795837402301</v>
      </c>
      <c r="G6" s="48">
        <v>27.012228012085</v>
      </c>
      <c r="H6" s="49">
        <v>24.7437947591146</v>
      </c>
      <c r="I6" s="50">
        <v>25.823437372843401</v>
      </c>
      <c r="J6" s="51">
        <v>28.720547358194999</v>
      </c>
      <c r="K6" s="52">
        <v>26.023619333903</v>
      </c>
      <c r="L6" s="53">
        <v>26.086540857950801</v>
      </c>
      <c r="M6" s="15">
        <v>31.3816521962484</v>
      </c>
      <c r="N6" s="54"/>
      <c r="O6" s="48"/>
      <c r="T6">
        <f t="shared" si="0"/>
        <v>6.6824321746826989</v>
      </c>
      <c r="U6">
        <f>AVERAGE(T12:T19)</f>
        <v>7.1782898409715266</v>
      </c>
      <c r="V6">
        <f t="shared" si="1"/>
        <v>-0.49585766628882766</v>
      </c>
      <c r="W6">
        <f t="shared" si="2"/>
        <v>1.4101588298744998</v>
      </c>
      <c r="X6">
        <f t="shared" si="3"/>
        <v>9.736154824393374</v>
      </c>
      <c r="AA6">
        <f t="shared" si="4"/>
        <v>4.4139989217122988</v>
      </c>
      <c r="AB6">
        <f t="shared" si="5"/>
        <v>4.1690421339869372</v>
      </c>
      <c r="AC6">
        <f t="shared" si="6"/>
        <v>0.24495678772536156</v>
      </c>
      <c r="AD6">
        <f t="shared" si="7"/>
        <v>0.84384107087275984</v>
      </c>
      <c r="AE6">
        <f t="shared" si="8"/>
        <v>46.90875685748253</v>
      </c>
      <c r="AH6">
        <f t="shared" si="9"/>
        <v>5.4936415354410997</v>
      </c>
      <c r="AI6">
        <f t="shared" si="10"/>
        <v>5.334105307587075</v>
      </c>
      <c r="AJ6">
        <f t="shared" si="11"/>
        <v>0.15953622785402466</v>
      </c>
      <c r="AK6">
        <f t="shared" si="12"/>
        <v>0.89531283404544615</v>
      </c>
      <c r="AL6">
        <f t="shared" si="13"/>
        <v>22.194691478285854</v>
      </c>
      <c r="AO6">
        <f t="shared" si="14"/>
        <v>8.3907515207926977</v>
      </c>
      <c r="AP6">
        <f t="shared" si="15"/>
        <v>8.5274704524860887</v>
      </c>
      <c r="AQ6">
        <f t="shared" si="16"/>
        <v>-0.136718931693391</v>
      </c>
      <c r="AR6">
        <f t="shared" si="17"/>
        <v>1.0994019410891815</v>
      </c>
      <c r="AS6">
        <f t="shared" si="18"/>
        <v>2.9794225887113739</v>
      </c>
      <c r="AV6">
        <f t="shared" si="19"/>
        <v>5.6938234965006984</v>
      </c>
      <c r="AW6">
        <f t="shared" si="20"/>
        <v>4.9365246175121626</v>
      </c>
      <c r="AX6">
        <f t="shared" si="21"/>
        <v>0.75729887898853576</v>
      </c>
      <c r="AY6">
        <f t="shared" si="22"/>
        <v>0.59160293749852133</v>
      </c>
      <c r="AZ6">
        <f t="shared" si="23"/>
        <v>19.319164369963826</v>
      </c>
      <c r="BC6">
        <f t="shared" si="24"/>
        <v>5.7567450205485002</v>
      </c>
      <c r="BD6">
        <f t="shared" si="25"/>
        <v>5.5976041723635506</v>
      </c>
      <c r="BE6">
        <f t="shared" si="26"/>
        <v>0.15914084818494967</v>
      </c>
      <c r="BF6">
        <f t="shared" si="27"/>
        <v>0.89555823379579502</v>
      </c>
      <c r="BG6">
        <f t="shared" si="28"/>
        <v>18.494690646007118</v>
      </c>
      <c r="BJ6">
        <f t="shared" si="29"/>
        <v>11.051856358846099</v>
      </c>
      <c r="BK6">
        <f t="shared" si="30"/>
        <v>10.90088295269654</v>
      </c>
      <c r="BL6">
        <f t="shared" si="31"/>
        <v>0.1509734061495589</v>
      </c>
      <c r="BM6">
        <f t="shared" si="32"/>
        <v>0.90064258164712097</v>
      </c>
      <c r="BN6">
        <f t="shared" si="33"/>
        <v>0.47104210403493263</v>
      </c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0" t="s">
        <v>89</v>
      </c>
      <c r="B7">
        <v>15</v>
      </c>
      <c r="C7" t="s">
        <v>86</v>
      </c>
      <c r="E7">
        <v>19.902238845825199</v>
      </c>
      <c r="G7" s="48">
        <v>26.899011611938501</v>
      </c>
      <c r="H7" s="49">
        <v>24.455307006835898</v>
      </c>
      <c r="I7" s="50">
        <v>25.873338063557899</v>
      </c>
      <c r="J7" s="51">
        <v>27.609642028808601</v>
      </c>
      <c r="K7" s="52">
        <v>25.292427062988299</v>
      </c>
      <c r="L7" s="53">
        <v>25.6437473297119</v>
      </c>
      <c r="M7" s="15">
        <v>30.6389859517415</v>
      </c>
      <c r="N7" s="54"/>
      <c r="O7" s="48"/>
      <c r="T7">
        <f t="shared" si="0"/>
        <v>6.9967727661133026</v>
      </c>
      <c r="U7">
        <f>AVERAGE(T12:T19)</f>
        <v>7.1782898409715266</v>
      </c>
      <c r="V7">
        <f t="shared" si="1"/>
        <v>-0.18151707485822399</v>
      </c>
      <c r="W7">
        <f t="shared" si="2"/>
        <v>1.1340758028990294</v>
      </c>
      <c r="X7">
        <f t="shared" si="3"/>
        <v>7.8299957180042217</v>
      </c>
      <c r="AA7">
        <f t="shared" si="4"/>
        <v>4.5530681610106996</v>
      </c>
      <c r="AB7">
        <f t="shared" si="5"/>
        <v>4.1690421339869372</v>
      </c>
      <c r="AC7">
        <f t="shared" si="6"/>
        <v>0.38402602702376232</v>
      </c>
      <c r="AD7">
        <f t="shared" si="7"/>
        <v>0.76629615556884445</v>
      </c>
      <c r="AE7">
        <f t="shared" si="8"/>
        <v>42.598068858185172</v>
      </c>
      <c r="AH7">
        <f t="shared" si="9"/>
        <v>5.9710992177327</v>
      </c>
      <c r="AI7">
        <f t="shared" si="10"/>
        <v>5.334105307587075</v>
      </c>
      <c r="AJ7">
        <f t="shared" si="11"/>
        <v>0.63699391014562501</v>
      </c>
      <c r="AK7">
        <f t="shared" si="12"/>
        <v>0.64305145613612336</v>
      </c>
      <c r="AL7">
        <f t="shared" si="13"/>
        <v>15.941163949493051</v>
      </c>
      <c r="AO7">
        <f t="shared" si="14"/>
        <v>7.707403182983402</v>
      </c>
      <c r="AP7">
        <f t="shared" si="15"/>
        <v>8.5274704524860887</v>
      </c>
      <c r="AQ7">
        <f t="shared" si="16"/>
        <v>-0.82006726950268671</v>
      </c>
      <c r="AR7">
        <f t="shared" si="17"/>
        <v>1.7654883112616557</v>
      </c>
      <c r="AS7">
        <f t="shared" si="18"/>
        <v>4.7845429029055895</v>
      </c>
      <c r="AV7">
        <f t="shared" si="19"/>
        <v>5.3901882171631001</v>
      </c>
      <c r="AW7">
        <f t="shared" si="20"/>
        <v>4.9365246175121626</v>
      </c>
      <c r="AX7">
        <f t="shared" si="21"/>
        <v>0.4536635996509375</v>
      </c>
      <c r="AY7">
        <f t="shared" si="22"/>
        <v>0.73018624662258313</v>
      </c>
      <c r="AZ7">
        <f t="shared" si="23"/>
        <v>23.844689106574769</v>
      </c>
      <c r="BC7">
        <f t="shared" si="24"/>
        <v>5.741508483886701</v>
      </c>
      <c r="BD7">
        <f t="shared" si="25"/>
        <v>5.5976041723635506</v>
      </c>
      <c r="BE7">
        <f t="shared" si="26"/>
        <v>0.14390431152315042</v>
      </c>
      <c r="BF7">
        <f t="shared" si="27"/>
        <v>0.90506649051138011</v>
      </c>
      <c r="BG7">
        <f t="shared" si="28"/>
        <v>18.691051150440451</v>
      </c>
      <c r="BJ7">
        <f t="shared" si="29"/>
        <v>10.736747105916301</v>
      </c>
      <c r="BK7">
        <f t="shared" si="30"/>
        <v>10.90088295269654</v>
      </c>
      <c r="BL7">
        <f t="shared" si="31"/>
        <v>-0.16413584678023874</v>
      </c>
      <c r="BM7">
        <f t="shared" si="32"/>
        <v>1.1204947170406176</v>
      </c>
      <c r="BN7">
        <f t="shared" si="33"/>
        <v>0.58602624373986734</v>
      </c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20" t="s">
        <v>90</v>
      </c>
      <c r="B8">
        <v>21</v>
      </c>
      <c r="C8" t="s">
        <v>86</v>
      </c>
      <c r="E8">
        <v>20.5079135894775</v>
      </c>
      <c r="G8" s="48">
        <v>27.976385116577099</v>
      </c>
      <c r="H8" s="49">
        <v>24.5764764149984</v>
      </c>
      <c r="I8" s="50">
        <v>25.6781107584635</v>
      </c>
      <c r="J8" s="51">
        <v>28.933469136555999</v>
      </c>
      <c r="K8" s="52">
        <v>25.4931456247966</v>
      </c>
      <c r="L8" s="53">
        <v>26.098546346028598</v>
      </c>
      <c r="M8" s="15">
        <v>31.0769761403402</v>
      </c>
      <c r="N8" s="54"/>
      <c r="O8" s="48"/>
      <c r="T8">
        <f t="shared" si="0"/>
        <v>7.4684715270995987</v>
      </c>
      <c r="U8">
        <f>AVERAGE(T12:T19)</f>
        <v>7.1782898409715266</v>
      </c>
      <c r="V8">
        <f t="shared" si="1"/>
        <v>0.29018168612807216</v>
      </c>
      <c r="W8">
        <f t="shared" si="2"/>
        <v>0.81779906236159006</v>
      </c>
      <c r="X8">
        <f t="shared" si="3"/>
        <v>5.6463272914475784</v>
      </c>
      <c r="AA8">
        <f t="shared" si="4"/>
        <v>4.0685628255208997</v>
      </c>
      <c r="AB8">
        <f t="shared" si="5"/>
        <v>4.1690421339869372</v>
      </c>
      <c r="AC8">
        <f t="shared" si="6"/>
        <v>-0.10047930846603759</v>
      </c>
      <c r="AD8">
        <f t="shared" si="7"/>
        <v>1.0721295983962265</v>
      </c>
      <c r="AE8">
        <f t="shared" si="8"/>
        <v>59.599216471963359</v>
      </c>
      <c r="AH8">
        <f t="shared" si="9"/>
        <v>5.1701971689860002</v>
      </c>
      <c r="AI8">
        <f t="shared" si="10"/>
        <v>5.334105307587075</v>
      </c>
      <c r="AJ8">
        <f t="shared" si="11"/>
        <v>-0.16390813860107478</v>
      </c>
      <c r="AK8">
        <f t="shared" si="12"/>
        <v>1.1203178773966853</v>
      </c>
      <c r="AL8">
        <f t="shared" si="13"/>
        <v>27.772537934115384</v>
      </c>
      <c r="AO8">
        <f t="shared" si="14"/>
        <v>8.4255555470784991</v>
      </c>
      <c r="AP8">
        <f t="shared" si="15"/>
        <v>8.5274704524860887</v>
      </c>
      <c r="AQ8">
        <f t="shared" si="16"/>
        <v>-0.10191490540758963</v>
      </c>
      <c r="AR8">
        <f t="shared" si="17"/>
        <v>1.073196984066445</v>
      </c>
      <c r="AS8">
        <f t="shared" si="18"/>
        <v>2.9084061224202542</v>
      </c>
      <c r="AV8">
        <f t="shared" si="19"/>
        <v>4.9852320353191004</v>
      </c>
      <c r="AW8">
        <f t="shared" si="20"/>
        <v>4.9365246175121626</v>
      </c>
      <c r="AX8">
        <f t="shared" si="21"/>
        <v>4.8707417806937769E-2</v>
      </c>
      <c r="AY8">
        <f t="shared" si="22"/>
        <v>0.96680214709848356</v>
      </c>
      <c r="AZ8">
        <f t="shared" si="23"/>
        <v>31.571529499168907</v>
      </c>
      <c r="BC8">
        <f t="shared" si="24"/>
        <v>5.5906327565510985</v>
      </c>
      <c r="BD8">
        <f t="shared" si="25"/>
        <v>5.5976041723635506</v>
      </c>
      <c r="BE8">
        <f t="shared" si="26"/>
        <v>-6.9714158124520864E-3</v>
      </c>
      <c r="BF8">
        <f t="shared" si="27"/>
        <v>1.0048439112048975</v>
      </c>
      <c r="BG8">
        <f t="shared" si="28"/>
        <v>20.751612328423978</v>
      </c>
      <c r="BJ8">
        <f t="shared" si="29"/>
        <v>10.5690625508627</v>
      </c>
      <c r="BK8">
        <f t="shared" si="30"/>
        <v>10.90088295269654</v>
      </c>
      <c r="BL8">
        <f t="shared" si="31"/>
        <v>-0.33182040183383954</v>
      </c>
      <c r="BM8">
        <f t="shared" si="32"/>
        <v>1.2586004831422701</v>
      </c>
      <c r="BN8">
        <f t="shared" si="33"/>
        <v>0.65825648464731679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0" t="s">
        <v>91</v>
      </c>
      <c r="B9">
        <v>22</v>
      </c>
      <c r="C9" t="s">
        <v>86</v>
      </c>
      <c r="E9">
        <v>21.051393508911101</v>
      </c>
      <c r="G9" s="48">
        <v>28.106887817382798</v>
      </c>
      <c r="H9" s="49">
        <v>25.807523727416999</v>
      </c>
      <c r="I9" s="50">
        <v>26.855740865071599</v>
      </c>
      <c r="J9" s="51">
        <v>30.2024631500244</v>
      </c>
      <c r="K9" s="52">
        <v>26.305428187052399</v>
      </c>
      <c r="L9" s="53">
        <v>27.208606084187799</v>
      </c>
      <c r="M9" s="15">
        <v>32.106310526529903</v>
      </c>
      <c r="N9" s="54"/>
      <c r="O9" s="48"/>
      <c r="T9">
        <f t="shared" si="0"/>
        <v>7.0554943084716975</v>
      </c>
      <c r="U9">
        <f>AVERAGE(T12:T19)</f>
        <v>7.1782898409715266</v>
      </c>
      <c r="V9">
        <f t="shared" si="1"/>
        <v>-0.12279553249982911</v>
      </c>
      <c r="W9">
        <f t="shared" si="2"/>
        <v>1.0888426870039418</v>
      </c>
      <c r="X9">
        <f t="shared" si="3"/>
        <v>7.5176928694070178</v>
      </c>
      <c r="AA9">
        <f t="shared" si="4"/>
        <v>4.7561302185058985</v>
      </c>
      <c r="AB9">
        <f t="shared" si="5"/>
        <v>4.1690421339869372</v>
      </c>
      <c r="AC9">
        <f t="shared" si="6"/>
        <v>0.58708808451896122</v>
      </c>
      <c r="AD9">
        <f t="shared" si="7"/>
        <v>0.6656851616130679</v>
      </c>
      <c r="AE9">
        <f t="shared" si="8"/>
        <v>37.005147613216735</v>
      </c>
      <c r="AH9">
        <f t="shared" si="9"/>
        <v>5.8043473561604984</v>
      </c>
      <c r="AI9">
        <f t="shared" si="10"/>
        <v>5.334105307587075</v>
      </c>
      <c r="AJ9">
        <f t="shared" si="11"/>
        <v>0.47024204857342333</v>
      </c>
      <c r="AK9">
        <f t="shared" si="12"/>
        <v>0.72184348010477184</v>
      </c>
      <c r="AL9">
        <f t="shared" si="13"/>
        <v>17.8944082194675</v>
      </c>
      <c r="AO9">
        <f t="shared" si="14"/>
        <v>9.151069641113299</v>
      </c>
      <c r="AP9">
        <f t="shared" si="15"/>
        <v>8.5274704524860887</v>
      </c>
      <c r="AQ9">
        <f t="shared" si="16"/>
        <v>0.62359918862721031</v>
      </c>
      <c r="AR9">
        <f t="shared" si="17"/>
        <v>0.64904967823140902</v>
      </c>
      <c r="AS9">
        <f t="shared" si="18"/>
        <v>1.7589502076035022</v>
      </c>
      <c r="AV9">
        <f t="shared" si="19"/>
        <v>5.2540346781412985</v>
      </c>
      <c r="AW9">
        <f t="shared" si="20"/>
        <v>4.9365246175121626</v>
      </c>
      <c r="AX9">
        <f t="shared" si="21"/>
        <v>0.31751006062913589</v>
      </c>
      <c r="AY9">
        <f t="shared" si="22"/>
        <v>0.80245363341393272</v>
      </c>
      <c r="AZ9">
        <f t="shared" si="23"/>
        <v>26.204625874152654</v>
      </c>
      <c r="BC9">
        <f t="shared" si="24"/>
        <v>6.1572125752766986</v>
      </c>
      <c r="BD9">
        <f t="shared" si="25"/>
        <v>5.5976041723635506</v>
      </c>
      <c r="BE9">
        <f t="shared" si="26"/>
        <v>0.55960840291314806</v>
      </c>
      <c r="BF9">
        <f t="shared" si="27"/>
        <v>0.67848630326574422</v>
      </c>
      <c r="BG9">
        <f t="shared" si="28"/>
        <v>14.011812758693472</v>
      </c>
      <c r="BJ9">
        <f t="shared" si="29"/>
        <v>11.054917017618802</v>
      </c>
      <c r="BK9">
        <f t="shared" si="30"/>
        <v>10.90088295269654</v>
      </c>
      <c r="BL9">
        <f t="shared" si="31"/>
        <v>0.15403406492226246</v>
      </c>
      <c r="BM9">
        <f t="shared" si="32"/>
        <v>0.89873390545118437</v>
      </c>
      <c r="BN9">
        <f t="shared" si="33"/>
        <v>0.47004385359732703</v>
      </c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0" t="s">
        <v>92</v>
      </c>
      <c r="B10">
        <v>23</v>
      </c>
      <c r="C10" t="s">
        <v>86</v>
      </c>
      <c r="E10">
        <v>21.3495197296143</v>
      </c>
      <c r="G10" s="48">
        <v>29.2722682952881</v>
      </c>
      <c r="H10" s="49">
        <v>24.669592539469399</v>
      </c>
      <c r="I10" s="50">
        <v>25.881009419759099</v>
      </c>
      <c r="J10" s="51">
        <v>29.254976908365901</v>
      </c>
      <c r="K10" s="52">
        <v>25.9661248524984</v>
      </c>
      <c r="L10" s="53">
        <v>26.189424514770501</v>
      </c>
      <c r="M10" s="15">
        <v>31.586503982543899</v>
      </c>
      <c r="N10" s="54"/>
      <c r="O10" s="48"/>
      <c r="T10">
        <f t="shared" si="0"/>
        <v>7.9227485656737997</v>
      </c>
      <c r="U10">
        <f>AVERAGE(T12:T19)</f>
        <v>7.1782898409715266</v>
      </c>
      <c r="V10">
        <f t="shared" si="1"/>
        <v>0.74445872470227314</v>
      </c>
      <c r="W10">
        <f t="shared" si="2"/>
        <v>0.59689177342384603</v>
      </c>
      <c r="X10">
        <f t="shared" si="3"/>
        <v>4.1211178459794429</v>
      </c>
      <c r="AA10">
        <f t="shared" si="4"/>
        <v>3.3200728098550982</v>
      </c>
      <c r="AB10">
        <f t="shared" si="5"/>
        <v>4.1690421339869372</v>
      </c>
      <c r="AC10">
        <f t="shared" si="6"/>
        <v>-0.84896932413183901</v>
      </c>
      <c r="AD10">
        <f t="shared" si="7"/>
        <v>1.8012136602780062</v>
      </c>
      <c r="AH10">
        <f t="shared" si="9"/>
        <v>4.5314896901447987</v>
      </c>
      <c r="AI10">
        <f t="shared" si="10"/>
        <v>5.334105307587075</v>
      </c>
      <c r="AJ10">
        <f t="shared" si="11"/>
        <v>-0.80261561744227627</v>
      </c>
      <c r="AK10">
        <f t="shared" si="12"/>
        <v>1.7442606198396462</v>
      </c>
      <c r="AO10">
        <f t="shared" si="14"/>
        <v>7.9054571787516004</v>
      </c>
      <c r="AP10">
        <f t="shared" si="15"/>
        <v>8.5274704524860887</v>
      </c>
      <c r="AQ10">
        <f t="shared" si="16"/>
        <v>-0.62201327373448834</v>
      </c>
      <c r="AR10">
        <f t="shared" si="17"/>
        <v>1.5390213800953008</v>
      </c>
      <c r="AS10">
        <f t="shared" si="18"/>
        <v>4.1708085941916053</v>
      </c>
      <c r="AV10">
        <f t="shared" si="19"/>
        <v>4.6166051228840992</v>
      </c>
      <c r="AW10">
        <f t="shared" si="20"/>
        <v>4.9365246175121626</v>
      </c>
      <c r="AX10">
        <f t="shared" si="21"/>
        <v>-0.31991949462806346</v>
      </c>
      <c r="AY10">
        <f t="shared" si="22"/>
        <v>1.2482608914145035</v>
      </c>
      <c r="AZ10">
        <f t="shared" si="23"/>
        <v>40.762741036752615</v>
      </c>
      <c r="BC10">
        <f t="shared" si="24"/>
        <v>4.8399047851562003</v>
      </c>
      <c r="BD10">
        <f t="shared" si="25"/>
        <v>5.5976041723635506</v>
      </c>
      <c r="BE10">
        <f t="shared" si="26"/>
        <v>-0.75769938720735031</v>
      </c>
      <c r="BF10">
        <f t="shared" si="27"/>
        <v>1.6907922295140765</v>
      </c>
      <c r="BJ10">
        <f t="shared" si="29"/>
        <v>10.236984252929599</v>
      </c>
      <c r="BK10">
        <f t="shared" si="30"/>
        <v>10.90088295269654</v>
      </c>
      <c r="BL10">
        <f t="shared" si="31"/>
        <v>-0.66389869976694094</v>
      </c>
      <c r="BM10">
        <f t="shared" si="32"/>
        <v>1.5843583706828732</v>
      </c>
      <c r="BN10">
        <f t="shared" si="33"/>
        <v>0.82863004223824754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29" customFormat="1" x14ac:dyDescent="0.25">
      <c r="A11" s="38" t="s">
        <v>93</v>
      </c>
      <c r="B11" s="29">
        <v>24</v>
      </c>
      <c r="C11" s="29" t="s">
        <v>86</v>
      </c>
      <c r="E11" s="29">
        <v>22.120376586914102</v>
      </c>
      <c r="G11" s="55">
        <v>28.483991622924801</v>
      </c>
      <c r="H11" s="56">
        <v>26.325892130533902</v>
      </c>
      <c r="I11" s="57">
        <v>27.283746083577501</v>
      </c>
      <c r="J11" s="58">
        <v>31.099474589029899</v>
      </c>
      <c r="K11" s="59">
        <v>26.203865687052399</v>
      </c>
      <c r="L11" s="60">
        <v>27.330371220906599</v>
      </c>
      <c r="M11" s="61">
        <v>32.809808095296198</v>
      </c>
      <c r="N11" s="62"/>
      <c r="O11" s="55"/>
      <c r="T11" s="29">
        <f t="shared" si="0"/>
        <v>6.3636150360106996</v>
      </c>
      <c r="U11" s="29">
        <f>AVERAGE(T12:T19)</f>
        <v>7.1782898409715266</v>
      </c>
      <c r="V11" s="29">
        <f t="shared" si="1"/>
        <v>-0.814674804960827</v>
      </c>
      <c r="W11" s="29">
        <f t="shared" si="2"/>
        <v>1.7589016366144323</v>
      </c>
      <c r="X11" s="29">
        <f t="shared" si="3"/>
        <v>12.143978601673592</v>
      </c>
      <c r="AA11" s="29">
        <f t="shared" si="4"/>
        <v>4.2055155436198</v>
      </c>
      <c r="AB11" s="29">
        <f t="shared" si="5"/>
        <v>4.1690421339869372</v>
      </c>
      <c r="AC11" s="29">
        <f t="shared" si="6"/>
        <v>3.6473409632862719E-2</v>
      </c>
      <c r="AD11" s="29">
        <f t="shared" si="7"/>
        <v>0.97503545840331918</v>
      </c>
      <c r="AE11" s="29">
        <f t="shared" ref="AE11:AE18" si="34">POWER(2,-AA11)*1000</f>
        <v>54.201795603952036</v>
      </c>
      <c r="AH11" s="29">
        <f t="shared" si="9"/>
        <v>5.1633694966633996</v>
      </c>
      <c r="AI11" s="29">
        <f t="shared" si="10"/>
        <v>5.334105307587075</v>
      </c>
      <c r="AJ11" s="29">
        <f t="shared" si="11"/>
        <v>-0.1707358109236754</v>
      </c>
      <c r="AK11" s="29">
        <f t="shared" si="12"/>
        <v>1.12563243929628</v>
      </c>
      <c r="AL11" s="29">
        <f t="shared" ref="AL11:AL18" si="35">POWER(2,-AH11)*1000</f>
        <v>27.904285248817413</v>
      </c>
      <c r="AO11" s="29">
        <f t="shared" si="14"/>
        <v>8.9790980021157978</v>
      </c>
      <c r="AP11" s="29">
        <f t="shared" si="15"/>
        <v>8.5274704524860887</v>
      </c>
      <c r="AQ11" s="29">
        <f t="shared" si="16"/>
        <v>0.45162754962970908</v>
      </c>
      <c r="AR11" s="29">
        <f t="shared" si="17"/>
        <v>0.73121747307596463</v>
      </c>
      <c r="AS11" s="29">
        <f t="shared" si="18"/>
        <v>1.9816281699344884</v>
      </c>
      <c r="AV11" s="29">
        <f t="shared" si="19"/>
        <v>4.0834891001382978</v>
      </c>
      <c r="AW11" s="29">
        <f t="shared" si="20"/>
        <v>4.9365246175121626</v>
      </c>
      <c r="AX11" s="29">
        <f t="shared" si="21"/>
        <v>-0.85303551737386485</v>
      </c>
      <c r="AY11" s="29">
        <f t="shared" si="22"/>
        <v>1.8062974885742724</v>
      </c>
      <c r="AZ11" s="29">
        <f t="shared" si="23"/>
        <v>58.985775544609162</v>
      </c>
      <c r="BC11" s="29">
        <f t="shared" si="24"/>
        <v>5.2099946339924976</v>
      </c>
      <c r="BD11" s="29">
        <f t="shared" si="25"/>
        <v>5.5976041723635506</v>
      </c>
      <c r="BE11" s="29">
        <f t="shared" si="26"/>
        <v>-0.38760953837105294</v>
      </c>
      <c r="BF11" s="29">
        <f t="shared" si="27"/>
        <v>1.3082239561544315</v>
      </c>
      <c r="BG11" s="29">
        <f t="shared" ref="BG11:BG18" si="36">POWER(2,-BC11)*1000</f>
        <v>27.016888965691507</v>
      </c>
      <c r="BJ11" s="29">
        <f t="shared" si="29"/>
        <v>10.689431508382096</v>
      </c>
      <c r="BK11" s="29">
        <f t="shared" si="30"/>
        <v>10.90088295269654</v>
      </c>
      <c r="BL11" s="29">
        <f t="shared" si="31"/>
        <v>-0.21145144431444329</v>
      </c>
      <c r="BM11" s="29">
        <f t="shared" si="32"/>
        <v>1.1578524724408512</v>
      </c>
      <c r="BN11" s="29">
        <f t="shared" si="33"/>
        <v>0.60556460009158075</v>
      </c>
    </row>
    <row r="12" spans="1:1024" x14ac:dyDescent="0.25">
      <c r="A12" s="20" t="s">
        <v>94</v>
      </c>
      <c r="B12">
        <v>9</v>
      </c>
      <c r="C12" t="s">
        <v>95</v>
      </c>
      <c r="E12">
        <v>21.6322422027588</v>
      </c>
      <c r="G12" s="48">
        <v>28.216026306152301</v>
      </c>
      <c r="H12" s="49">
        <v>25.655033747355098</v>
      </c>
      <c r="I12" s="50">
        <v>27.0499782562256</v>
      </c>
      <c r="J12" s="51">
        <v>29.747133255004901</v>
      </c>
      <c r="K12" s="52">
        <v>26.401599248250299</v>
      </c>
      <c r="L12" s="53">
        <v>26.813710530599</v>
      </c>
      <c r="M12" s="15">
        <v>32.0167859395345</v>
      </c>
      <c r="N12" s="54"/>
      <c r="O12" s="48"/>
      <c r="T12">
        <f t="shared" si="0"/>
        <v>6.5837841033935014</v>
      </c>
      <c r="U12">
        <v>7.1782898409715301</v>
      </c>
      <c r="V12">
        <f t="shared" si="1"/>
        <v>-0.59450573757802871</v>
      </c>
      <c r="W12">
        <f t="shared" si="2"/>
        <v>1.5099551914180041</v>
      </c>
      <c r="X12">
        <f t="shared" si="3"/>
        <v>10.425178504786258</v>
      </c>
      <c r="Y12">
        <f>AVERAGE(X12:X19)+(2*STDEV(X12:X19))</f>
        <v>13.468800025502569</v>
      </c>
      <c r="AA12">
        <f t="shared" si="4"/>
        <v>4.0227915445962985</v>
      </c>
      <c r="AB12">
        <f t="shared" si="5"/>
        <v>4.1690421339869372</v>
      </c>
      <c r="AC12">
        <f t="shared" si="6"/>
        <v>-0.14625058939063873</v>
      </c>
      <c r="AD12">
        <f t="shared" si="7"/>
        <v>1.1066895632072349</v>
      </c>
      <c r="AE12">
        <f t="shared" si="34"/>
        <v>61.520389833015855</v>
      </c>
      <c r="AF12">
        <f>AVERAGE(AE12:AE19)+(2*STDEV(AE12:AE19))</f>
        <v>84.023604248155777</v>
      </c>
      <c r="AH12">
        <f t="shared" si="9"/>
        <v>5.4177360534668004</v>
      </c>
      <c r="AI12">
        <f t="shared" si="10"/>
        <v>5.334105307587075</v>
      </c>
      <c r="AJ12">
        <f t="shared" si="11"/>
        <v>8.363074587972541E-2</v>
      </c>
      <c r="AK12">
        <f t="shared" si="12"/>
        <v>0.94367975241668445</v>
      </c>
      <c r="AL12">
        <f t="shared" si="35"/>
        <v>23.393701243570394</v>
      </c>
      <c r="AM12">
        <f>AVERAGE(AL12:AL19)+(2*STDEV(AL12:AL19))</f>
        <v>31.122788558149189</v>
      </c>
      <c r="AO12">
        <f t="shared" si="14"/>
        <v>8.1148910522461009</v>
      </c>
      <c r="AP12">
        <f t="shared" si="15"/>
        <v>8.5274704524860887</v>
      </c>
      <c r="AQ12">
        <f t="shared" si="16"/>
        <v>-0.41257940023998785</v>
      </c>
      <c r="AR12">
        <f t="shared" si="17"/>
        <v>1.3310635016886441</v>
      </c>
      <c r="AS12">
        <f t="shared" si="18"/>
        <v>3.607234547913817</v>
      </c>
      <c r="AT12">
        <f>AVERAGE(AS12:AS19)+(2*STDEV(AS12:AS19))</f>
        <v>5.1614336039913393</v>
      </c>
      <c r="AV12">
        <f t="shared" si="19"/>
        <v>4.7693570454914997</v>
      </c>
      <c r="AW12">
        <f t="shared" si="20"/>
        <v>4.9365246175121626</v>
      </c>
      <c r="AX12">
        <f t="shared" si="21"/>
        <v>-0.1671675720206629</v>
      </c>
      <c r="AY12">
        <f t="shared" si="22"/>
        <v>1.1228518360687096</v>
      </c>
      <c r="AZ12">
        <f t="shared" si="23"/>
        <v>36.667429806636655</v>
      </c>
      <c r="BA12">
        <f>AVERAGE(AZ12:AZ19)+(2*STDEV(AZ12:AZ19))</f>
        <v>69.526717305622384</v>
      </c>
      <c r="BC12">
        <f t="shared" si="24"/>
        <v>5.1814683278402001</v>
      </c>
      <c r="BD12">
        <f t="shared" si="25"/>
        <v>5.5976041723635506</v>
      </c>
      <c r="BE12">
        <f t="shared" si="26"/>
        <v>-0.41613584452335051</v>
      </c>
      <c r="BF12">
        <f t="shared" si="27"/>
        <v>1.3343488063776854</v>
      </c>
      <c r="BG12">
        <f t="shared" si="36"/>
        <v>27.556408345692571</v>
      </c>
      <c r="BH12">
        <f>AVERAGE(BG12:BG19)+(2*STDEV(BG12:BG19))</f>
        <v>28.170975631787847</v>
      </c>
      <c r="BJ12">
        <f t="shared" si="29"/>
        <v>10.384543736775701</v>
      </c>
      <c r="BK12">
        <f t="shared" si="30"/>
        <v>10.90088295269654</v>
      </c>
      <c r="BL12">
        <f t="shared" si="31"/>
        <v>-0.51633921592083887</v>
      </c>
      <c r="BM12">
        <f t="shared" si="32"/>
        <v>1.430321253342242</v>
      </c>
      <c r="BN12">
        <f t="shared" si="33"/>
        <v>0.748067597901105</v>
      </c>
      <c r="BO12">
        <f>AVERAGE(BN12:BN19)+(2*STDEV(BN12:BN19))</f>
        <v>0.82020492980142579</v>
      </c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0" t="s">
        <v>96</v>
      </c>
      <c r="B13">
        <v>10</v>
      </c>
      <c r="C13" t="s">
        <v>95</v>
      </c>
      <c r="E13">
        <v>21.540346145629901</v>
      </c>
      <c r="G13" s="48">
        <v>29.653373718261701</v>
      </c>
      <c r="H13" s="49">
        <v>26.343060175577801</v>
      </c>
      <c r="I13" s="50">
        <v>27.0665588378906</v>
      </c>
      <c r="J13" s="51">
        <v>30.822818756103501</v>
      </c>
      <c r="K13" s="52">
        <v>26.383928934733099</v>
      </c>
      <c r="L13" s="53">
        <v>27.7480080922445</v>
      </c>
      <c r="M13" s="15">
        <v>32.902565002441399</v>
      </c>
      <c r="N13" s="54"/>
      <c r="O13" s="48"/>
      <c r="T13">
        <f t="shared" si="0"/>
        <v>8.1130275726318004</v>
      </c>
      <c r="U13">
        <v>7.1782898409715301</v>
      </c>
      <c r="V13">
        <f t="shared" si="1"/>
        <v>0.9347377316602703</v>
      </c>
      <c r="W13">
        <f t="shared" si="2"/>
        <v>0.5231375627231204</v>
      </c>
      <c r="X13">
        <f t="shared" si="3"/>
        <v>3.6118968992885585</v>
      </c>
      <c r="Y13">
        <f>AVERAGE(X12:X19)-(2*STDEV(X12:X19))</f>
        <v>1.4027896936508277</v>
      </c>
      <c r="AA13">
        <f t="shared" si="4"/>
        <v>4.8027140299479001</v>
      </c>
      <c r="AB13">
        <f t="shared" si="5"/>
        <v>4.1690421339869372</v>
      </c>
      <c r="AC13">
        <f t="shared" si="6"/>
        <v>0.63367189596096285</v>
      </c>
      <c r="AD13">
        <f t="shared" si="7"/>
        <v>0.64453388130005196</v>
      </c>
      <c r="AE13">
        <f t="shared" si="34"/>
        <v>35.829357171538497</v>
      </c>
      <c r="AF13">
        <f>AVERAGE(AE12:AE19)-(2*STDEV(AE12:AE19))</f>
        <v>18.576723721391026</v>
      </c>
      <c r="AH13">
        <f t="shared" si="9"/>
        <v>5.5262126922606996</v>
      </c>
      <c r="AI13">
        <f t="shared" si="10"/>
        <v>5.334105307587075</v>
      </c>
      <c r="AJ13">
        <f t="shared" si="11"/>
        <v>0.19210738467362454</v>
      </c>
      <c r="AK13">
        <f t="shared" si="12"/>
        <v>0.8753261737803999</v>
      </c>
      <c r="AL13">
        <f t="shared" si="35"/>
        <v>21.69922470801782</v>
      </c>
      <c r="AM13">
        <f>AVERAGE(AL12:AL19)-(2*STDEV(AL12:AL19))</f>
        <v>13.100712924529754</v>
      </c>
      <c r="AO13">
        <f t="shared" si="14"/>
        <v>9.2824726104736008</v>
      </c>
      <c r="AP13">
        <f t="shared" si="15"/>
        <v>8.5274704524860887</v>
      </c>
      <c r="AQ13">
        <f t="shared" si="16"/>
        <v>0.75500215798751213</v>
      </c>
      <c r="AR13">
        <f t="shared" si="17"/>
        <v>0.59254549913881682</v>
      </c>
      <c r="AS13">
        <f t="shared" si="18"/>
        <v>1.605821655385123</v>
      </c>
      <c r="AT13">
        <f>AVERAGE(AS12:AS19)-(2*STDEV(AS12:AS19))</f>
        <v>0.64413709465962787</v>
      </c>
      <c r="AV13">
        <f t="shared" si="19"/>
        <v>4.8435827891031984</v>
      </c>
      <c r="AW13">
        <f t="shared" si="20"/>
        <v>4.9365246175121626</v>
      </c>
      <c r="AX13">
        <f t="shared" si="21"/>
        <v>-9.2941828408964255E-2</v>
      </c>
      <c r="AY13">
        <f t="shared" si="22"/>
        <v>1.0665427753876251</v>
      </c>
      <c r="AZ13">
        <f t="shared" si="23"/>
        <v>34.828622170866815</v>
      </c>
      <c r="BA13">
        <f>AVERAGE(AZ12:AZ19)-(2*STDEV(AZ12:AZ19))</f>
        <v>1.2869445944039342</v>
      </c>
      <c r="BC13">
        <f t="shared" si="24"/>
        <v>6.2076619466145999</v>
      </c>
      <c r="BD13">
        <f t="shared" si="25"/>
        <v>5.5976041723635506</v>
      </c>
      <c r="BE13">
        <f t="shared" si="26"/>
        <v>0.61005777425104935</v>
      </c>
      <c r="BF13">
        <f t="shared" si="27"/>
        <v>0.65517046440861104</v>
      </c>
      <c r="BG13">
        <f t="shared" si="36"/>
        <v>13.530303895794484</v>
      </c>
      <c r="BH13">
        <f>AVERAGE(BG12:BG19)-(2*STDEV(BG12:BG19))</f>
        <v>8.3603894345769447</v>
      </c>
      <c r="BJ13">
        <f t="shared" si="29"/>
        <v>11.362218856811499</v>
      </c>
      <c r="BK13">
        <f t="shared" si="30"/>
        <v>10.90088295269654</v>
      </c>
      <c r="BL13">
        <f t="shared" si="31"/>
        <v>0.46133590411495895</v>
      </c>
      <c r="BM13">
        <f t="shared" si="32"/>
        <v>0.72631339682993867</v>
      </c>
      <c r="BN13">
        <f t="shared" si="33"/>
        <v>0.37986677246133177</v>
      </c>
      <c r="BO13">
        <f>AVERAGE(BN12:BN19)-(2*STDEV(BN12:BN19))</f>
        <v>0.25874162293436548</v>
      </c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0" t="s">
        <v>97</v>
      </c>
      <c r="B14">
        <v>11</v>
      </c>
      <c r="C14" t="s">
        <v>95</v>
      </c>
      <c r="E14">
        <v>20.195920944213899</v>
      </c>
      <c r="G14" s="48">
        <v>26.539037704467798</v>
      </c>
      <c r="H14" s="49">
        <v>25.0687866210937</v>
      </c>
      <c r="I14" s="50">
        <v>25.998654047648099</v>
      </c>
      <c r="J14" s="51">
        <v>28.997552871704102</v>
      </c>
      <c r="K14" s="52">
        <v>26.054868698120099</v>
      </c>
      <c r="L14" s="53">
        <v>26.3787441253662</v>
      </c>
      <c r="M14" s="15">
        <v>31.663082758585599</v>
      </c>
      <c r="N14" s="54"/>
      <c r="O14" s="48"/>
      <c r="T14">
        <f t="shared" si="0"/>
        <v>6.3431167602538991</v>
      </c>
      <c r="U14">
        <v>7.1782898409715301</v>
      </c>
      <c r="V14">
        <f t="shared" si="1"/>
        <v>-0.83517308071763097</v>
      </c>
      <c r="W14">
        <f t="shared" si="2"/>
        <v>1.7840710617410276</v>
      </c>
      <c r="X14">
        <f t="shared" si="3"/>
        <v>12.317755778174538</v>
      </c>
      <c r="AA14">
        <f t="shared" si="4"/>
        <v>4.8728656768798011</v>
      </c>
      <c r="AB14">
        <f t="shared" si="5"/>
        <v>4.1690421339869372</v>
      </c>
      <c r="AC14">
        <f t="shared" si="6"/>
        <v>0.70382354289286386</v>
      </c>
      <c r="AD14">
        <f t="shared" si="7"/>
        <v>0.61394292918330395</v>
      </c>
      <c r="AE14">
        <f t="shared" si="34"/>
        <v>34.12881949398831</v>
      </c>
      <c r="AH14">
        <f t="shared" si="9"/>
        <v>5.8027331034341998</v>
      </c>
      <c r="AI14">
        <f t="shared" si="10"/>
        <v>5.334105307587075</v>
      </c>
      <c r="AJ14">
        <f t="shared" si="11"/>
        <v>0.46862779584712477</v>
      </c>
      <c r="AK14">
        <f t="shared" si="12"/>
        <v>0.72265161343631779</v>
      </c>
      <c r="AL14">
        <f t="shared" si="35"/>
        <v>17.914441742148004</v>
      </c>
      <c r="AO14">
        <f t="shared" si="14"/>
        <v>8.8016319274902024</v>
      </c>
      <c r="AP14">
        <f t="shared" si="15"/>
        <v>8.5274704524860887</v>
      </c>
      <c r="AQ14">
        <f t="shared" si="16"/>
        <v>0.2741614750041137</v>
      </c>
      <c r="AR14">
        <f t="shared" si="17"/>
        <v>0.82693080825222121</v>
      </c>
      <c r="AS14">
        <f t="shared" si="18"/>
        <v>2.2410150804055791</v>
      </c>
      <c r="AV14">
        <f t="shared" si="19"/>
        <v>5.8589477539062003</v>
      </c>
      <c r="AW14">
        <f t="shared" si="20"/>
        <v>4.9365246175121626</v>
      </c>
      <c r="AX14">
        <f t="shared" si="21"/>
        <v>0.92242313639403761</v>
      </c>
      <c r="AY14">
        <f t="shared" si="22"/>
        <v>0.52762208678183953</v>
      </c>
      <c r="AZ14">
        <f t="shared" si="23"/>
        <v>17.229829626711673</v>
      </c>
      <c r="BC14">
        <f t="shared" si="24"/>
        <v>6.1828231811523011</v>
      </c>
      <c r="BD14">
        <f t="shared" si="25"/>
        <v>5.5976041723635506</v>
      </c>
      <c r="BE14">
        <f t="shared" si="26"/>
        <v>0.58521900878875055</v>
      </c>
      <c r="BF14">
        <f t="shared" si="27"/>
        <v>0.66654814530750395</v>
      </c>
      <c r="BG14">
        <f t="shared" si="36"/>
        <v>13.765270959412586</v>
      </c>
      <c r="BJ14">
        <f t="shared" si="29"/>
        <v>11.4671618143717</v>
      </c>
      <c r="BK14">
        <f t="shared" si="30"/>
        <v>10.90088295269654</v>
      </c>
      <c r="BL14">
        <f t="shared" si="31"/>
        <v>0.56627886167516017</v>
      </c>
      <c r="BM14">
        <f t="shared" si="32"/>
        <v>0.67535648852013619</v>
      </c>
      <c r="BN14">
        <f t="shared" si="33"/>
        <v>0.35321596803071376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20" t="s">
        <v>98</v>
      </c>
      <c r="B15">
        <v>12</v>
      </c>
      <c r="C15" t="s">
        <v>95</v>
      </c>
      <c r="E15">
        <v>20.618535995483398</v>
      </c>
      <c r="G15" s="48">
        <v>27.6676635742187</v>
      </c>
      <c r="H15" s="49">
        <v>25.5040079752604</v>
      </c>
      <c r="I15" s="50">
        <v>26.5873406728109</v>
      </c>
      <c r="J15" s="51">
        <v>29.914994557698598</v>
      </c>
      <c r="K15" s="52">
        <v>25.938432693481399</v>
      </c>
      <c r="L15" s="53">
        <v>26.644117991129601</v>
      </c>
      <c r="M15" s="15">
        <v>31.667100270589199</v>
      </c>
      <c r="N15" s="54"/>
      <c r="O15" s="48"/>
      <c r="T15">
        <f t="shared" si="0"/>
        <v>7.0491275787353018</v>
      </c>
      <c r="U15">
        <v>7.1782898409715301</v>
      </c>
      <c r="V15">
        <f t="shared" si="1"/>
        <v>-0.12916226223622829</v>
      </c>
      <c r="W15">
        <f t="shared" si="2"/>
        <v>1.0936584560966223</v>
      </c>
      <c r="X15">
        <f t="shared" si="3"/>
        <v>7.5509423676135476</v>
      </c>
      <c r="AA15">
        <f t="shared" si="4"/>
        <v>4.8854719797770016</v>
      </c>
      <c r="AB15">
        <f t="shared" si="5"/>
        <v>4.1690421339869372</v>
      </c>
      <c r="AC15">
        <f t="shared" si="6"/>
        <v>0.71642984579006441</v>
      </c>
      <c r="AD15">
        <f t="shared" si="7"/>
        <v>0.60860165164580482</v>
      </c>
      <c r="AE15">
        <f t="shared" si="34"/>
        <v>33.831900206739427</v>
      </c>
      <c r="AH15">
        <f t="shared" si="9"/>
        <v>5.9688046773275012</v>
      </c>
      <c r="AI15">
        <f t="shared" si="10"/>
        <v>5.334105307587075</v>
      </c>
      <c r="AJ15">
        <f t="shared" si="11"/>
        <v>0.63469936974042618</v>
      </c>
      <c r="AK15">
        <f t="shared" si="12"/>
        <v>0.64407501377843868</v>
      </c>
      <c r="AL15">
        <f t="shared" si="35"/>
        <v>15.966537813485136</v>
      </c>
      <c r="AO15">
        <f t="shared" si="14"/>
        <v>9.2964585622152001</v>
      </c>
      <c r="AP15">
        <f t="shared" si="15"/>
        <v>8.5274704524860887</v>
      </c>
      <c r="AQ15">
        <f t="shared" si="16"/>
        <v>0.76898810972911136</v>
      </c>
      <c r="AR15">
        <f t="shared" si="17"/>
        <v>0.58682892559324551</v>
      </c>
      <c r="AS15">
        <f t="shared" si="18"/>
        <v>1.5903295157816297</v>
      </c>
      <c r="AV15">
        <f t="shared" si="19"/>
        <v>5.3198966979980007</v>
      </c>
      <c r="AW15">
        <f t="shared" si="20"/>
        <v>4.9365246175121626</v>
      </c>
      <c r="AX15">
        <f t="shared" si="21"/>
        <v>0.38337208048583804</v>
      </c>
      <c r="AY15">
        <f t="shared" si="22"/>
        <v>0.76664358194400239</v>
      </c>
      <c r="AZ15">
        <f t="shared" si="23"/>
        <v>25.035226220104818</v>
      </c>
      <c r="BC15">
        <f t="shared" si="24"/>
        <v>6.0255819956462027</v>
      </c>
      <c r="BD15">
        <f t="shared" si="25"/>
        <v>5.5976041723635506</v>
      </c>
      <c r="BE15">
        <f t="shared" si="26"/>
        <v>0.4279778232826521</v>
      </c>
      <c r="BF15">
        <f t="shared" si="27"/>
        <v>0.74330291797878767</v>
      </c>
      <c r="BG15">
        <f t="shared" si="36"/>
        <v>15.350378127869131</v>
      </c>
      <c r="BJ15">
        <f t="shared" si="29"/>
        <v>11.0485642751058</v>
      </c>
      <c r="BK15">
        <f t="shared" si="30"/>
        <v>10.90088295269654</v>
      </c>
      <c r="BL15">
        <f t="shared" si="31"/>
        <v>0.14768132240926057</v>
      </c>
      <c r="BM15">
        <f t="shared" si="32"/>
        <v>0.90270010329477957</v>
      </c>
      <c r="BN15">
        <f t="shared" si="33"/>
        <v>0.47211820164097512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20" t="s">
        <v>99</v>
      </c>
      <c r="B16">
        <v>25</v>
      </c>
      <c r="C16" t="s">
        <v>95</v>
      </c>
      <c r="E16">
        <v>20.397840499877901</v>
      </c>
      <c r="G16" s="48">
        <v>27.941522598266602</v>
      </c>
      <c r="H16" s="49">
        <v>24.303361892700199</v>
      </c>
      <c r="I16" s="50">
        <v>25.6239204406738</v>
      </c>
      <c r="J16" s="51">
        <v>28.618618011474599</v>
      </c>
      <c r="K16" s="52">
        <v>25.414302825927699</v>
      </c>
      <c r="L16" s="53">
        <v>26.053702672322601</v>
      </c>
      <c r="M16" s="15">
        <v>31.0322469075521</v>
      </c>
      <c r="N16" s="54"/>
      <c r="O16" s="48"/>
      <c r="T16">
        <f t="shared" si="0"/>
        <v>7.5436820983887003</v>
      </c>
      <c r="U16">
        <v>7.1782898409715301</v>
      </c>
      <c r="V16">
        <f t="shared" si="1"/>
        <v>0.36539225741717019</v>
      </c>
      <c r="W16">
        <f t="shared" si="2"/>
        <v>0.77625778792811118</v>
      </c>
      <c r="X16">
        <f t="shared" si="3"/>
        <v>5.3595140113272262</v>
      </c>
      <c r="AA16">
        <f t="shared" si="4"/>
        <v>3.9055213928222976</v>
      </c>
      <c r="AB16">
        <f t="shared" si="5"/>
        <v>4.1690421339869372</v>
      </c>
      <c r="AC16">
        <f t="shared" si="6"/>
        <v>-0.26352074116463964</v>
      </c>
      <c r="AD16">
        <f t="shared" si="7"/>
        <v>1.2004045905463614</v>
      </c>
      <c r="AE16">
        <f t="shared" si="34"/>
        <v>66.729967303328706</v>
      </c>
      <c r="AH16">
        <f t="shared" si="9"/>
        <v>5.2260799407958984</v>
      </c>
      <c r="AI16">
        <f t="shared" si="10"/>
        <v>5.334105307587075</v>
      </c>
      <c r="AJ16">
        <f t="shared" si="11"/>
        <v>-0.10802536679117658</v>
      </c>
      <c r="AK16">
        <f t="shared" si="12"/>
        <v>1.0777520949057051</v>
      </c>
      <c r="AL16">
        <f t="shared" si="35"/>
        <v>26.717337590733322</v>
      </c>
      <c r="AO16">
        <f t="shared" si="14"/>
        <v>8.2207775115966975</v>
      </c>
      <c r="AP16">
        <f t="shared" si="15"/>
        <v>8.5274704524860887</v>
      </c>
      <c r="AQ16">
        <f t="shared" si="16"/>
        <v>-0.30669294088939125</v>
      </c>
      <c r="AR16">
        <f t="shared" si="17"/>
        <v>1.2368691989466936</v>
      </c>
      <c r="AS16">
        <f t="shared" si="18"/>
        <v>3.3519642752060461</v>
      </c>
      <c r="AV16">
        <f t="shared" si="19"/>
        <v>5.0164623260497976</v>
      </c>
      <c r="AW16">
        <f t="shared" si="20"/>
        <v>4.9365246175121626</v>
      </c>
      <c r="AX16">
        <f t="shared" si="21"/>
        <v>7.9937708537634933E-2</v>
      </c>
      <c r="AY16">
        <f t="shared" si="22"/>
        <v>0.94609849568181148</v>
      </c>
      <c r="AZ16">
        <f t="shared" si="23"/>
        <v>30.895438798084253</v>
      </c>
      <c r="BC16">
        <f t="shared" si="24"/>
        <v>5.6558621724446994</v>
      </c>
      <c r="BD16">
        <f t="shared" si="25"/>
        <v>5.5976041723635506</v>
      </c>
      <c r="BE16">
        <f t="shared" si="26"/>
        <v>5.8258000081148786E-2</v>
      </c>
      <c r="BF16">
        <f t="shared" si="27"/>
        <v>0.96042309418449567</v>
      </c>
      <c r="BG16">
        <f t="shared" si="36"/>
        <v>19.83425236451286</v>
      </c>
      <c r="BJ16">
        <f t="shared" si="29"/>
        <v>10.634406407674199</v>
      </c>
      <c r="BK16">
        <f t="shared" si="30"/>
        <v>10.90088295269654</v>
      </c>
      <c r="BL16">
        <f t="shared" si="31"/>
        <v>-0.26647654502234097</v>
      </c>
      <c r="BM16">
        <f t="shared" si="32"/>
        <v>1.2028665091436364</v>
      </c>
      <c r="BN16">
        <f t="shared" si="33"/>
        <v>0.62910724285760211</v>
      </c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20" t="s">
        <v>100</v>
      </c>
      <c r="B17">
        <v>26</v>
      </c>
      <c r="C17" t="s">
        <v>95</v>
      </c>
      <c r="E17">
        <v>20.315244674682599</v>
      </c>
      <c r="G17" s="48">
        <v>27.917291641235401</v>
      </c>
      <c r="H17" s="49">
        <v>24.483545939127598</v>
      </c>
      <c r="I17" s="50">
        <v>25.918279012044302</v>
      </c>
      <c r="J17" s="51">
        <v>28.951479593912801</v>
      </c>
      <c r="K17" s="52">
        <v>25.361715952555301</v>
      </c>
      <c r="L17" s="53">
        <v>26.182992299397799</v>
      </c>
      <c r="M17" s="15">
        <v>31.034905751546201</v>
      </c>
      <c r="N17" s="54"/>
      <c r="O17" s="48"/>
      <c r="T17">
        <f t="shared" si="0"/>
        <v>7.6020469665528019</v>
      </c>
      <c r="U17">
        <v>7.1782898409715301</v>
      </c>
      <c r="V17">
        <f t="shared" si="1"/>
        <v>0.42375712558127177</v>
      </c>
      <c r="W17">
        <f t="shared" si="2"/>
        <v>0.74548068280842605</v>
      </c>
      <c r="X17">
        <f t="shared" si="3"/>
        <v>5.1470197488769802</v>
      </c>
      <c r="AA17">
        <f t="shared" si="4"/>
        <v>4.1683012644449988</v>
      </c>
      <c r="AB17">
        <f t="shared" si="5"/>
        <v>4.1690421339869372</v>
      </c>
      <c r="AC17">
        <f t="shared" si="6"/>
        <v>-7.4086954193841592E-4</v>
      </c>
      <c r="AD17">
        <f t="shared" si="7"/>
        <v>1.0005136635141008</v>
      </c>
      <c r="AE17">
        <f t="shared" si="34"/>
        <v>55.618117906765065</v>
      </c>
      <c r="AH17">
        <f t="shared" si="9"/>
        <v>5.6030343373617022</v>
      </c>
      <c r="AI17">
        <f t="shared" si="10"/>
        <v>5.334105307587075</v>
      </c>
      <c r="AJ17">
        <f t="shared" si="11"/>
        <v>0.26892902977462718</v>
      </c>
      <c r="AK17">
        <f t="shared" si="12"/>
        <v>0.82993541144215766</v>
      </c>
      <c r="AL17">
        <f t="shared" si="35"/>
        <v>20.573993472909279</v>
      </c>
      <c r="AO17">
        <f t="shared" si="14"/>
        <v>8.6362349192302013</v>
      </c>
      <c r="AP17">
        <f t="shared" si="15"/>
        <v>8.5274704524860887</v>
      </c>
      <c r="AQ17">
        <f t="shared" si="16"/>
        <v>0.10876446674411255</v>
      </c>
      <c r="AR17">
        <f t="shared" si="17"/>
        <v>0.9273819377217194</v>
      </c>
      <c r="AS17">
        <f t="shared" si="18"/>
        <v>2.5132416001318303</v>
      </c>
      <c r="AV17">
        <f t="shared" si="19"/>
        <v>5.0464712778727012</v>
      </c>
      <c r="AW17">
        <f t="shared" si="20"/>
        <v>4.9365246175121626</v>
      </c>
      <c r="AX17">
        <f t="shared" si="21"/>
        <v>0.10994666036053857</v>
      </c>
      <c r="AY17">
        <f t="shared" si="22"/>
        <v>0.92662232054200289</v>
      </c>
      <c r="AZ17">
        <f t="shared" si="23"/>
        <v>30.259432103433401</v>
      </c>
      <c r="BC17">
        <f t="shared" si="24"/>
        <v>5.8677476247152001</v>
      </c>
      <c r="BD17">
        <f t="shared" si="25"/>
        <v>5.5976041723635506</v>
      </c>
      <c r="BE17">
        <f t="shared" si="26"/>
        <v>0.27014345235164949</v>
      </c>
      <c r="BF17">
        <f t="shared" si="27"/>
        <v>0.82923708769180282</v>
      </c>
      <c r="BG17">
        <f t="shared" si="36"/>
        <v>17.125054329580077</v>
      </c>
      <c r="BJ17">
        <f t="shared" si="29"/>
        <v>10.719661076863602</v>
      </c>
      <c r="BK17">
        <f t="shared" si="30"/>
        <v>10.90088295269654</v>
      </c>
      <c r="BL17">
        <f t="shared" si="31"/>
        <v>-0.18122187583293758</v>
      </c>
      <c r="BM17">
        <f t="shared" si="32"/>
        <v>1.1338437761616191</v>
      </c>
      <c r="BN17">
        <f t="shared" si="33"/>
        <v>0.59300789109185414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20" t="s">
        <v>101</v>
      </c>
      <c r="B18">
        <v>27</v>
      </c>
      <c r="C18" t="s">
        <v>95</v>
      </c>
      <c r="E18">
        <v>20.430078506469702</v>
      </c>
      <c r="G18" s="48">
        <v>27.8838787078857</v>
      </c>
      <c r="H18" s="49">
        <v>24.2371501922607</v>
      </c>
      <c r="I18" s="50">
        <v>25.562111536661799</v>
      </c>
      <c r="J18" s="51">
        <v>28.623022715250698</v>
      </c>
      <c r="K18" s="52">
        <v>25.3256238301595</v>
      </c>
      <c r="L18" s="53">
        <v>26.024435679117801</v>
      </c>
      <c r="M18" s="15">
        <v>31.460066477457701</v>
      </c>
      <c r="N18" s="54"/>
      <c r="O18" s="48"/>
      <c r="T18">
        <f t="shared" si="0"/>
        <v>7.4538002014159979</v>
      </c>
      <c r="U18">
        <v>7.1782898409715301</v>
      </c>
      <c r="V18">
        <f t="shared" si="1"/>
        <v>0.27551036044446775</v>
      </c>
      <c r="W18">
        <f t="shared" si="2"/>
        <v>0.82615800900789815</v>
      </c>
      <c r="X18">
        <f t="shared" si="3"/>
        <v>5.7040399384155265</v>
      </c>
      <c r="AA18">
        <f t="shared" si="4"/>
        <v>3.8070716857909979</v>
      </c>
      <c r="AB18">
        <f t="shared" si="5"/>
        <v>4.1690421339869372</v>
      </c>
      <c r="AC18">
        <f t="shared" si="6"/>
        <v>-0.36197044819593938</v>
      </c>
      <c r="AD18">
        <f t="shared" si="7"/>
        <v>1.2851800118941126</v>
      </c>
      <c r="AE18">
        <f t="shared" si="34"/>
        <v>71.442595978037886</v>
      </c>
      <c r="AH18">
        <f t="shared" si="9"/>
        <v>5.1320330301920976</v>
      </c>
      <c r="AI18">
        <f t="shared" si="10"/>
        <v>5.334105307587075</v>
      </c>
      <c r="AJ18">
        <f t="shared" si="11"/>
        <v>-0.20207227739497746</v>
      </c>
      <c r="AK18">
        <f t="shared" si="12"/>
        <v>1.1503495231211431</v>
      </c>
      <c r="AL18">
        <f t="shared" si="35"/>
        <v>28.517018618512331</v>
      </c>
      <c r="AO18">
        <f t="shared" si="14"/>
        <v>8.1929442087809967</v>
      </c>
      <c r="AP18">
        <f t="shared" si="15"/>
        <v>8.5274704524860887</v>
      </c>
      <c r="AQ18">
        <f t="shared" si="16"/>
        <v>-0.33452624370509199</v>
      </c>
      <c r="AR18">
        <f t="shared" si="17"/>
        <v>1.26096326213837</v>
      </c>
      <c r="AS18">
        <f t="shared" si="18"/>
        <v>3.4172601360228851</v>
      </c>
      <c r="AV18">
        <f t="shared" si="19"/>
        <v>4.8955453236897988</v>
      </c>
      <c r="AW18">
        <f t="shared" si="20"/>
        <v>4.9365246175121626</v>
      </c>
      <c r="AX18">
        <f t="shared" si="21"/>
        <v>-4.0979293822363871E-2</v>
      </c>
      <c r="AY18">
        <f t="shared" si="22"/>
        <v>1.0288119418376234</v>
      </c>
      <c r="AZ18">
        <f t="shared" si="23"/>
        <v>33.59649817525186</v>
      </c>
      <c r="BC18">
        <f t="shared" si="24"/>
        <v>5.594357172648099</v>
      </c>
      <c r="BD18">
        <f t="shared" si="25"/>
        <v>5.5976041723635506</v>
      </c>
      <c r="BE18">
        <f t="shared" si="26"/>
        <v>-3.246999715451615E-3</v>
      </c>
      <c r="BF18">
        <f t="shared" si="27"/>
        <v>1.0022531833089747</v>
      </c>
      <c r="BG18">
        <f t="shared" si="36"/>
        <v>20.698109709415064</v>
      </c>
      <c r="BJ18">
        <f t="shared" si="29"/>
        <v>11.029987970988</v>
      </c>
      <c r="BK18">
        <f t="shared" si="30"/>
        <v>10.90088295269654</v>
      </c>
      <c r="BL18">
        <f t="shared" si="31"/>
        <v>0.12910501829145993</v>
      </c>
      <c r="BM18">
        <f t="shared" si="32"/>
        <v>0.91439852514409703</v>
      </c>
      <c r="BN18">
        <f t="shared" si="33"/>
        <v>0.47823655464146647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64" customFormat="1" x14ac:dyDescent="0.25">
      <c r="A19" s="63" t="s">
        <v>137</v>
      </c>
      <c r="B19" s="64">
        <v>28</v>
      </c>
      <c r="C19" s="64" t="s">
        <v>95</v>
      </c>
      <c r="E19" s="64">
        <v>21.739434824338598</v>
      </c>
      <c r="G19" s="65">
        <v>28.477168270738801</v>
      </c>
      <c r="H19" s="66">
        <v>24.627034321974801</v>
      </c>
      <c r="I19" s="67">
        <v>25.735643450196299</v>
      </c>
      <c r="J19" s="68">
        <v>29.413787652194301</v>
      </c>
      <c r="K19" s="69">
        <v>25.481368550324699</v>
      </c>
      <c r="L19" s="70">
        <v>25.804765782185701</v>
      </c>
      <c r="M19" s="71">
        <v>32.299954307320398</v>
      </c>
      <c r="N19" s="72"/>
      <c r="O19" s="65"/>
      <c r="T19" s="64">
        <f t="shared" si="0"/>
        <v>6.7377334464002026</v>
      </c>
      <c r="U19" s="64">
        <v>7.1782898409715301</v>
      </c>
      <c r="V19" s="64">
        <f t="shared" si="1"/>
        <v>-0.44055639457132756</v>
      </c>
      <c r="W19" s="64">
        <f t="shared" si="2"/>
        <v>1.3571276208889689</v>
      </c>
      <c r="X19" s="64">
        <f t="shared" si="3"/>
        <v>9.3700116281309533</v>
      </c>
      <c r="AA19" s="64">
        <f t="shared" si="4"/>
        <v>2.8875994976362023</v>
      </c>
      <c r="AB19" s="64">
        <f t="shared" si="5"/>
        <v>4.1690421339869372</v>
      </c>
      <c r="AC19" s="64">
        <f t="shared" si="6"/>
        <v>-1.281442636350735</v>
      </c>
      <c r="AD19" s="64">
        <f t="shared" si="7"/>
        <v>2.4308192742706471</v>
      </c>
      <c r="AH19" s="64">
        <f t="shared" si="9"/>
        <v>3.996208625857701</v>
      </c>
      <c r="AI19" s="64">
        <f t="shared" si="10"/>
        <v>5.334105307587075</v>
      </c>
      <c r="AJ19" s="64">
        <f t="shared" si="11"/>
        <v>-1.337896681729374</v>
      </c>
      <c r="AK19" s="64">
        <f t="shared" si="12"/>
        <v>2.5278251608108646</v>
      </c>
      <c r="AO19" s="64">
        <f t="shared" si="14"/>
        <v>7.6743528278557029</v>
      </c>
      <c r="AP19" s="64">
        <f t="shared" si="15"/>
        <v>8.5274704524860887</v>
      </c>
      <c r="AQ19" s="64">
        <f t="shared" si="16"/>
        <v>-0.85311762463038576</v>
      </c>
      <c r="AR19" s="64">
        <f t="shared" si="17"/>
        <v>1.8064002922489699</v>
      </c>
      <c r="AS19" s="64">
        <f t="shared" si="18"/>
        <v>4.8954159837569602</v>
      </c>
      <c r="AV19" s="64">
        <f t="shared" si="19"/>
        <v>3.741933725986101</v>
      </c>
      <c r="AW19" s="64">
        <f t="shared" si="20"/>
        <v>4.9365246175121626</v>
      </c>
      <c r="AX19" s="64">
        <f t="shared" si="21"/>
        <v>-1.1945908915260617</v>
      </c>
      <c r="AY19" s="64">
        <f t="shared" si="22"/>
        <v>2.288799188918357</v>
      </c>
      <c r="AZ19" s="64">
        <f t="shared" si="23"/>
        <v>74.742170699015759</v>
      </c>
      <c r="BC19" s="64">
        <f t="shared" si="24"/>
        <v>4.0653309578471024</v>
      </c>
      <c r="BD19" s="64">
        <f t="shared" si="25"/>
        <v>5.5976041723635506</v>
      </c>
      <c r="BE19" s="64">
        <f t="shared" si="26"/>
        <v>-1.5322732145164482</v>
      </c>
      <c r="BF19" s="64">
        <f t="shared" si="27"/>
        <v>2.892412296112965</v>
      </c>
      <c r="BJ19" s="64">
        <f t="shared" si="29"/>
        <v>10.5605194829818</v>
      </c>
      <c r="BK19" s="64">
        <f t="shared" si="30"/>
        <v>10.90088295269654</v>
      </c>
      <c r="BL19" s="64">
        <f t="shared" si="31"/>
        <v>-0.34036346971473996</v>
      </c>
      <c r="BM19" s="64">
        <f t="shared" si="32"/>
        <v>1.2660755263390722</v>
      </c>
      <c r="BN19" s="64">
        <f t="shared" si="33"/>
        <v>0.66216598231811763</v>
      </c>
    </row>
    <row r="20" spans="1:1024" x14ac:dyDescent="0.25">
      <c r="A20" s="20" t="s">
        <v>102</v>
      </c>
      <c r="B20">
        <v>5</v>
      </c>
      <c r="C20" t="s">
        <v>103</v>
      </c>
      <c r="E20">
        <v>22.269752502441399</v>
      </c>
      <c r="G20" s="48">
        <v>29.182191848754901</v>
      </c>
      <c r="H20" s="49">
        <v>26.3900852203369</v>
      </c>
      <c r="I20" s="50">
        <v>28.017289479573598</v>
      </c>
      <c r="J20" s="51">
        <v>30.685686747233099</v>
      </c>
      <c r="K20" s="52">
        <v>27.454098383585599</v>
      </c>
      <c r="L20" s="53">
        <v>27.7034079233805</v>
      </c>
      <c r="M20" s="15">
        <v>33.171747843424498</v>
      </c>
      <c r="N20" s="54"/>
      <c r="O20" s="48"/>
      <c r="T20">
        <f t="shared" si="0"/>
        <v>6.9124393463135014</v>
      </c>
      <c r="U20">
        <v>7.1782898409715301</v>
      </c>
      <c r="V20">
        <f t="shared" si="1"/>
        <v>-0.26585049465802868</v>
      </c>
      <c r="W20">
        <f t="shared" si="2"/>
        <v>1.2023446444207979</v>
      </c>
      <c r="X20">
        <f t="shared" si="3"/>
        <v>8.3013440488848165</v>
      </c>
      <c r="Y20">
        <f>AVERAGE(X20:X27)+(2*STDEV(X20:X27))</f>
        <v>13.04842061012279</v>
      </c>
      <c r="AA20">
        <f t="shared" si="4"/>
        <v>4.1203327178955007</v>
      </c>
      <c r="AB20">
        <f t="shared" si="5"/>
        <v>4.1690421339869372</v>
      </c>
      <c r="AC20">
        <f t="shared" si="6"/>
        <v>-4.870941609143653E-2</v>
      </c>
      <c r="AD20">
        <f t="shared" si="7"/>
        <v>1.0343392266012004</v>
      </c>
      <c r="AE20">
        <f>POWER(2,-AA20)*1000</f>
        <v>57.498466196495848</v>
      </c>
      <c r="AF20">
        <f>AVERAGE(AE20:AE27)+(2*STDEV(AE20:AE27))</f>
        <v>117.37962302022399</v>
      </c>
      <c r="AH20">
        <f t="shared" si="9"/>
        <v>5.7475369771321994</v>
      </c>
      <c r="AI20">
        <f t="shared" si="10"/>
        <v>5.334105307587075</v>
      </c>
      <c r="AJ20">
        <f t="shared" si="11"/>
        <v>0.41343166954512434</v>
      </c>
      <c r="AK20">
        <f t="shared" si="12"/>
        <v>0.75083527203882972</v>
      </c>
      <c r="AL20">
        <f>POWER(2,-AH20)*1000</f>
        <v>18.613111060430484</v>
      </c>
      <c r="AM20">
        <f>AVERAGE(AL20:AL27)+(2*STDEV(AL20:AL27))</f>
        <v>75.126925922848102</v>
      </c>
      <c r="AO20">
        <f t="shared" si="14"/>
        <v>8.4159342447916998</v>
      </c>
      <c r="AP20">
        <f t="shared" si="15"/>
        <v>8.5274704524860887</v>
      </c>
      <c r="AQ20">
        <f t="shared" si="16"/>
        <v>-0.11153620769438888</v>
      </c>
      <c r="AR20">
        <f t="shared" si="17"/>
        <v>1.0803780302433437</v>
      </c>
      <c r="AS20">
        <f t="shared" si="18"/>
        <v>2.9278670405707463</v>
      </c>
      <c r="AT20">
        <f>AVERAGE(AS20:AS27)+(2*STDEV(AS20:AS27))</f>
        <v>7.0070564392237946</v>
      </c>
      <c r="AV20">
        <f t="shared" si="19"/>
        <v>5.1843458811441998</v>
      </c>
      <c r="AW20">
        <f t="shared" si="20"/>
        <v>4.9365246175121626</v>
      </c>
      <c r="AX20">
        <f t="shared" si="21"/>
        <v>0.24782126363203716</v>
      </c>
      <c r="AY20">
        <f t="shared" si="22"/>
        <v>0.84216728376361993</v>
      </c>
      <c r="AZ20">
        <f t="shared" si="23"/>
        <v>27.501499993948244</v>
      </c>
      <c r="BA20">
        <f>AVERAGE(AZ20:AZ27)+(2*STDEV(AZ20:AZ27))</f>
        <v>65.493168210888129</v>
      </c>
      <c r="BC20">
        <f t="shared" si="24"/>
        <v>5.4336554209391004</v>
      </c>
      <c r="BD20">
        <f t="shared" si="25"/>
        <v>5.5976041723635506</v>
      </c>
      <c r="BE20">
        <f t="shared" si="26"/>
        <v>-0.1639487514244502</v>
      </c>
      <c r="BF20">
        <f t="shared" si="27"/>
        <v>1.120349415532752</v>
      </c>
      <c r="BG20">
        <f>POWER(2,-BC20)*1000</f>
        <v>23.136983251094559</v>
      </c>
      <c r="BH20">
        <f>AVERAGE(BG20:BG27)+(2*STDEV(BG20:BG27))</f>
        <v>59.543571400304188</v>
      </c>
      <c r="BJ20">
        <f t="shared" si="29"/>
        <v>10.901995340983099</v>
      </c>
      <c r="BK20">
        <f t="shared" si="30"/>
        <v>10.90088295269654</v>
      </c>
      <c r="BL20">
        <f t="shared" si="31"/>
        <v>1.1123882865593515E-3</v>
      </c>
      <c r="BM20">
        <f t="shared" si="32"/>
        <v>0.9992292483772276</v>
      </c>
      <c r="BN20">
        <f t="shared" si="33"/>
        <v>0.52260359121380007</v>
      </c>
      <c r="BO20">
        <f>AVERAGE(BN20:BN27)+(2*STDEV(BN20:BN27))</f>
        <v>0.84248519484075923</v>
      </c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0" t="s">
        <v>104</v>
      </c>
      <c r="B21">
        <v>6</v>
      </c>
      <c r="C21" t="s">
        <v>103</v>
      </c>
      <c r="E21">
        <v>21.855707168579102</v>
      </c>
      <c r="G21" s="48">
        <v>29.030576705932599</v>
      </c>
      <c r="H21" s="49">
        <v>26.209418614705399</v>
      </c>
      <c r="I21" s="50">
        <v>27.1684061686198</v>
      </c>
      <c r="J21" s="51">
        <v>30.591362635294601</v>
      </c>
      <c r="K21" s="52">
        <v>26.7693678538005</v>
      </c>
      <c r="L21" s="53">
        <v>26.870368957519499</v>
      </c>
      <c r="M21" s="15">
        <v>32.486869812011697</v>
      </c>
      <c r="N21" s="54"/>
      <c r="O21" s="48"/>
      <c r="T21">
        <f t="shared" si="0"/>
        <v>7.1748695373534979</v>
      </c>
      <c r="U21">
        <v>7.1782898409715301</v>
      </c>
      <c r="V21">
        <f t="shared" si="1"/>
        <v>-3.4203036180322499E-3</v>
      </c>
      <c r="W21">
        <f t="shared" si="2"/>
        <v>1.0023735863158922</v>
      </c>
      <c r="X21">
        <f t="shared" si="3"/>
        <v>6.9206845509186259</v>
      </c>
      <c r="Y21">
        <f>AVERAGE(X20:X27)-(2*STDEV(X20:X27))</f>
        <v>2.2595216650469059</v>
      </c>
      <c r="AA21">
        <f t="shared" si="4"/>
        <v>4.3537114461262973</v>
      </c>
      <c r="AB21">
        <f t="shared" si="5"/>
        <v>4.1690421339869372</v>
      </c>
      <c r="AC21">
        <f t="shared" si="6"/>
        <v>0.18466931213936011</v>
      </c>
      <c r="AD21">
        <f t="shared" si="7"/>
        <v>0.87985072811051201</v>
      </c>
      <c r="AE21">
        <f>POWER(2,-AA21)*1000</f>
        <v>48.910517987857425</v>
      </c>
      <c r="AF21">
        <f>AVERAGE(AE20:AE27)-(2*STDEV(AE20:AE27))</f>
        <v>16.459856293007135</v>
      </c>
      <c r="AH21">
        <f t="shared" si="9"/>
        <v>5.3126990000406984</v>
      </c>
      <c r="AI21">
        <f t="shared" si="10"/>
        <v>5.334105307587075</v>
      </c>
      <c r="AJ21">
        <f t="shared" si="11"/>
        <v>-2.1406307546376624E-2</v>
      </c>
      <c r="AK21">
        <f t="shared" si="12"/>
        <v>1.0149483471809797</v>
      </c>
      <c r="AL21">
        <f>POWER(2,-AH21)*1000</f>
        <v>25.160440658817311</v>
      </c>
      <c r="AM21">
        <f>AVERAGE(AL20:AL27)-(2*STDEV(AL20:AL27))</f>
        <v>-2.9219031707106424</v>
      </c>
      <c r="AO21">
        <f t="shared" si="14"/>
        <v>8.7356554667154995</v>
      </c>
      <c r="AP21">
        <f t="shared" si="15"/>
        <v>8.5274704524860887</v>
      </c>
      <c r="AQ21">
        <f t="shared" si="16"/>
        <v>0.20818501422941083</v>
      </c>
      <c r="AR21">
        <f t="shared" si="17"/>
        <v>0.86562554877048803</v>
      </c>
      <c r="AS21">
        <f t="shared" si="18"/>
        <v>2.3458793522025099</v>
      </c>
      <c r="AT21">
        <f>AVERAGE(AS20:AS27)-(2*STDEV(AS20:AS27))</f>
        <v>0.52598794496263501</v>
      </c>
      <c r="AV21">
        <f t="shared" si="19"/>
        <v>4.913660685221398</v>
      </c>
      <c r="AW21">
        <f t="shared" si="20"/>
        <v>4.9365246175121626</v>
      </c>
      <c r="AX21">
        <f t="shared" si="21"/>
        <v>-2.2863932290764666E-2</v>
      </c>
      <c r="AY21">
        <f t="shared" si="22"/>
        <v>1.0159743169089501</v>
      </c>
      <c r="AZ21">
        <f t="shared" si="23"/>
        <v>33.17727749462837</v>
      </c>
      <c r="BA21">
        <f>AVERAGE(AZ20:AZ27)-(2*STDEV(AZ20:AZ27))</f>
        <v>10.839848996938809</v>
      </c>
      <c r="BC21">
        <f t="shared" si="24"/>
        <v>5.0146617889403977</v>
      </c>
      <c r="BD21">
        <f t="shared" si="25"/>
        <v>5.5976041723635506</v>
      </c>
      <c r="BE21">
        <f t="shared" si="26"/>
        <v>-0.58294238342315285</v>
      </c>
      <c r="BF21">
        <f t="shared" si="27"/>
        <v>1.497901111900745</v>
      </c>
      <c r="BG21">
        <f>POWER(2,-BC21)*1000</f>
        <v>30.934021526992346</v>
      </c>
      <c r="BH21">
        <f>AVERAGE(BG20:BG27)-(2*STDEV(BG20:BG27))</f>
        <v>5.3242911776483801</v>
      </c>
      <c r="BJ21">
        <f t="shared" si="29"/>
        <v>10.631162643432596</v>
      </c>
      <c r="BK21">
        <f t="shared" si="30"/>
        <v>10.90088295269654</v>
      </c>
      <c r="BL21">
        <f t="shared" si="31"/>
        <v>-0.26972030926394375</v>
      </c>
      <c r="BM21">
        <f t="shared" si="32"/>
        <v>1.2055740841896674</v>
      </c>
      <c r="BN21">
        <f t="shared" si="33"/>
        <v>0.63052332274601097</v>
      </c>
      <c r="BO21">
        <f>AVERAGE(BN20:BN27)-(2*STDEV(BN20:BN27))</f>
        <v>0.30160410787726977</v>
      </c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74" customFormat="1" x14ac:dyDescent="0.25">
      <c r="A22" s="73" t="s">
        <v>138</v>
      </c>
      <c r="B22" s="74">
        <v>7</v>
      </c>
      <c r="C22" s="74" t="s">
        <v>103</v>
      </c>
      <c r="G22" s="75"/>
      <c r="H22" s="76"/>
      <c r="I22" s="77"/>
      <c r="J22" s="78"/>
      <c r="K22" s="79"/>
      <c r="L22" s="80"/>
      <c r="M22" s="81"/>
      <c r="N22" s="82"/>
      <c r="O22" s="75"/>
    </row>
    <row r="23" spans="1:1024" s="90" customFormat="1" x14ac:dyDescent="0.25">
      <c r="A23" s="83" t="s">
        <v>139</v>
      </c>
      <c r="B23" s="11">
        <v>16</v>
      </c>
      <c r="C23" s="11" t="s">
        <v>103</v>
      </c>
      <c r="D23" s="11"/>
      <c r="E23" s="11">
        <v>20.058519363403299</v>
      </c>
      <c r="F23" s="11"/>
      <c r="G23" s="13">
        <v>26.738212585449201</v>
      </c>
      <c r="H23" s="84">
        <v>25.1653658548991</v>
      </c>
      <c r="I23" s="85">
        <v>27.070044835408499</v>
      </c>
      <c r="J23" s="86">
        <v>29.0894978841146</v>
      </c>
      <c r="K23" s="87">
        <v>25.9610087076823</v>
      </c>
      <c r="L23" s="88">
        <v>26.748947779337598</v>
      </c>
      <c r="M23" s="14">
        <v>31.791669845581101</v>
      </c>
      <c r="N23" s="89"/>
      <c r="O23" s="13"/>
      <c r="P23" s="11"/>
      <c r="Q23" s="11"/>
      <c r="R23" s="11"/>
      <c r="S23" s="11"/>
      <c r="T23" s="11">
        <f t="shared" ref="T23:T35" si="37">G23-E23</f>
        <v>6.679693222045902</v>
      </c>
      <c r="U23" s="11">
        <v>7.1782898409715301</v>
      </c>
      <c r="V23" s="11">
        <f t="shared" ref="V23:V35" si="38">T23-U23</f>
        <v>-0.49859661892562812</v>
      </c>
      <c r="W23" s="11">
        <f t="shared" ref="W23:W35" si="39">POWER(2,-V23)</f>
        <v>1.412838555523682</v>
      </c>
      <c r="X23" s="11">
        <f t="shared" ref="X23:X35" si="40">POWER(2,-T23)*1000</f>
        <v>9.7546564451006059</v>
      </c>
      <c r="Y23" s="11"/>
      <c r="Z23" s="11"/>
      <c r="AA23" s="11">
        <f t="shared" ref="AA23:AA35" si="41">H23-E23</f>
        <v>5.1068464914958014</v>
      </c>
      <c r="AB23" s="11">
        <f t="shared" ref="AB23:AB35" si="42">AVERAGE($AA$12:$AA$19)</f>
        <v>4.1690421339869372</v>
      </c>
      <c r="AC23" s="11">
        <f t="shared" ref="AC23:AC35" si="43">AA23-AB23</f>
        <v>0.93780435750886415</v>
      </c>
      <c r="AD23" s="11">
        <f t="shared" ref="AD23:AD35" si="44">POWER(2,-AC23)</f>
        <v>0.5220267504581626</v>
      </c>
      <c r="AE23" s="11">
        <f t="shared" ref="AE23:AE35" si="45">POWER(2,-AA23)*1000</f>
        <v>29.019239233066518</v>
      </c>
      <c r="AF23" s="11"/>
      <c r="AG23" s="11"/>
      <c r="AH23" s="11">
        <f t="shared" ref="AH23:AH35" si="46">I23-E23</f>
        <v>7.0115254720052</v>
      </c>
      <c r="AI23" s="11">
        <f t="shared" ref="AI23:AI35" si="47">AVERAGE($AH$12:$AH$19)</f>
        <v>5.334105307587075</v>
      </c>
      <c r="AJ23" s="11">
        <f t="shared" ref="AJ23:AJ35" si="48">AH23-AI23</f>
        <v>1.677420164418125</v>
      </c>
      <c r="AK23" s="11">
        <f t="shared" ref="AK23:AK35" si="49">POWER(2,-AJ23)</f>
        <v>0.3126412044625817</v>
      </c>
      <c r="AL23" s="11">
        <f t="shared" ref="AL23:AL35" si="50">POWER(2,-AH23)*1000</f>
        <v>7.7503357626329539</v>
      </c>
      <c r="AM23" s="11"/>
      <c r="AN23" s="11"/>
      <c r="AO23" s="11">
        <f t="shared" ref="AO23:AO35" si="51">J23-E23</f>
        <v>9.0309785207113009</v>
      </c>
      <c r="AP23" s="11">
        <f t="shared" ref="AP23:AP35" si="52">AVERAGE($AO$12:$AO$19)</f>
        <v>8.5274704524860887</v>
      </c>
      <c r="AQ23" s="11">
        <f t="shared" ref="AQ23:AQ35" si="53">AO23-AP23</f>
        <v>0.50350806822521221</v>
      </c>
      <c r="AR23" s="11">
        <f t="shared" ref="AR23:AR35" si="54">POWER(2,-AQ23)</f>
        <v>0.70538946373099909</v>
      </c>
      <c r="AS23" s="11">
        <f t="shared" ref="AS23:AS35" si="55">POWER(2,-AO23)*1000</f>
        <v>1.9116332467059534</v>
      </c>
      <c r="AT23" s="11"/>
      <c r="AU23" s="11"/>
      <c r="AV23" s="11">
        <f t="shared" ref="AV23:AV35" si="56">K23-E23</f>
        <v>5.902489344279001</v>
      </c>
      <c r="AW23" s="11">
        <f t="shared" ref="AW23:AW35" si="57">AVERAGE($AV$12:$AV$19)</f>
        <v>4.9365246175121626</v>
      </c>
      <c r="AX23" s="11">
        <f t="shared" ref="AX23:AX35" si="58">AV23-AW23</f>
        <v>0.96596472676683831</v>
      </c>
      <c r="AY23" s="11">
        <f t="shared" ref="AY23:AY35" si="59">POWER(2,-AX23)</f>
        <v>0.51193596666118713</v>
      </c>
      <c r="AZ23" s="11">
        <f t="shared" ref="AZ23:AZ31" si="60">POWER(2,-AV23)*1000</f>
        <v>16.717589551942538</v>
      </c>
      <c r="BA23" s="11"/>
      <c r="BB23" s="11"/>
      <c r="BC23" s="11">
        <f t="shared" ref="BC23:BC35" si="61">L23-E23</f>
        <v>6.6904284159342993</v>
      </c>
      <c r="BD23" s="11">
        <f t="shared" ref="BD23:BD35" si="62">AVERAGE($BC$12:$BC$19)</f>
        <v>5.5976041723635506</v>
      </c>
      <c r="BE23" s="11">
        <f t="shared" ref="BE23:BE35" si="63">BC23-BD23</f>
        <v>1.0928242435707487</v>
      </c>
      <c r="BF23" s="11">
        <f t="shared" ref="BF23:BF35" si="64">POWER(2,-BE23)</f>
        <v>0.46884266154122323</v>
      </c>
      <c r="BG23" s="11">
        <f t="shared" ref="BG23:BG35" si="65">POWER(2,-BC23)*1000</f>
        <v>9.6823407564501593</v>
      </c>
      <c r="BH23" s="11"/>
      <c r="BI23" s="11"/>
      <c r="BJ23" s="11">
        <f t="shared" ref="BJ23:BJ35" si="66">M23-E23</f>
        <v>11.733150482177802</v>
      </c>
      <c r="BK23" s="11">
        <f t="shared" ref="BK23:BK35" si="67">AVERAGE($BJ$12:$BJ$19)</f>
        <v>10.90088295269654</v>
      </c>
      <c r="BL23" s="11">
        <f t="shared" ref="BL23:BL35" si="68">BJ23-BK23</f>
        <v>0.83226752948126226</v>
      </c>
      <c r="BM23" s="11">
        <f t="shared" ref="BM23:BM35" si="69">POWER(2,-BL23)</f>
        <v>0.56164579177621154</v>
      </c>
      <c r="BN23" s="11">
        <f t="shared" ref="BN23:BN35" si="70">POWER(2,-BJ23)*1000</f>
        <v>0.29374451183154127</v>
      </c>
      <c r="BO23" s="11"/>
      <c r="BP23" s="11"/>
      <c r="BQ23" s="11"/>
      <c r="BR23" s="11"/>
      <c r="BS23" s="11"/>
      <c r="BT23" s="11"/>
      <c r="BU23" s="11"/>
      <c r="BV23" s="11"/>
      <c r="BW23" s="11"/>
    </row>
    <row r="24" spans="1:1024" x14ac:dyDescent="0.25">
      <c r="A24" s="20" t="s">
        <v>105</v>
      </c>
      <c r="B24">
        <v>29</v>
      </c>
      <c r="C24" t="s">
        <v>103</v>
      </c>
      <c r="E24">
        <v>20.634013118939201</v>
      </c>
      <c r="G24" s="48">
        <v>27.546506679200601</v>
      </c>
      <c r="H24" s="49">
        <v>24.516516822278401</v>
      </c>
      <c r="I24" s="50">
        <v>25.0315751888782</v>
      </c>
      <c r="J24" s="51">
        <v>28.2931879745008</v>
      </c>
      <c r="K24" s="52">
        <v>25.1484865227272</v>
      </c>
      <c r="L24" s="53">
        <v>25.1892107392833</v>
      </c>
      <c r="M24" s="15">
        <v>31.3701676077693</v>
      </c>
      <c r="N24" s="54"/>
      <c r="O24" s="48"/>
      <c r="T24">
        <f t="shared" si="37"/>
        <v>6.9124935602613995</v>
      </c>
      <c r="U24">
        <v>7.1782898409715301</v>
      </c>
      <c r="V24">
        <f t="shared" si="38"/>
        <v>-0.26579628071013062</v>
      </c>
      <c r="W24">
        <f t="shared" si="39"/>
        <v>1.2022994632679356</v>
      </c>
      <c r="X24">
        <f t="shared" si="40"/>
        <v>8.3010321048044098</v>
      </c>
      <c r="AA24">
        <f t="shared" si="41"/>
        <v>3.8825037033392</v>
      </c>
      <c r="AB24">
        <f t="shared" si="42"/>
        <v>4.1690421339869372</v>
      </c>
      <c r="AC24">
        <f t="shared" si="43"/>
        <v>-0.28653843064773721</v>
      </c>
      <c r="AD24">
        <f t="shared" si="44"/>
        <v>1.2197102192486369</v>
      </c>
      <c r="AE24">
        <f t="shared" si="45"/>
        <v>67.803158777452197</v>
      </c>
      <c r="AH24">
        <f t="shared" si="46"/>
        <v>4.3975620699389992</v>
      </c>
      <c r="AI24">
        <f t="shared" si="47"/>
        <v>5.334105307587075</v>
      </c>
      <c r="AJ24">
        <f t="shared" si="48"/>
        <v>-0.93654323764807579</v>
      </c>
      <c r="AK24">
        <f t="shared" si="49"/>
        <v>1.9139368612772922</v>
      </c>
      <c r="AL24">
        <f t="shared" si="50"/>
        <v>47.44625177886374</v>
      </c>
      <c r="AO24">
        <f t="shared" si="51"/>
        <v>7.6591748555615986</v>
      </c>
      <c r="AP24">
        <f t="shared" si="52"/>
        <v>8.5274704524860887</v>
      </c>
      <c r="AQ24">
        <f t="shared" si="53"/>
        <v>-0.8682955969244901</v>
      </c>
      <c r="AR24">
        <f t="shared" si="54"/>
        <v>1.8255049704549291</v>
      </c>
      <c r="AS24">
        <f t="shared" si="55"/>
        <v>4.9471904146266228</v>
      </c>
      <c r="AV24">
        <f t="shared" si="56"/>
        <v>4.5144734037879992</v>
      </c>
      <c r="AW24">
        <f t="shared" si="57"/>
        <v>4.9365246175121626</v>
      </c>
      <c r="AX24">
        <f t="shared" si="58"/>
        <v>-0.42205121372416343</v>
      </c>
      <c r="AY24">
        <f t="shared" si="59"/>
        <v>1.3398311637791998</v>
      </c>
      <c r="AZ24">
        <f t="shared" si="60"/>
        <v>43.753025619679207</v>
      </c>
      <c r="BC24">
        <f t="shared" si="61"/>
        <v>4.5551976203440994</v>
      </c>
      <c r="BD24">
        <f t="shared" si="62"/>
        <v>5.5976041723635506</v>
      </c>
      <c r="BE24">
        <f t="shared" si="63"/>
        <v>-1.0424065520194512</v>
      </c>
      <c r="BF24">
        <f t="shared" si="64"/>
        <v>2.0596604982188507</v>
      </c>
      <c r="BG24">
        <f t="shared" si="65"/>
        <v>42.535239265126833</v>
      </c>
      <c r="BJ24">
        <f t="shared" si="66"/>
        <v>10.736154488830099</v>
      </c>
      <c r="BK24">
        <f t="shared" si="67"/>
        <v>10.90088295269654</v>
      </c>
      <c r="BL24">
        <f t="shared" si="68"/>
        <v>-0.16472846386644058</v>
      </c>
      <c r="BM24">
        <f t="shared" si="69"/>
        <v>1.1209550781669051</v>
      </c>
      <c r="BN24">
        <f t="shared" si="70"/>
        <v>0.58626701569309403</v>
      </c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0" t="s">
        <v>106</v>
      </c>
      <c r="B25">
        <v>30</v>
      </c>
      <c r="C25" t="s">
        <v>103</v>
      </c>
      <c r="E25">
        <v>20.773955062239899</v>
      </c>
      <c r="G25" s="48">
        <v>28.173356676860301</v>
      </c>
      <c r="H25" s="49">
        <v>24.626846791230601</v>
      </c>
      <c r="I25" s="50">
        <v>25.294001502515101</v>
      </c>
      <c r="J25" s="51">
        <v>28.011068589064202</v>
      </c>
      <c r="K25" s="52">
        <v>25.2476155161132</v>
      </c>
      <c r="L25" s="53">
        <v>25.1156697521198</v>
      </c>
      <c r="M25" s="15">
        <v>31.241500300635199</v>
      </c>
      <c r="N25" s="54"/>
      <c r="O25" s="48"/>
      <c r="T25">
        <f t="shared" si="37"/>
        <v>7.3994016146204018</v>
      </c>
      <c r="U25">
        <v>7.1782898409715301</v>
      </c>
      <c r="V25">
        <f t="shared" si="38"/>
        <v>0.22111177364887169</v>
      </c>
      <c r="W25">
        <f t="shared" si="39"/>
        <v>0.85790406123091023</v>
      </c>
      <c r="X25">
        <f t="shared" si="40"/>
        <v>5.9232240990636029</v>
      </c>
      <c r="AA25">
        <f t="shared" si="41"/>
        <v>3.8528917289907021</v>
      </c>
      <c r="AB25">
        <f t="shared" si="42"/>
        <v>4.1690421339869372</v>
      </c>
      <c r="AC25">
        <f t="shared" si="43"/>
        <v>-0.31615040499623515</v>
      </c>
      <c r="AD25">
        <f t="shared" si="44"/>
        <v>1.2450040237709985</v>
      </c>
      <c r="AE25">
        <f t="shared" si="45"/>
        <v>69.209230332031737</v>
      </c>
      <c r="AH25">
        <f t="shared" si="46"/>
        <v>4.5200464402752019</v>
      </c>
      <c r="AI25">
        <f t="shared" si="47"/>
        <v>5.334105307587075</v>
      </c>
      <c r="AJ25">
        <f t="shared" si="48"/>
        <v>-0.81405886731187316</v>
      </c>
      <c r="AK25">
        <f t="shared" si="49"/>
        <v>1.7581508594399897</v>
      </c>
      <c r="AL25">
        <f t="shared" si="50"/>
        <v>43.584336573436119</v>
      </c>
      <c r="AO25">
        <f t="shared" si="51"/>
        <v>7.2371135268243023</v>
      </c>
      <c r="AP25">
        <f t="shared" si="52"/>
        <v>8.5274704524860887</v>
      </c>
      <c r="AQ25">
        <f t="shared" si="53"/>
        <v>-1.2903569256617864</v>
      </c>
      <c r="AR25">
        <f t="shared" si="54"/>
        <v>2.4458855975648004</v>
      </c>
      <c r="AS25">
        <f t="shared" si="55"/>
        <v>6.6284463638192213</v>
      </c>
      <c r="AV25">
        <f t="shared" si="56"/>
        <v>4.4736604538733005</v>
      </c>
      <c r="AW25">
        <f t="shared" si="57"/>
        <v>4.9365246175121626</v>
      </c>
      <c r="AX25">
        <f t="shared" si="58"/>
        <v>-0.46286416363886218</v>
      </c>
      <c r="AY25">
        <f t="shared" si="59"/>
        <v>1.378275375912227</v>
      </c>
      <c r="AZ25">
        <f t="shared" si="60"/>
        <v>45.008445439621489</v>
      </c>
      <c r="BC25">
        <f t="shared" si="61"/>
        <v>4.3417146898799004</v>
      </c>
      <c r="BD25">
        <f t="shared" si="62"/>
        <v>5.5976041723635506</v>
      </c>
      <c r="BE25">
        <f t="shared" si="63"/>
        <v>-1.2558894824836502</v>
      </c>
      <c r="BF25">
        <f t="shared" si="64"/>
        <v>2.3881434236420542</v>
      </c>
      <c r="BG25">
        <f t="shared" si="65"/>
        <v>49.31892999448128</v>
      </c>
      <c r="BJ25">
        <f t="shared" si="66"/>
        <v>10.467545238395299</v>
      </c>
      <c r="BK25">
        <f t="shared" si="67"/>
        <v>10.90088295269654</v>
      </c>
      <c r="BL25">
        <f t="shared" si="68"/>
        <v>-0.43333771430124024</v>
      </c>
      <c r="BM25">
        <f t="shared" si="69"/>
        <v>1.3503540467220783</v>
      </c>
      <c r="BN25">
        <f t="shared" si="70"/>
        <v>0.70624421310036622</v>
      </c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0" t="s">
        <v>107</v>
      </c>
      <c r="B26">
        <v>31</v>
      </c>
      <c r="C26" t="s">
        <v>103</v>
      </c>
      <c r="E26">
        <v>21.554881580802601</v>
      </c>
      <c r="G26" s="48">
        <v>28.0176105037817</v>
      </c>
      <c r="H26" s="49">
        <v>24.848325551493399</v>
      </c>
      <c r="I26" s="50">
        <v>25.526604156199301</v>
      </c>
      <c r="J26" s="51">
        <v>29.581083523626599</v>
      </c>
      <c r="K26" s="52">
        <v>25.6419373654373</v>
      </c>
      <c r="L26" s="53">
        <v>26.1171936233753</v>
      </c>
      <c r="M26" s="15">
        <v>32.230238878534003</v>
      </c>
      <c r="N26" s="54"/>
      <c r="O26" s="48"/>
      <c r="T26">
        <f t="shared" si="37"/>
        <v>6.4627289229790996</v>
      </c>
      <c r="U26">
        <v>7.1782898409715301</v>
      </c>
      <c r="V26">
        <f t="shared" si="38"/>
        <v>-0.71556091799243049</v>
      </c>
      <c r="W26">
        <f t="shared" si="39"/>
        <v>1.6421215482861147</v>
      </c>
      <c r="X26">
        <f t="shared" si="40"/>
        <v>11.337694234066538</v>
      </c>
      <c r="AA26">
        <f t="shared" si="41"/>
        <v>3.2934439706907987</v>
      </c>
      <c r="AB26">
        <f t="shared" si="42"/>
        <v>4.1690421339869372</v>
      </c>
      <c r="AC26">
        <f t="shared" si="43"/>
        <v>-0.87559816329613849</v>
      </c>
      <c r="AD26">
        <f t="shared" si="44"/>
        <v>1.8347686517030568</v>
      </c>
      <c r="AE26">
        <f t="shared" si="45"/>
        <v>101.99398861144965</v>
      </c>
      <c r="AH26">
        <f t="shared" si="46"/>
        <v>3.9717225753967007</v>
      </c>
      <c r="AI26">
        <f t="shared" si="47"/>
        <v>5.334105307587075</v>
      </c>
      <c r="AJ26">
        <f t="shared" si="48"/>
        <v>-1.3623827321903743</v>
      </c>
      <c r="AK26">
        <f t="shared" si="49"/>
        <v>2.5710946695046282</v>
      </c>
      <c r="AL26">
        <f t="shared" si="50"/>
        <v>63.737110405617095</v>
      </c>
      <c r="AO26">
        <f t="shared" si="51"/>
        <v>8.0262019428239988</v>
      </c>
      <c r="AP26">
        <f t="shared" si="52"/>
        <v>8.5274704524860887</v>
      </c>
      <c r="AQ26">
        <f t="shared" si="53"/>
        <v>-0.50126850966208991</v>
      </c>
      <c r="AR26">
        <f t="shared" si="54"/>
        <v>1.4154575761274713</v>
      </c>
      <c r="AS26">
        <f t="shared" si="55"/>
        <v>3.8359458156848389</v>
      </c>
      <c r="AV26">
        <f t="shared" si="56"/>
        <v>4.0870557846346998</v>
      </c>
      <c r="AW26">
        <f t="shared" si="57"/>
        <v>4.9365246175121626</v>
      </c>
      <c r="AX26">
        <f t="shared" si="58"/>
        <v>-0.84946883287746289</v>
      </c>
      <c r="AY26">
        <f t="shared" si="59"/>
        <v>1.8018374080038071</v>
      </c>
      <c r="AZ26">
        <f t="shared" si="60"/>
        <v>58.840128820797354</v>
      </c>
      <c r="BC26">
        <f t="shared" si="61"/>
        <v>4.5623120425726995</v>
      </c>
      <c r="BD26">
        <f t="shared" si="62"/>
        <v>5.5976041723635506</v>
      </c>
      <c r="BE26">
        <f t="shared" si="63"/>
        <v>-1.0352921297908511</v>
      </c>
      <c r="BF26">
        <f t="shared" si="64"/>
        <v>2.0495286109290296</v>
      </c>
      <c r="BG26">
        <f t="shared" si="65"/>
        <v>42.325999805297158</v>
      </c>
      <c r="BJ26">
        <f t="shared" si="66"/>
        <v>10.675357297731402</v>
      </c>
      <c r="BK26">
        <f t="shared" si="67"/>
        <v>10.90088295269654</v>
      </c>
      <c r="BL26">
        <f t="shared" si="68"/>
        <v>-0.22552565496513743</v>
      </c>
      <c r="BM26">
        <f t="shared" si="69"/>
        <v>1.1692031774550526</v>
      </c>
      <c r="BN26">
        <f t="shared" si="70"/>
        <v>0.61150109485778525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29" customFormat="1" x14ac:dyDescent="0.25">
      <c r="A27" s="38" t="s">
        <v>108</v>
      </c>
      <c r="B27" s="29">
        <v>32</v>
      </c>
      <c r="C27" s="29" t="s">
        <v>103</v>
      </c>
      <c r="E27" s="29">
        <v>20.868109658240801</v>
      </c>
      <c r="G27" s="55">
        <v>29.230220136357101</v>
      </c>
      <c r="H27" s="56">
        <v>24.279250201438</v>
      </c>
      <c r="I27" s="57">
        <v>25.297033067690801</v>
      </c>
      <c r="J27" s="58">
        <v>28.919829623412198</v>
      </c>
      <c r="K27" s="59">
        <v>25.435831165109899</v>
      </c>
      <c r="L27" s="60">
        <v>25.970748180644499</v>
      </c>
      <c r="M27" s="61">
        <v>31.447791972317098</v>
      </c>
      <c r="N27" s="62"/>
      <c r="O27" s="55"/>
      <c r="T27" s="29">
        <f t="shared" si="37"/>
        <v>8.3621104781162998</v>
      </c>
      <c r="U27" s="29">
        <v>7.1782898409715301</v>
      </c>
      <c r="V27" s="29">
        <f t="shared" si="38"/>
        <v>1.1838206371447697</v>
      </c>
      <c r="W27" s="29">
        <f t="shared" si="39"/>
        <v>0.44018422922135292</v>
      </c>
      <c r="X27" s="29">
        <f t="shared" si="40"/>
        <v>3.039162480255333</v>
      </c>
      <c r="AA27" s="29">
        <f t="shared" si="41"/>
        <v>3.4111405431971988</v>
      </c>
      <c r="AB27" s="29">
        <f t="shared" si="42"/>
        <v>4.1690421339869372</v>
      </c>
      <c r="AC27" s="29">
        <f t="shared" si="43"/>
        <v>-0.7579015907897384</v>
      </c>
      <c r="AD27" s="29">
        <f t="shared" si="44"/>
        <v>1.691029222222874</v>
      </c>
      <c r="AE27" s="29">
        <f t="shared" si="45"/>
        <v>94.003576457955589</v>
      </c>
      <c r="AH27" s="29">
        <f t="shared" si="46"/>
        <v>4.4289234094500003</v>
      </c>
      <c r="AI27" s="29">
        <f t="shared" si="47"/>
        <v>5.334105307587075</v>
      </c>
      <c r="AJ27" s="29">
        <f t="shared" si="48"/>
        <v>-0.90518189813707473</v>
      </c>
      <c r="AK27" s="29">
        <f t="shared" si="49"/>
        <v>1.8727806042469393</v>
      </c>
      <c r="AL27" s="29">
        <f t="shared" si="50"/>
        <v>46.425993392683445</v>
      </c>
      <c r="AO27" s="29">
        <f t="shared" si="51"/>
        <v>8.0517199651713973</v>
      </c>
      <c r="AP27" s="29">
        <f t="shared" si="52"/>
        <v>8.5274704524860887</v>
      </c>
      <c r="AQ27" s="29">
        <f t="shared" si="53"/>
        <v>-0.47575048731469138</v>
      </c>
      <c r="AR27" s="29">
        <f t="shared" si="54"/>
        <v>1.3906414408443113</v>
      </c>
      <c r="AS27" s="29">
        <f t="shared" si="55"/>
        <v>3.7686931110426096</v>
      </c>
      <c r="AV27" s="29">
        <f t="shared" si="56"/>
        <v>4.5677215068690984</v>
      </c>
      <c r="AW27" s="29">
        <f t="shared" si="57"/>
        <v>4.9365246175121626</v>
      </c>
      <c r="AX27" s="29">
        <f t="shared" si="58"/>
        <v>-0.36880311064306426</v>
      </c>
      <c r="AY27" s="29">
        <f t="shared" si="59"/>
        <v>1.2912811128786428</v>
      </c>
      <c r="AZ27" s="29">
        <f t="shared" si="60"/>
        <v>42.167593306777093</v>
      </c>
      <c r="BC27" s="29">
        <f t="shared" si="61"/>
        <v>5.1026385224036979</v>
      </c>
      <c r="BD27" s="29">
        <f t="shared" si="62"/>
        <v>5.5976041723635506</v>
      </c>
      <c r="BE27" s="29">
        <f t="shared" si="63"/>
        <v>-0.4949656499598527</v>
      </c>
      <c r="BF27" s="29">
        <f t="shared" si="64"/>
        <v>1.4092872001308512</v>
      </c>
      <c r="BG27" s="29">
        <f t="shared" si="65"/>
        <v>29.104004423391633</v>
      </c>
      <c r="BJ27" s="29">
        <f t="shared" si="66"/>
        <v>10.579682314076297</v>
      </c>
      <c r="BK27" s="29">
        <f t="shared" si="67"/>
        <v>10.90088295269654</v>
      </c>
      <c r="BL27" s="29">
        <f t="shared" si="68"/>
        <v>-0.32120063862024217</v>
      </c>
      <c r="BM27" s="29">
        <f t="shared" si="69"/>
        <v>1.2493698660552441</v>
      </c>
      <c r="BN27" s="29">
        <f t="shared" si="70"/>
        <v>0.65342881007050313</v>
      </c>
    </row>
    <row r="28" spans="1:1024" x14ac:dyDescent="0.25">
      <c r="A28" s="20" t="s">
        <v>109</v>
      </c>
      <c r="B28">
        <v>1</v>
      </c>
      <c r="C28" t="s">
        <v>110</v>
      </c>
      <c r="E28">
        <v>20.056623458862301</v>
      </c>
      <c r="G28" s="48">
        <v>27.9217128753662</v>
      </c>
      <c r="H28" s="49">
        <v>24.7916673024495</v>
      </c>
      <c r="I28" s="50">
        <v>25.725568135579401</v>
      </c>
      <c r="J28" s="51">
        <v>28.827121734619102</v>
      </c>
      <c r="K28" s="52">
        <v>25.3375339508057</v>
      </c>
      <c r="L28" s="53">
        <v>25.9679876963298</v>
      </c>
      <c r="M28" s="15">
        <v>30.639942169189499</v>
      </c>
      <c r="N28" s="54"/>
      <c r="O28" s="48"/>
      <c r="T28">
        <f t="shared" si="37"/>
        <v>7.8650894165038991</v>
      </c>
      <c r="U28">
        <v>7.1782898409715301</v>
      </c>
      <c r="V28">
        <f t="shared" si="38"/>
        <v>0.68679957553236903</v>
      </c>
      <c r="W28">
        <f t="shared" si="39"/>
        <v>0.62123043850059001</v>
      </c>
      <c r="X28">
        <f t="shared" si="40"/>
        <v>4.2891592086870149</v>
      </c>
      <c r="Y28">
        <f>AVERAGE(X28:X35)+(2*STDEV(X28:X35))</f>
        <v>14.504408060164216</v>
      </c>
      <c r="AA28">
        <f t="shared" si="41"/>
        <v>4.7350438435871993</v>
      </c>
      <c r="AB28">
        <f t="shared" si="42"/>
        <v>4.1690421339869372</v>
      </c>
      <c r="AC28">
        <f t="shared" si="43"/>
        <v>0.56600170960026208</v>
      </c>
      <c r="AD28">
        <f t="shared" si="44"/>
        <v>0.67548624181303962</v>
      </c>
      <c r="AE28">
        <f t="shared" si="45"/>
        <v>37.549985384108417</v>
      </c>
      <c r="AF28">
        <f>AVERAGE(AE28:AE35)+(2*STDEV(AE28:AE35))</f>
        <v>77.118555879812462</v>
      </c>
      <c r="AH28">
        <f t="shared" si="46"/>
        <v>5.6689446767170999</v>
      </c>
      <c r="AI28">
        <f t="shared" si="47"/>
        <v>5.334105307587075</v>
      </c>
      <c r="AJ28">
        <f t="shared" si="48"/>
        <v>0.33483936913002488</v>
      </c>
      <c r="AK28">
        <f t="shared" si="49"/>
        <v>0.79287241077190762</v>
      </c>
      <c r="AL28">
        <f t="shared" si="50"/>
        <v>19.655206392175945</v>
      </c>
      <c r="AM28">
        <f>AVERAGE(AL28:AL35)+(2*STDEV(AL28:AL35))</f>
        <v>29.775809435008732</v>
      </c>
      <c r="AO28">
        <f t="shared" si="51"/>
        <v>8.7704982757568004</v>
      </c>
      <c r="AP28">
        <f t="shared" si="52"/>
        <v>8.5274704524860887</v>
      </c>
      <c r="AQ28">
        <f t="shared" si="53"/>
        <v>0.24302782327071171</v>
      </c>
      <c r="AR28">
        <f t="shared" si="54"/>
        <v>0.84497008848194533</v>
      </c>
      <c r="AS28">
        <f t="shared" si="55"/>
        <v>2.2899022407714114</v>
      </c>
      <c r="AT28">
        <f>AVERAGE(AS28:AS35)+(2*STDEV(AS28:AS35))</f>
        <v>5.2982439031029038</v>
      </c>
      <c r="AV28">
        <f t="shared" si="56"/>
        <v>5.2809104919433985</v>
      </c>
      <c r="AW28">
        <f t="shared" si="57"/>
        <v>4.9365246175121626</v>
      </c>
      <c r="AX28">
        <f t="shared" si="58"/>
        <v>0.34438587443123581</v>
      </c>
      <c r="AY28">
        <f t="shared" si="59"/>
        <v>0.78764318870279038</v>
      </c>
      <c r="AZ28">
        <f t="shared" si="60"/>
        <v>25.720981528205598</v>
      </c>
      <c r="BA28">
        <f>AVERAGE(AZ28:AZ35)+(2*STDEV(AZ28:AZ35))</f>
        <v>32.93063190137115</v>
      </c>
      <c r="BC28">
        <f t="shared" si="61"/>
        <v>5.9113642374674988</v>
      </c>
      <c r="BD28">
        <f t="shared" si="62"/>
        <v>5.5976041723635506</v>
      </c>
      <c r="BE28">
        <f t="shared" si="63"/>
        <v>0.31376006510394827</v>
      </c>
      <c r="BF28">
        <f t="shared" si="64"/>
        <v>0.80454216338154239</v>
      </c>
      <c r="BG28">
        <f t="shared" si="65"/>
        <v>16.61506517598924</v>
      </c>
      <c r="BH28">
        <f>AVERAGE(BG28:BG35)+(2*STDEV(BG28:BG35))</f>
        <v>25.225107225638816</v>
      </c>
      <c r="BJ28">
        <f t="shared" si="66"/>
        <v>10.583318710327198</v>
      </c>
      <c r="BK28">
        <f t="shared" si="67"/>
        <v>10.90088295269654</v>
      </c>
      <c r="BL28">
        <f t="shared" si="68"/>
        <v>-0.31756424236934144</v>
      </c>
      <c r="BM28">
        <f t="shared" si="69"/>
        <v>1.2462247225066032</v>
      </c>
      <c r="BN28">
        <f t="shared" si="70"/>
        <v>0.65178387892374956</v>
      </c>
      <c r="BO28">
        <f>AVERAGE(BN28:BN35)+(2*STDEV(BN28:BN35))</f>
        <v>0.82920815199052034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0" t="s">
        <v>111</v>
      </c>
      <c r="B29">
        <v>2</v>
      </c>
      <c r="C29" t="s">
        <v>110</v>
      </c>
      <c r="E29">
        <v>20.7602214813232</v>
      </c>
      <c r="G29" s="48">
        <v>27.111078262329102</v>
      </c>
      <c r="H29" s="49">
        <v>25.013196309407601</v>
      </c>
      <c r="I29" s="50">
        <v>26.7717380523682</v>
      </c>
      <c r="J29" s="51">
        <v>28.8823038736979</v>
      </c>
      <c r="K29" s="52">
        <v>26.361874262491899</v>
      </c>
      <c r="L29" s="53">
        <v>26.283278783162402</v>
      </c>
      <c r="M29" s="15">
        <v>31.6066080729167</v>
      </c>
      <c r="N29" s="54"/>
      <c r="O29" s="48"/>
      <c r="T29">
        <f t="shared" si="37"/>
        <v>6.350856781005902</v>
      </c>
      <c r="U29">
        <v>7.1782898409715301</v>
      </c>
      <c r="V29">
        <f t="shared" si="38"/>
        <v>-0.8274330599656281</v>
      </c>
      <c r="W29">
        <f t="shared" si="39"/>
        <v>1.7745251972144445</v>
      </c>
      <c r="X29">
        <f t="shared" si="40"/>
        <v>12.251848298113037</v>
      </c>
      <c r="Y29">
        <f>AVERAGE(X28:X35)-(2*STDEV(X28:X35))</f>
        <v>1.8753071548012352</v>
      </c>
      <c r="AA29">
        <f t="shared" si="41"/>
        <v>4.2529748280844011</v>
      </c>
      <c r="AB29">
        <f t="shared" si="42"/>
        <v>4.1690421339869372</v>
      </c>
      <c r="AC29">
        <f t="shared" si="43"/>
        <v>8.3932694097463845E-2</v>
      </c>
      <c r="AD29">
        <f t="shared" si="44"/>
        <v>0.94348226604921603</v>
      </c>
      <c r="AE29">
        <f t="shared" si="45"/>
        <v>52.447767411551808</v>
      </c>
      <c r="AF29">
        <f>AVERAGE(AE28:AE35)-(2*STDEV(AE28:AE35))</f>
        <v>36.769673410713608</v>
      </c>
      <c r="AH29">
        <f t="shared" si="46"/>
        <v>6.011516571045</v>
      </c>
      <c r="AI29">
        <f t="shared" si="47"/>
        <v>5.334105307587075</v>
      </c>
      <c r="AJ29">
        <f t="shared" si="48"/>
        <v>0.67741126345792502</v>
      </c>
      <c r="AK29">
        <f t="shared" si="49"/>
        <v>0.62528626672660226</v>
      </c>
      <c r="AL29">
        <f t="shared" si="50"/>
        <v>15.50076715967375</v>
      </c>
      <c r="AM29">
        <f>AVERAGE(AL28:AL35)-(2*STDEV(AL28:AL35))</f>
        <v>11.332595876535871</v>
      </c>
      <c r="AO29">
        <f t="shared" si="51"/>
        <v>8.1220823923747005</v>
      </c>
      <c r="AP29">
        <f t="shared" si="52"/>
        <v>8.5274704524860887</v>
      </c>
      <c r="AQ29">
        <f t="shared" si="53"/>
        <v>-0.40538806011138817</v>
      </c>
      <c r="AR29">
        <f t="shared" si="54"/>
        <v>1.3244451154053754</v>
      </c>
      <c r="AS29">
        <f t="shared" si="55"/>
        <v>3.5892984602499589</v>
      </c>
      <c r="AT29">
        <f>AVERAGE(AS28:AS35)-(2*STDEV(AS28:AS35))</f>
        <v>2.0228142362193573</v>
      </c>
      <c r="AV29">
        <f t="shared" si="56"/>
        <v>5.6016527811686991</v>
      </c>
      <c r="AW29">
        <f t="shared" si="57"/>
        <v>4.9365246175121626</v>
      </c>
      <c r="AX29">
        <f t="shared" si="58"/>
        <v>0.66512816365653649</v>
      </c>
      <c r="AY29">
        <f t="shared" si="59"/>
        <v>0.6306326788676534</v>
      </c>
      <c r="AZ29">
        <f t="shared" si="60"/>
        <v>20.593705013753855</v>
      </c>
      <c r="BA29">
        <f>AVERAGE(AZ28:AZ35)-(2*STDEV(AZ28:AZ35))</f>
        <v>17.809118794918003</v>
      </c>
      <c r="BC29">
        <f t="shared" si="61"/>
        <v>5.5230573018392022</v>
      </c>
      <c r="BD29">
        <f t="shared" si="62"/>
        <v>5.5976041723635506</v>
      </c>
      <c r="BE29">
        <f t="shared" si="63"/>
        <v>-7.4546870524348385E-2</v>
      </c>
      <c r="BF29">
        <f t="shared" si="64"/>
        <v>1.0530302425644607</v>
      </c>
      <c r="BG29">
        <f t="shared" si="65"/>
        <v>21.746736105114444</v>
      </c>
      <c r="BH29">
        <f>AVERAGE(BG28:BG35)-(2*STDEV(BG28:BG35))</f>
        <v>14.828637835003228</v>
      </c>
      <c r="BJ29">
        <f t="shared" si="66"/>
        <v>10.8463865915935</v>
      </c>
      <c r="BK29">
        <f t="shared" si="67"/>
        <v>10.90088295269654</v>
      </c>
      <c r="BL29">
        <f t="shared" si="68"/>
        <v>-5.4496361103039348E-2</v>
      </c>
      <c r="BM29">
        <f t="shared" si="69"/>
        <v>1.0384965051577388</v>
      </c>
      <c r="BN29">
        <f t="shared" si="70"/>
        <v>0.5431406295800576</v>
      </c>
      <c r="BO29">
        <f>AVERAGE(BN28:BN35)-(2*STDEV(BN28:BN35))</f>
        <v>0.38337714818787916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0" t="s">
        <v>112</v>
      </c>
      <c r="B30">
        <v>3</v>
      </c>
      <c r="C30" t="s">
        <v>110</v>
      </c>
      <c r="E30">
        <v>20.884256362915</v>
      </c>
      <c r="G30" s="48">
        <v>27.1123352050781</v>
      </c>
      <c r="H30" s="49">
        <v>25.125899632771802</v>
      </c>
      <c r="I30" s="50">
        <v>26.912322362264</v>
      </c>
      <c r="J30" s="51">
        <v>29.136465708414701</v>
      </c>
      <c r="K30" s="52">
        <v>26.3535060882568</v>
      </c>
      <c r="L30" s="53">
        <v>26.6609401702881</v>
      </c>
      <c r="M30" s="15">
        <v>32.047460556030302</v>
      </c>
      <c r="N30" s="54"/>
      <c r="O30" s="48"/>
      <c r="T30">
        <f t="shared" si="37"/>
        <v>6.2280788421631001</v>
      </c>
      <c r="U30">
        <v>7.1782898409715301</v>
      </c>
      <c r="V30">
        <f t="shared" si="38"/>
        <v>-0.95021099880842996</v>
      </c>
      <c r="W30">
        <f t="shared" si="39"/>
        <v>1.9321552211266289</v>
      </c>
      <c r="X30">
        <f t="shared" si="40"/>
        <v>13.340172737366762</v>
      </c>
      <c r="AA30">
        <f t="shared" si="41"/>
        <v>4.2416432698568016</v>
      </c>
      <c r="AB30">
        <f t="shared" si="42"/>
        <v>4.1690421339869372</v>
      </c>
      <c r="AC30">
        <f t="shared" si="43"/>
        <v>7.2601135869864386E-2</v>
      </c>
      <c r="AD30">
        <f t="shared" si="44"/>
        <v>0.95092196775830717</v>
      </c>
      <c r="AE30">
        <f t="shared" si="45"/>
        <v>52.861337182697234</v>
      </c>
      <c r="AH30">
        <f t="shared" si="46"/>
        <v>6.0280659993489998</v>
      </c>
      <c r="AI30">
        <f t="shared" si="47"/>
        <v>5.334105307587075</v>
      </c>
      <c r="AJ30">
        <f t="shared" si="48"/>
        <v>0.69396069176192476</v>
      </c>
      <c r="AK30">
        <f t="shared" si="49"/>
        <v>0.61815447271158963</v>
      </c>
      <c r="AL30">
        <f t="shared" si="50"/>
        <v>15.323970891564134</v>
      </c>
      <c r="AO30">
        <f t="shared" si="51"/>
        <v>8.2522093454997005</v>
      </c>
      <c r="AP30">
        <f t="shared" si="52"/>
        <v>8.5274704524860887</v>
      </c>
      <c r="AQ30">
        <f t="shared" si="53"/>
        <v>-0.27526110698638817</v>
      </c>
      <c r="AR30">
        <f t="shared" si="54"/>
        <v>1.2102131005093122</v>
      </c>
      <c r="AS30">
        <f t="shared" si="55"/>
        <v>3.2797251979013753</v>
      </c>
      <c r="AV30">
        <f t="shared" si="56"/>
        <v>5.4692497253418004</v>
      </c>
      <c r="AW30">
        <f t="shared" si="57"/>
        <v>4.9365246175121626</v>
      </c>
      <c r="AX30">
        <f t="shared" si="58"/>
        <v>0.53272510782963778</v>
      </c>
      <c r="AY30">
        <f t="shared" si="59"/>
        <v>0.69124780157963628</v>
      </c>
      <c r="AZ30">
        <f t="shared" si="60"/>
        <v>22.573129801483642</v>
      </c>
      <c r="BC30">
        <f t="shared" si="61"/>
        <v>5.7766838073731002</v>
      </c>
      <c r="BD30">
        <f t="shared" si="62"/>
        <v>5.5976041723635506</v>
      </c>
      <c r="BE30">
        <f t="shared" si="63"/>
        <v>0.1790796350095496</v>
      </c>
      <c r="BF30">
        <f t="shared" si="64"/>
        <v>0.88326629491186193</v>
      </c>
      <c r="BG30">
        <f t="shared" si="65"/>
        <v>18.240842712373134</v>
      </c>
      <c r="BJ30">
        <f t="shared" si="66"/>
        <v>11.163204193115302</v>
      </c>
      <c r="BK30">
        <f t="shared" si="67"/>
        <v>10.90088295269654</v>
      </c>
      <c r="BL30">
        <f t="shared" si="68"/>
        <v>0.26232124041876226</v>
      </c>
      <c r="BM30">
        <f t="shared" si="69"/>
        <v>0.83374537566434814</v>
      </c>
      <c r="BN30">
        <f t="shared" si="70"/>
        <v>0.43605441712970705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0" t="s">
        <v>113</v>
      </c>
      <c r="B31">
        <v>4</v>
      </c>
      <c r="C31" t="s">
        <v>110</v>
      </c>
      <c r="E31">
        <v>20.7283020019531</v>
      </c>
      <c r="G31" s="48">
        <v>28.2486782073975</v>
      </c>
      <c r="H31" s="49">
        <v>24.8212877909342</v>
      </c>
      <c r="I31" s="50">
        <v>26.518072128295898</v>
      </c>
      <c r="J31" s="51">
        <v>28.5173136393229</v>
      </c>
      <c r="K31" s="52">
        <v>26.2061449686686</v>
      </c>
      <c r="L31" s="53">
        <v>26.457524617512998</v>
      </c>
      <c r="M31" s="15">
        <v>31.038586298624701</v>
      </c>
      <c r="N31" s="54"/>
      <c r="O31" s="48"/>
      <c r="T31">
        <f t="shared" si="37"/>
        <v>7.5203762054443999</v>
      </c>
      <c r="U31">
        <v>7.1782898409715301</v>
      </c>
      <c r="V31">
        <f t="shared" si="38"/>
        <v>0.34208636447286977</v>
      </c>
      <c r="W31">
        <f t="shared" si="39"/>
        <v>0.7888996133118622</v>
      </c>
      <c r="X31">
        <f t="shared" si="40"/>
        <v>5.4467969234301847</v>
      </c>
      <c r="AA31">
        <f t="shared" si="41"/>
        <v>4.0929857889810997</v>
      </c>
      <c r="AB31">
        <f t="shared" si="42"/>
        <v>4.1690421339869372</v>
      </c>
      <c r="AC31">
        <f t="shared" si="43"/>
        <v>-7.6056345005837578E-2</v>
      </c>
      <c r="AD31">
        <f t="shared" si="44"/>
        <v>1.0541325920377942</v>
      </c>
      <c r="AE31">
        <f t="shared" si="45"/>
        <v>58.598770742820157</v>
      </c>
      <c r="AH31">
        <f t="shared" si="46"/>
        <v>5.7897701263427983</v>
      </c>
      <c r="AI31">
        <f t="shared" si="47"/>
        <v>5.334105307587075</v>
      </c>
      <c r="AJ31">
        <f t="shared" si="48"/>
        <v>0.45566481875572329</v>
      </c>
      <c r="AK31">
        <f t="shared" si="49"/>
        <v>0.72917407869633044</v>
      </c>
      <c r="AL31">
        <f t="shared" si="50"/>
        <v>18.076132827787536</v>
      </c>
      <c r="AO31">
        <f t="shared" si="51"/>
        <v>7.7890116373698</v>
      </c>
      <c r="AP31">
        <f t="shared" si="52"/>
        <v>8.5274704524860887</v>
      </c>
      <c r="AQ31">
        <f t="shared" si="53"/>
        <v>-0.73845881511628875</v>
      </c>
      <c r="AR31">
        <f t="shared" si="54"/>
        <v>1.6683925961858443</v>
      </c>
      <c r="AS31">
        <f t="shared" si="55"/>
        <v>4.5214096884259476</v>
      </c>
      <c r="AV31">
        <f t="shared" si="56"/>
        <v>5.4778429667154995</v>
      </c>
      <c r="AW31">
        <f t="shared" si="57"/>
        <v>4.9365246175121626</v>
      </c>
      <c r="AX31">
        <f t="shared" si="58"/>
        <v>0.54131834920333688</v>
      </c>
      <c r="AY31">
        <f t="shared" si="59"/>
        <v>0.68714270418623924</v>
      </c>
      <c r="AZ31">
        <f t="shared" si="60"/>
        <v>22.439075275599979</v>
      </c>
      <c r="BC31">
        <f t="shared" si="61"/>
        <v>5.7292226155598982</v>
      </c>
      <c r="BD31">
        <f t="shared" si="62"/>
        <v>5.5976041723635506</v>
      </c>
      <c r="BE31">
        <f t="shared" si="63"/>
        <v>0.13161844319634763</v>
      </c>
      <c r="BF31">
        <f t="shared" si="64"/>
        <v>0.91280687124016691</v>
      </c>
      <c r="BG31">
        <f t="shared" si="65"/>
        <v>18.850902226181741</v>
      </c>
      <c r="BJ31">
        <f t="shared" si="66"/>
        <v>10.3102842966716</v>
      </c>
      <c r="BK31">
        <f t="shared" si="67"/>
        <v>10.90088295269654</v>
      </c>
      <c r="BL31">
        <f t="shared" si="68"/>
        <v>-0.59059865602493922</v>
      </c>
      <c r="BM31">
        <f t="shared" si="69"/>
        <v>1.5058714892994272</v>
      </c>
      <c r="BN31">
        <f t="shared" si="70"/>
        <v>0.78758087745371641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0" t="s">
        <v>114</v>
      </c>
      <c r="B32">
        <v>17</v>
      </c>
      <c r="C32" t="s">
        <v>110</v>
      </c>
      <c r="E32">
        <v>20.6821174621582</v>
      </c>
      <c r="G32" s="48">
        <v>27.519943237304702</v>
      </c>
      <c r="H32" s="49">
        <v>24.651289621988902</v>
      </c>
      <c r="I32" s="50">
        <v>26.053413391113299</v>
      </c>
      <c r="J32" s="51">
        <v>28.354945500691699</v>
      </c>
      <c r="K32" s="52">
        <v>25.351102828979499</v>
      </c>
      <c r="L32" s="53">
        <v>26.233030319213899</v>
      </c>
      <c r="M32" s="15">
        <v>31.1576321919759</v>
      </c>
      <c r="N32" s="54"/>
      <c r="O32" s="48"/>
      <c r="T32">
        <f t="shared" si="37"/>
        <v>6.8378257751465021</v>
      </c>
      <c r="U32">
        <v>7.1782898409715301</v>
      </c>
      <c r="V32">
        <f t="shared" si="38"/>
        <v>-0.34046406582502797</v>
      </c>
      <c r="W32">
        <f t="shared" si="39"/>
        <v>1.2661638102175956</v>
      </c>
      <c r="X32">
        <f t="shared" si="40"/>
        <v>8.7419704987553928</v>
      </c>
      <c r="AA32">
        <f t="shared" si="41"/>
        <v>3.9691721598307019</v>
      </c>
      <c r="AB32">
        <f t="shared" si="42"/>
        <v>4.1690421339869372</v>
      </c>
      <c r="AC32">
        <f t="shared" si="43"/>
        <v>-0.19986997415623531</v>
      </c>
      <c r="AD32">
        <f t="shared" si="44"/>
        <v>1.1485948308716312</v>
      </c>
      <c r="AE32">
        <f t="shared" si="45"/>
        <v>63.849885374023089</v>
      </c>
      <c r="AH32">
        <f t="shared" si="46"/>
        <v>5.3712959289550994</v>
      </c>
      <c r="AI32">
        <f t="shared" si="47"/>
        <v>5.334105307587075</v>
      </c>
      <c r="AJ32">
        <f t="shared" si="48"/>
        <v>3.7190621368024424E-2</v>
      </c>
      <c r="AK32">
        <f t="shared" si="49"/>
        <v>0.97455085628188132</v>
      </c>
      <c r="AL32">
        <f t="shared" si="50"/>
        <v>24.158991988690424</v>
      </c>
      <c r="AO32">
        <f t="shared" si="51"/>
        <v>7.672828038533499</v>
      </c>
      <c r="AP32">
        <f t="shared" si="52"/>
        <v>8.5274704524860887</v>
      </c>
      <c r="AQ32">
        <f t="shared" si="53"/>
        <v>-0.85464241395258966</v>
      </c>
      <c r="AR32">
        <f t="shared" si="54"/>
        <v>1.8083104921656721</v>
      </c>
      <c r="AS32">
        <f t="shared" si="55"/>
        <v>4.9005927008138146</v>
      </c>
      <c r="AV32">
        <f t="shared" si="56"/>
        <v>4.6689853668212997</v>
      </c>
      <c r="AW32">
        <f t="shared" si="57"/>
        <v>4.9365246175121626</v>
      </c>
      <c r="AX32">
        <f t="shared" si="58"/>
        <v>-0.26753925069086293</v>
      </c>
      <c r="AY32">
        <f t="shared" si="59"/>
        <v>1.203752880788207</v>
      </c>
      <c r="BC32">
        <f t="shared" si="61"/>
        <v>5.5509128570556996</v>
      </c>
      <c r="BD32">
        <f t="shared" si="62"/>
        <v>5.5976041723635506</v>
      </c>
      <c r="BE32">
        <f t="shared" si="63"/>
        <v>-4.6691315307850978E-2</v>
      </c>
      <c r="BF32">
        <f t="shared" si="64"/>
        <v>1.0328933621223475</v>
      </c>
      <c r="BG32">
        <f t="shared" si="65"/>
        <v>21.330877749623703</v>
      </c>
      <c r="BJ32">
        <f t="shared" si="66"/>
        <v>10.4755147298177</v>
      </c>
      <c r="BK32">
        <f t="shared" si="67"/>
        <v>10.90088295269654</v>
      </c>
      <c r="BL32">
        <f t="shared" si="68"/>
        <v>-0.42536822287883957</v>
      </c>
      <c r="BM32">
        <f t="shared" si="69"/>
        <v>1.342915214852143</v>
      </c>
      <c r="BN32">
        <f t="shared" si="70"/>
        <v>0.70235365419611362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0" t="s">
        <v>115</v>
      </c>
      <c r="B33">
        <v>18</v>
      </c>
      <c r="C33" t="s">
        <v>110</v>
      </c>
      <c r="E33">
        <v>20.115648269653299</v>
      </c>
      <c r="G33" s="48">
        <v>27.3253784179687</v>
      </c>
      <c r="H33" s="49">
        <v>24.029847462972</v>
      </c>
      <c r="I33" s="50">
        <v>25.2487602233887</v>
      </c>
      <c r="J33" s="51">
        <v>28.218046824137399</v>
      </c>
      <c r="K33" s="52">
        <v>25.322556813557899</v>
      </c>
      <c r="L33" s="53">
        <v>25.892127990722699</v>
      </c>
      <c r="M33" s="15">
        <v>30.866483052571599</v>
      </c>
      <c r="N33" s="54"/>
      <c r="O33" s="48"/>
      <c r="T33">
        <f t="shared" si="37"/>
        <v>7.2097301483154013</v>
      </c>
      <c r="U33">
        <v>7.1782898409715301</v>
      </c>
      <c r="V33">
        <f t="shared" si="38"/>
        <v>3.1440307343871154E-2</v>
      </c>
      <c r="W33">
        <f t="shared" si="39"/>
        <v>0.97844298618300207</v>
      </c>
      <c r="X33">
        <f t="shared" si="40"/>
        <v>6.7554605896183197</v>
      </c>
      <c r="AA33">
        <f t="shared" si="41"/>
        <v>3.9141991933187015</v>
      </c>
      <c r="AB33">
        <f t="shared" si="42"/>
        <v>4.1690421339869372</v>
      </c>
      <c r="AC33">
        <f t="shared" si="43"/>
        <v>-0.25484294066823576</v>
      </c>
      <c r="AD33">
        <f t="shared" si="44"/>
        <v>1.1932058373292533</v>
      </c>
      <c r="AE33">
        <f t="shared" si="45"/>
        <v>66.329791753696966</v>
      </c>
      <c r="AH33">
        <f t="shared" si="46"/>
        <v>5.1331119537354013</v>
      </c>
      <c r="AI33">
        <f t="shared" si="47"/>
        <v>5.334105307587075</v>
      </c>
      <c r="AJ33">
        <f t="shared" si="48"/>
        <v>-0.20099335385167372</v>
      </c>
      <c r="AK33" s="48">
        <f t="shared" si="49"/>
        <v>1.1494895526011677</v>
      </c>
      <c r="AL33">
        <f t="shared" si="50"/>
        <v>28.495700058512437</v>
      </c>
      <c r="AO33">
        <f t="shared" si="51"/>
        <v>8.1023985544841004</v>
      </c>
      <c r="AP33">
        <f t="shared" si="52"/>
        <v>8.5274704524860887</v>
      </c>
      <c r="AQ33">
        <f t="shared" si="53"/>
        <v>-0.4250718980019883</v>
      </c>
      <c r="AR33">
        <f t="shared" si="54"/>
        <v>1.3426394127529639</v>
      </c>
      <c r="AS33">
        <f t="shared" si="55"/>
        <v>3.6386057231145617</v>
      </c>
      <c r="AV33">
        <f t="shared" si="56"/>
        <v>5.2069085439045999</v>
      </c>
      <c r="AW33">
        <f t="shared" si="57"/>
        <v>4.9365246175121626</v>
      </c>
      <c r="AX33">
        <f t="shared" si="58"/>
        <v>0.27038392639243725</v>
      </c>
      <c r="AY33">
        <f t="shared" si="59"/>
        <v>0.82909887873613131</v>
      </c>
      <c r="AZ33">
        <f>POWER(2,-AV33)*1000</f>
        <v>27.074743044689598</v>
      </c>
      <c r="BC33">
        <f t="shared" si="61"/>
        <v>5.7764797210693999</v>
      </c>
      <c r="BD33">
        <f t="shared" si="62"/>
        <v>5.5976041723635506</v>
      </c>
      <c r="BE33">
        <f t="shared" si="63"/>
        <v>0.17887554870584932</v>
      </c>
      <c r="BF33">
        <f t="shared" si="64"/>
        <v>0.88339125223058856</v>
      </c>
      <c r="BG33">
        <f t="shared" si="65"/>
        <v>18.243423278177332</v>
      </c>
      <c r="BJ33">
        <f t="shared" si="66"/>
        <v>10.7508347829183</v>
      </c>
      <c r="BK33">
        <f t="shared" si="67"/>
        <v>10.90088295269654</v>
      </c>
      <c r="BL33">
        <f t="shared" si="68"/>
        <v>-0.15004816977823943</v>
      </c>
      <c r="BM33">
        <f t="shared" si="69"/>
        <v>1.1096065198195748</v>
      </c>
      <c r="BN33">
        <f t="shared" si="70"/>
        <v>0.58033164364804424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0" t="s">
        <v>116</v>
      </c>
      <c r="B34">
        <v>19</v>
      </c>
      <c r="C34" t="s">
        <v>110</v>
      </c>
      <c r="E34">
        <v>21.046979904174801</v>
      </c>
      <c r="G34" s="48">
        <v>28.2037353515625</v>
      </c>
      <c r="H34" s="49">
        <v>24.896124521891299</v>
      </c>
      <c r="I34" s="50">
        <v>26.432497024536101</v>
      </c>
      <c r="J34" s="51">
        <v>29.0300591786702</v>
      </c>
      <c r="K34" s="52">
        <v>26.032274881998699</v>
      </c>
      <c r="L34" s="53">
        <v>26.3783855438232</v>
      </c>
      <c r="M34" s="15">
        <v>31.6695461273193</v>
      </c>
      <c r="N34" s="54"/>
      <c r="O34" s="48"/>
      <c r="T34">
        <f t="shared" si="37"/>
        <v>7.1567554473876989</v>
      </c>
      <c r="U34">
        <v>7.1782898409715301</v>
      </c>
      <c r="V34">
        <f t="shared" si="38"/>
        <v>-2.1534393583831246E-2</v>
      </c>
      <c r="W34">
        <f t="shared" si="39"/>
        <v>1.0150384608081775</v>
      </c>
      <c r="X34">
        <f t="shared" si="40"/>
        <v>7.0081266009034264</v>
      </c>
      <c r="AA34">
        <f t="shared" si="41"/>
        <v>3.8491446177164974</v>
      </c>
      <c r="AB34">
        <f t="shared" si="42"/>
        <v>4.1690421339869372</v>
      </c>
      <c r="AC34">
        <f t="shared" si="43"/>
        <v>-0.31989751627043983</v>
      </c>
      <c r="AD34">
        <f t="shared" si="44"/>
        <v>1.2482418752575688</v>
      </c>
      <c r="AE34">
        <f t="shared" si="45"/>
        <v>69.389221083094725</v>
      </c>
      <c r="AH34">
        <f t="shared" si="46"/>
        <v>5.3855171203612997</v>
      </c>
      <c r="AI34">
        <f t="shared" si="47"/>
        <v>5.334105307587075</v>
      </c>
      <c r="AJ34">
        <f t="shared" si="48"/>
        <v>5.1411812774224686E-2</v>
      </c>
      <c r="AK34">
        <f t="shared" si="49"/>
        <v>0.96499153174838503</v>
      </c>
      <c r="AL34">
        <f t="shared" si="50"/>
        <v>23.922017547250672</v>
      </c>
      <c r="AO34">
        <f t="shared" si="51"/>
        <v>7.9830792744953989</v>
      </c>
      <c r="AP34">
        <f t="shared" si="52"/>
        <v>8.5274704524860887</v>
      </c>
      <c r="AQ34">
        <f t="shared" si="53"/>
        <v>-0.54439117799068981</v>
      </c>
      <c r="AR34">
        <f t="shared" si="54"/>
        <v>1.4584047627974663</v>
      </c>
      <c r="AS34">
        <f t="shared" si="55"/>
        <v>3.9523343841454524</v>
      </c>
      <c r="AV34">
        <f t="shared" si="56"/>
        <v>4.985294977823898</v>
      </c>
      <c r="AW34">
        <f t="shared" si="57"/>
        <v>4.9365246175121626</v>
      </c>
      <c r="AX34">
        <f t="shared" si="58"/>
        <v>4.8770360311735317E-2</v>
      </c>
      <c r="AY34">
        <f t="shared" si="59"/>
        <v>0.96675996796871766</v>
      </c>
      <c r="AZ34">
        <f>POWER(2,-AV34)*1000</f>
        <v>31.570152113274958</v>
      </c>
      <c r="BC34">
        <f t="shared" si="61"/>
        <v>5.3314056396483984</v>
      </c>
      <c r="BD34">
        <f t="shared" si="62"/>
        <v>5.5976041723635506</v>
      </c>
      <c r="BE34">
        <f t="shared" si="63"/>
        <v>-0.26619853271515215</v>
      </c>
      <c r="BF34">
        <f t="shared" si="64"/>
        <v>1.202634734953737</v>
      </c>
      <c r="BG34">
        <f t="shared" si="65"/>
        <v>24.836304936685814</v>
      </c>
      <c r="BJ34">
        <f t="shared" si="66"/>
        <v>10.622566223144499</v>
      </c>
      <c r="BK34">
        <f t="shared" si="67"/>
        <v>10.90088295269654</v>
      </c>
      <c r="BL34">
        <f t="shared" si="68"/>
        <v>-0.27831672955204034</v>
      </c>
      <c r="BM34">
        <f t="shared" si="69"/>
        <v>1.2127790435861054</v>
      </c>
      <c r="BN34">
        <f t="shared" si="70"/>
        <v>0.6342915647798012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9" customFormat="1" x14ac:dyDescent="0.25">
      <c r="A35" s="38" t="s">
        <v>117</v>
      </c>
      <c r="B35" s="29">
        <v>20</v>
      </c>
      <c r="C35" s="29" t="s">
        <v>110</v>
      </c>
      <c r="E35" s="29">
        <v>20.526247024536101</v>
      </c>
      <c r="G35" s="55">
        <v>27.549924850463899</v>
      </c>
      <c r="H35" s="56">
        <v>24.723154703776</v>
      </c>
      <c r="I35" s="57">
        <v>26.221439997355098</v>
      </c>
      <c r="J35" s="58">
        <v>28.854020436604799</v>
      </c>
      <c r="K35" s="59">
        <v>25.7045288085938</v>
      </c>
      <c r="L35" s="60">
        <v>26.145015716552699</v>
      </c>
      <c r="M35" s="61">
        <v>31.449934641520201</v>
      </c>
      <c r="N35" s="62"/>
      <c r="O35" s="55"/>
      <c r="T35" s="29">
        <f t="shared" si="37"/>
        <v>7.0236778259277983</v>
      </c>
      <c r="U35" s="29">
        <v>7.1782898409715301</v>
      </c>
      <c r="V35" s="29">
        <f t="shared" si="38"/>
        <v>-0.15461201504373179</v>
      </c>
      <c r="W35" s="29">
        <f t="shared" si="39"/>
        <v>1.1131222252571802</v>
      </c>
      <c r="X35" s="29">
        <f t="shared" si="40"/>
        <v>7.6853260029876678</v>
      </c>
      <c r="AA35" s="29">
        <f t="shared" si="41"/>
        <v>4.1969076792398994</v>
      </c>
      <c r="AB35" s="29">
        <f t="shared" si="42"/>
        <v>4.1690421339869372</v>
      </c>
      <c r="AC35" s="29">
        <f t="shared" si="43"/>
        <v>2.7865545252962143E-2</v>
      </c>
      <c r="AD35" s="29">
        <f t="shared" si="44"/>
        <v>0.9808704138390687</v>
      </c>
      <c r="AE35" s="29">
        <f t="shared" si="45"/>
        <v>54.526158230111868</v>
      </c>
      <c r="AH35" s="29">
        <f t="shared" si="46"/>
        <v>5.6951929728189974</v>
      </c>
      <c r="AI35" s="29">
        <f t="shared" si="47"/>
        <v>5.334105307587075</v>
      </c>
      <c r="AJ35" s="29">
        <f t="shared" si="48"/>
        <v>0.36108766523192237</v>
      </c>
      <c r="AK35" s="29">
        <f t="shared" si="49"/>
        <v>0.77857737944113592</v>
      </c>
      <c r="AL35" s="29">
        <f t="shared" si="50"/>
        <v>19.300834380523536</v>
      </c>
      <c r="AO35" s="29">
        <f t="shared" si="51"/>
        <v>8.3277734120686979</v>
      </c>
      <c r="AP35" s="29">
        <f t="shared" si="52"/>
        <v>8.5274704524860887</v>
      </c>
      <c r="AQ35" s="29">
        <f t="shared" si="53"/>
        <v>-0.19969704041739078</v>
      </c>
      <c r="AR35" s="29">
        <f t="shared" si="54"/>
        <v>1.1484571587451073</v>
      </c>
      <c r="AS35" s="29">
        <f t="shared" si="55"/>
        <v>3.1123641618665214</v>
      </c>
      <c r="AV35" s="29">
        <f t="shared" si="56"/>
        <v>5.1782817840576989</v>
      </c>
      <c r="AW35" s="29">
        <f t="shared" si="57"/>
        <v>4.9365246175121626</v>
      </c>
      <c r="AX35" s="29">
        <f t="shared" si="58"/>
        <v>0.24175716654553625</v>
      </c>
      <c r="AY35" s="29">
        <f t="shared" si="59"/>
        <v>0.84571462551237409</v>
      </c>
      <c r="AZ35" s="29">
        <f>POWER(2,-AV35)*1000</f>
        <v>27.617340660004398</v>
      </c>
      <c r="BC35" s="29">
        <f t="shared" si="61"/>
        <v>5.618768692016598</v>
      </c>
      <c r="BD35" s="29">
        <f t="shared" si="62"/>
        <v>5.5976041723635506</v>
      </c>
      <c r="BE35" s="29">
        <f t="shared" si="63"/>
        <v>2.1164519653047442E-2</v>
      </c>
      <c r="BF35" s="29">
        <f t="shared" si="64"/>
        <v>0.9854369549142874</v>
      </c>
      <c r="BG35" s="29">
        <f t="shared" si="65"/>
        <v>20.350828058422774</v>
      </c>
      <c r="BJ35" s="29">
        <f t="shared" si="66"/>
        <v>10.9236876169841</v>
      </c>
      <c r="BK35" s="29">
        <f t="shared" si="67"/>
        <v>10.90088295269654</v>
      </c>
      <c r="BL35" s="29">
        <f t="shared" si="68"/>
        <v>2.2804664287560783E-2</v>
      </c>
      <c r="BM35" s="29">
        <f t="shared" si="69"/>
        <v>0.98431728602721591</v>
      </c>
      <c r="BN35" s="29">
        <f t="shared" si="70"/>
        <v>0.51480453500240841</v>
      </c>
    </row>
    <row r="36" spans="1:1024" x14ac:dyDescent="0.25">
      <c r="U36" s="22"/>
      <c r="AB36" s="22"/>
      <c r="BX36"/>
      <c r="BY36"/>
      <c r="BZ36"/>
      <c r="CA36"/>
      <c r="CB36"/>
      <c r="CC36"/>
    </row>
    <row r="37" spans="1:1024" x14ac:dyDescent="0.25">
      <c r="B37" t="s">
        <v>118</v>
      </c>
      <c r="C37" t="s">
        <v>86</v>
      </c>
      <c r="E37">
        <f>AVERAGE(E4:E11)</f>
        <v>20.867186069488522</v>
      </c>
      <c r="G37">
        <f t="shared" ref="G37:O37" si="71">AVERAGE(G4:G11)</f>
        <v>27.998714685440063</v>
      </c>
      <c r="H37">
        <f t="shared" si="71"/>
        <v>25.154731273651134</v>
      </c>
      <c r="I37">
        <f t="shared" si="71"/>
        <v>26.201079130172712</v>
      </c>
      <c r="J37">
        <f t="shared" si="71"/>
        <v>29.361908992131553</v>
      </c>
      <c r="K37">
        <f t="shared" si="71"/>
        <v>25.813155492146812</v>
      </c>
      <c r="L37">
        <f t="shared" si="71"/>
        <v>26.442964156468705</v>
      </c>
      <c r="M37">
        <f t="shared" si="71"/>
        <v>31.619263490041089</v>
      </c>
      <c r="N37" t="e">
        <f t="shared" si="71"/>
        <v>#DIV/0!</v>
      </c>
      <c r="O37" t="e">
        <f t="shared" si="71"/>
        <v>#DIV/0!</v>
      </c>
      <c r="T37">
        <f t="shared" ref="T37:Y37" si="72">AVERAGE(T4:T11)</f>
        <v>7.1315286159515363</v>
      </c>
      <c r="U37">
        <f t="shared" si="72"/>
        <v>7.1782898409715283</v>
      </c>
      <c r="V37">
        <f t="shared" si="72"/>
        <v>-4.6761225019989361E-2</v>
      </c>
      <c r="W37">
        <f t="shared" si="72"/>
        <v>1.1215383575038662</v>
      </c>
      <c r="X37">
        <f t="shared" si="72"/>
        <v>7.7434334763023021</v>
      </c>
      <c r="Y37">
        <f t="shared" si="72"/>
        <v>7.7434334763023021</v>
      </c>
      <c r="AA37">
        <f t="shared" ref="AA37:AF37" si="73">AVERAGE(AA4:AA11)</f>
        <v>4.2875452041626119</v>
      </c>
      <c r="AB37">
        <f t="shared" si="73"/>
        <v>4.1690421339869372</v>
      </c>
      <c r="AC37">
        <f t="shared" si="73"/>
        <v>0.11850307017567463</v>
      </c>
      <c r="AD37">
        <f t="shared" si="73"/>
        <v>0.97150012540647945</v>
      </c>
      <c r="AE37">
        <f t="shared" si="73"/>
        <v>47.41620894316592</v>
      </c>
      <c r="AF37">
        <f t="shared" si="73"/>
        <v>47.41620894316592</v>
      </c>
      <c r="AH37">
        <f t="shared" ref="AH37:AM37" si="74">AVERAGE(AH4:AH11)</f>
        <v>5.3338930606841872</v>
      </c>
      <c r="AI37">
        <f t="shared" si="74"/>
        <v>5.3341053075870741</v>
      </c>
      <c r="AJ37">
        <f t="shared" si="74"/>
        <v>-2.1224690288779158E-4</v>
      </c>
      <c r="AK37">
        <f t="shared" si="74"/>
        <v>1.0445469829816973</v>
      </c>
      <c r="AL37">
        <f t="shared" si="74"/>
        <v>23.416213908583813</v>
      </c>
      <c r="AM37">
        <f t="shared" si="74"/>
        <v>23.416213908583813</v>
      </c>
      <c r="AO37">
        <f t="shared" ref="AO37:AT37" si="75">AVERAGE(AO4:AO11)</f>
        <v>8.4947229226430245</v>
      </c>
      <c r="AP37">
        <f t="shared" si="75"/>
        <v>8.5274704524860869</v>
      </c>
      <c r="AQ37">
        <f t="shared" si="75"/>
        <v>-3.2747529843064171E-2</v>
      </c>
      <c r="AR37">
        <f t="shared" si="75"/>
        <v>1.0996154749761344</v>
      </c>
      <c r="AS37">
        <f t="shared" si="75"/>
        <v>2.9800012739605668</v>
      </c>
      <c r="AT37">
        <f t="shared" si="75"/>
        <v>2.9800012739605668</v>
      </c>
      <c r="AV37">
        <f t="shared" ref="AV37:BA37" si="76">AVERAGE(AV4:AV11)</f>
        <v>4.9459694226582869</v>
      </c>
      <c r="AW37">
        <f t="shared" si="76"/>
        <v>4.9365246175121626</v>
      </c>
      <c r="AX37">
        <f t="shared" si="76"/>
        <v>9.4448051461237803E-3</v>
      </c>
      <c r="AY37">
        <f t="shared" si="76"/>
        <v>1.0486476421265776</v>
      </c>
      <c r="AZ37">
        <f t="shared" si="76"/>
        <v>34.244245388773095</v>
      </c>
      <c r="BA37">
        <f t="shared" si="76"/>
        <v>34.244245388773095</v>
      </c>
      <c r="BC37">
        <f t="shared" ref="BC37:BH37" si="77">AVERAGE(BC4:BC11)</f>
        <v>5.5757780869801739</v>
      </c>
      <c r="BD37">
        <f t="shared" si="77"/>
        <v>5.5976041723635515</v>
      </c>
      <c r="BE37">
        <f t="shared" si="77"/>
        <v>-2.182608538337627E-2</v>
      </c>
      <c r="BF37">
        <f t="shared" si="77"/>
        <v>1.0516630733322174</v>
      </c>
      <c r="BG37">
        <f t="shared" si="77"/>
        <v>19.832926821896503</v>
      </c>
      <c r="BH37">
        <f t="shared" si="77"/>
        <v>19.832926821896503</v>
      </c>
      <c r="BJ37">
        <f t="shared" ref="BJ37:BO37" si="78">AVERAGE(BJ4:BJ11)</f>
        <v>10.752077420552563</v>
      </c>
      <c r="BK37">
        <f t="shared" si="78"/>
        <v>10.900882952696538</v>
      </c>
      <c r="BL37">
        <f t="shared" si="78"/>
        <v>-0.14880553214397763</v>
      </c>
      <c r="BM37">
        <f t="shared" si="78"/>
        <v>1.1261877205992221</v>
      </c>
      <c r="BN37">
        <f t="shared" si="78"/>
        <v>0.58900372274115897</v>
      </c>
      <c r="BO37">
        <f t="shared" si="78"/>
        <v>0.58900372274115897</v>
      </c>
      <c r="BQ37" t="e">
        <f t="shared" ref="BQ37:BV37" si="79">AVERAGE(BQ4:BQ11)</f>
        <v>#DIV/0!</v>
      </c>
      <c r="BR37" t="e">
        <f t="shared" si="79"/>
        <v>#DIV/0!</v>
      </c>
      <c r="BS37" t="e">
        <f t="shared" si="79"/>
        <v>#DIV/0!</v>
      </c>
      <c r="BT37" t="e">
        <f t="shared" si="79"/>
        <v>#DIV/0!</v>
      </c>
      <c r="BU37" t="e">
        <f t="shared" si="79"/>
        <v>#DIV/0!</v>
      </c>
      <c r="BV37" t="e">
        <f t="shared" si="79"/>
        <v>#DIV/0!</v>
      </c>
      <c r="BX37" t="e">
        <f t="shared" ref="BX37:CC37" si="80">AVERAGE(BX4:BX11)</f>
        <v>#DIV/0!</v>
      </c>
      <c r="BY37" t="e">
        <f t="shared" si="80"/>
        <v>#DIV/0!</v>
      </c>
      <c r="BZ37" t="e">
        <f t="shared" si="80"/>
        <v>#DIV/0!</v>
      </c>
      <c r="CA37" t="e">
        <f t="shared" si="80"/>
        <v>#DIV/0!</v>
      </c>
      <c r="CB37" t="e">
        <f t="shared" si="80"/>
        <v>#DIV/0!</v>
      </c>
      <c r="CC37" t="e">
        <f t="shared" si="80"/>
        <v>#DIV/0!</v>
      </c>
    </row>
    <row r="38" spans="1:1024" x14ac:dyDescent="0.25">
      <c r="C38" t="s">
        <v>95</v>
      </c>
      <c r="E38">
        <f>AVERAGE(E12:E19)</f>
        <v>20.85870547418185</v>
      </c>
      <c r="G38">
        <f t="shared" ref="G38:O38" si="81">AVERAGE(G12:G19)</f>
        <v>28.036995315153376</v>
      </c>
      <c r="H38">
        <f t="shared" si="81"/>
        <v>25.027747608168788</v>
      </c>
      <c r="I38">
        <f t="shared" si="81"/>
        <v>26.192810781768927</v>
      </c>
      <c r="J38">
        <f t="shared" si="81"/>
        <v>29.386175926667939</v>
      </c>
      <c r="K38">
        <f t="shared" si="81"/>
        <v>25.795230091694016</v>
      </c>
      <c r="L38">
        <f t="shared" si="81"/>
        <v>26.456309646545403</v>
      </c>
      <c r="M38">
        <f t="shared" si="81"/>
        <v>31.759588426878388</v>
      </c>
      <c r="N38" t="e">
        <f t="shared" si="81"/>
        <v>#DIV/0!</v>
      </c>
      <c r="O38" t="e">
        <f t="shared" si="81"/>
        <v>#DIV/0!</v>
      </c>
      <c r="T38">
        <f t="shared" ref="T38:Y38" si="82">AVERAGE(T12:T19)</f>
        <v>7.1782898409715266</v>
      </c>
      <c r="U38">
        <f t="shared" si="82"/>
        <v>7.1782898409715301</v>
      </c>
      <c r="V38">
        <f t="shared" si="82"/>
        <v>-4.4408920985006262E-15</v>
      </c>
      <c r="W38">
        <f t="shared" si="82"/>
        <v>1.0769807965765223</v>
      </c>
      <c r="X38">
        <f t="shared" si="82"/>
        <v>7.4357948595766983</v>
      </c>
      <c r="Y38">
        <f t="shared" si="82"/>
        <v>7.4357948595766983</v>
      </c>
      <c r="AA38">
        <f t="shared" ref="AA38:AF38" si="83">AVERAGE(AA12:AA19)</f>
        <v>4.1690421339869372</v>
      </c>
      <c r="AB38">
        <f t="shared" si="83"/>
        <v>4.1690421339869372</v>
      </c>
      <c r="AC38">
        <f t="shared" si="83"/>
        <v>0</v>
      </c>
      <c r="AD38">
        <f t="shared" si="83"/>
        <v>1.1113356956952021</v>
      </c>
      <c r="AE38">
        <f t="shared" si="83"/>
        <v>51.300163984773398</v>
      </c>
      <c r="AF38">
        <f t="shared" si="83"/>
        <v>51.300163984773405</v>
      </c>
      <c r="AH38">
        <f t="shared" ref="AH38:AM38" si="84">AVERAGE(AH12:AH19)</f>
        <v>5.334105307587075</v>
      </c>
      <c r="AI38">
        <f t="shared" si="84"/>
        <v>5.3341053075870741</v>
      </c>
      <c r="AJ38">
        <f t="shared" si="84"/>
        <v>0</v>
      </c>
      <c r="AK38">
        <f t="shared" si="84"/>
        <v>1.0964493429614639</v>
      </c>
      <c r="AL38">
        <f t="shared" si="84"/>
        <v>22.11175074133947</v>
      </c>
      <c r="AM38">
        <f t="shared" si="84"/>
        <v>22.11175074133947</v>
      </c>
      <c r="AO38">
        <f t="shared" ref="AO38:AT38" si="85">AVERAGE(AO12:AO19)</f>
        <v>8.5274704524860887</v>
      </c>
      <c r="AP38">
        <f t="shared" si="85"/>
        <v>8.5274704524860869</v>
      </c>
      <c r="AQ38">
        <f t="shared" si="85"/>
        <v>-8.8817841970012523E-16</v>
      </c>
      <c r="AR38">
        <f t="shared" si="85"/>
        <v>1.071122928216085</v>
      </c>
      <c r="AS38">
        <f t="shared" si="85"/>
        <v>2.9027853493254838</v>
      </c>
      <c r="AT38">
        <f t="shared" si="85"/>
        <v>2.9027853493254838</v>
      </c>
      <c r="AV38">
        <f t="shared" ref="AV38:BA38" si="86">AVERAGE(AV12:AV19)</f>
        <v>4.9365246175121626</v>
      </c>
      <c r="AW38">
        <f t="shared" si="86"/>
        <v>4.9365246175121626</v>
      </c>
      <c r="AX38">
        <f t="shared" si="86"/>
        <v>-4.4408920985006262E-16</v>
      </c>
      <c r="AY38">
        <f t="shared" si="86"/>
        <v>1.0842490283952464</v>
      </c>
      <c r="AZ38">
        <f t="shared" si="86"/>
        <v>35.406830950013159</v>
      </c>
      <c r="BA38">
        <f t="shared" si="86"/>
        <v>35.406830950013159</v>
      </c>
      <c r="BC38">
        <f t="shared" ref="BC38:BH38" si="87">AVERAGE(BC12:BC19)</f>
        <v>5.5976041723635506</v>
      </c>
      <c r="BD38">
        <f t="shared" si="87"/>
        <v>5.5976041723635515</v>
      </c>
      <c r="BE38">
        <f t="shared" si="87"/>
        <v>0</v>
      </c>
      <c r="BF38">
        <f t="shared" si="87"/>
        <v>1.1354619994213533</v>
      </c>
      <c r="BG38">
        <f t="shared" si="87"/>
        <v>18.265682533182396</v>
      </c>
      <c r="BH38">
        <f t="shared" si="87"/>
        <v>18.265682533182396</v>
      </c>
      <c r="BJ38">
        <f t="shared" ref="BJ38:BO38" si="88">AVERAGE(BJ12:BJ19)</f>
        <v>10.90088295269654</v>
      </c>
      <c r="BK38">
        <f t="shared" si="88"/>
        <v>10.900882952696538</v>
      </c>
      <c r="BL38">
        <f t="shared" si="88"/>
        <v>-2.2204460492503131E-15</v>
      </c>
      <c r="BM38">
        <f t="shared" si="88"/>
        <v>1.0314844473469402</v>
      </c>
      <c r="BN38">
        <f t="shared" si="88"/>
        <v>0.53947327636789566</v>
      </c>
      <c r="BO38">
        <f t="shared" si="88"/>
        <v>0.53947327636789566</v>
      </c>
      <c r="BQ38" t="e">
        <f t="shared" ref="BQ38:BV38" si="89">AVERAGE(BQ12:BQ19)</f>
        <v>#DIV/0!</v>
      </c>
      <c r="BR38" t="e">
        <f t="shared" si="89"/>
        <v>#DIV/0!</v>
      </c>
      <c r="BS38" t="e">
        <f t="shared" si="89"/>
        <v>#DIV/0!</v>
      </c>
      <c r="BT38" t="e">
        <f t="shared" si="89"/>
        <v>#DIV/0!</v>
      </c>
      <c r="BU38" t="e">
        <f t="shared" si="89"/>
        <v>#DIV/0!</v>
      </c>
      <c r="BV38" t="e">
        <f t="shared" si="89"/>
        <v>#DIV/0!</v>
      </c>
      <c r="BX38" t="e">
        <f t="shared" ref="BX38:CC38" si="90">AVERAGE(BX12:BX19)</f>
        <v>#DIV/0!</v>
      </c>
      <c r="BY38" t="e">
        <f t="shared" si="90"/>
        <v>#DIV/0!</v>
      </c>
      <c r="BZ38" t="e">
        <f t="shared" si="90"/>
        <v>#DIV/0!</v>
      </c>
      <c r="CA38" t="e">
        <f t="shared" si="90"/>
        <v>#DIV/0!</v>
      </c>
      <c r="CB38" t="e">
        <f t="shared" si="90"/>
        <v>#DIV/0!</v>
      </c>
      <c r="CC38" t="e">
        <f t="shared" si="90"/>
        <v>#DIV/0!</v>
      </c>
    </row>
    <row r="39" spans="1:1024" x14ac:dyDescent="0.25">
      <c r="C39" t="s">
        <v>103</v>
      </c>
      <c r="E39">
        <f>AVERAGE(E20:E27)</f>
        <v>21.144991207806616</v>
      </c>
      <c r="G39">
        <f t="shared" ref="G39:O39" si="91">AVERAGE(G20:G27)</f>
        <v>28.274096448048059</v>
      </c>
      <c r="H39">
        <f t="shared" si="91"/>
        <v>25.14797272234026</v>
      </c>
      <c r="I39">
        <f t="shared" si="91"/>
        <v>26.200707771269329</v>
      </c>
      <c r="J39">
        <f t="shared" si="91"/>
        <v>29.310245282463729</v>
      </c>
      <c r="K39">
        <f t="shared" si="91"/>
        <v>25.951192216350858</v>
      </c>
      <c r="L39">
        <f t="shared" si="91"/>
        <v>26.245078136522928</v>
      </c>
      <c r="M39">
        <f t="shared" si="91"/>
        <v>31.962855180038986</v>
      </c>
      <c r="N39" t="e">
        <f t="shared" si="91"/>
        <v>#DIV/0!</v>
      </c>
      <c r="O39" t="e">
        <f t="shared" si="91"/>
        <v>#DIV/0!</v>
      </c>
      <c r="T39">
        <f t="shared" ref="T39:Y39" si="92">AVERAGE(T20:T27)</f>
        <v>7.1291052402414428</v>
      </c>
      <c r="U39">
        <f t="shared" si="92"/>
        <v>7.1782898409715301</v>
      </c>
      <c r="V39">
        <f t="shared" si="92"/>
        <v>-4.9184600730086965E-2</v>
      </c>
      <c r="W39">
        <f t="shared" si="92"/>
        <v>1.1085808697523836</v>
      </c>
      <c r="X39">
        <f t="shared" si="92"/>
        <v>7.6539711375848478</v>
      </c>
      <c r="Y39">
        <f t="shared" si="92"/>
        <v>7.6539711375848478</v>
      </c>
      <c r="AA39">
        <f t="shared" ref="AA39:AF39" si="93">AVERAGE(AA20:AA27)</f>
        <v>4.0029815145336425</v>
      </c>
      <c r="AB39">
        <f t="shared" si="93"/>
        <v>4.1690421339869372</v>
      </c>
      <c r="AC39">
        <f t="shared" si="93"/>
        <v>-0.16606061945329451</v>
      </c>
      <c r="AD39">
        <f t="shared" si="93"/>
        <v>1.2038184031593484</v>
      </c>
      <c r="AE39">
        <f t="shared" si="93"/>
        <v>66.919739656615562</v>
      </c>
      <c r="AF39">
        <f t="shared" si="93"/>
        <v>66.919739656615562</v>
      </c>
      <c r="AH39">
        <f t="shared" ref="AH39:AM39" si="94">AVERAGE(AH20:AH27)</f>
        <v>5.0557165634627141</v>
      </c>
      <c r="AI39">
        <f t="shared" si="94"/>
        <v>5.3341053075870741</v>
      </c>
      <c r="AJ39">
        <f t="shared" si="94"/>
        <v>-0.27838874412436077</v>
      </c>
      <c r="AK39">
        <f t="shared" si="94"/>
        <v>1.4563411168787486</v>
      </c>
      <c r="AL39">
        <f t="shared" si="94"/>
        <v>36.102511376068733</v>
      </c>
      <c r="AM39">
        <f t="shared" si="94"/>
        <v>36.102511376068733</v>
      </c>
      <c r="AO39">
        <f t="shared" ref="AO39:AT39" si="95">AVERAGE(AO20:AO27)</f>
        <v>8.1652540746571152</v>
      </c>
      <c r="AP39">
        <f t="shared" si="95"/>
        <v>8.5274704524860869</v>
      </c>
      <c r="AQ39">
        <f t="shared" si="95"/>
        <v>-0.36221637782897481</v>
      </c>
      <c r="AR39">
        <f t="shared" si="95"/>
        <v>1.3898403753909059</v>
      </c>
      <c r="AS39">
        <f t="shared" si="95"/>
        <v>3.7665221920932148</v>
      </c>
      <c r="AT39">
        <f t="shared" si="95"/>
        <v>3.7665221920932148</v>
      </c>
      <c r="AV39">
        <f t="shared" ref="AV39:BA39" si="96">AVERAGE(AV20:AV27)</f>
        <v>4.8062010085442424</v>
      </c>
      <c r="AW39">
        <f t="shared" si="96"/>
        <v>4.9365246175121626</v>
      </c>
      <c r="AX39">
        <f t="shared" si="96"/>
        <v>-0.13032360896792028</v>
      </c>
      <c r="AY39">
        <f t="shared" si="96"/>
        <v>1.1687575182725192</v>
      </c>
      <c r="AZ39">
        <f t="shared" si="96"/>
        <v>38.166508603913471</v>
      </c>
      <c r="BA39">
        <f t="shared" si="96"/>
        <v>38.166508603913471</v>
      </c>
      <c r="BC39">
        <f t="shared" ref="BC39:BH39" si="97">AVERAGE(BC20:BC27)</f>
        <v>5.1000869287163137</v>
      </c>
      <c r="BD39">
        <f t="shared" si="97"/>
        <v>5.5976041723635515</v>
      </c>
      <c r="BE39">
        <f t="shared" si="97"/>
        <v>-0.4975172436472371</v>
      </c>
      <c r="BF39">
        <f t="shared" si="97"/>
        <v>1.5705304174136436</v>
      </c>
      <c r="BG39">
        <f t="shared" si="97"/>
        <v>32.433931288976282</v>
      </c>
      <c r="BH39">
        <f t="shared" si="97"/>
        <v>32.433931288976282</v>
      </c>
      <c r="BJ39">
        <f t="shared" ref="BJ39:BO39" si="98">AVERAGE(BJ20:BJ27)</f>
        <v>10.817863972232372</v>
      </c>
      <c r="BK39">
        <f t="shared" si="98"/>
        <v>10.900882952696538</v>
      </c>
      <c r="BL39">
        <f t="shared" si="98"/>
        <v>-8.3018980464168932E-2</v>
      </c>
      <c r="BM39">
        <f t="shared" si="98"/>
        <v>1.0937616132489123</v>
      </c>
      <c r="BN39">
        <f t="shared" si="98"/>
        <v>0.5720446513590145</v>
      </c>
      <c r="BO39">
        <f t="shared" si="98"/>
        <v>0.5720446513590145</v>
      </c>
      <c r="BQ39" t="e">
        <f t="shared" ref="BQ39:BV39" si="99">AVERAGE(BQ20:BQ27)</f>
        <v>#DIV/0!</v>
      </c>
      <c r="BR39" t="e">
        <f t="shared" si="99"/>
        <v>#DIV/0!</v>
      </c>
      <c r="BS39" t="e">
        <f t="shared" si="99"/>
        <v>#DIV/0!</v>
      </c>
      <c r="BT39" t="e">
        <f t="shared" si="99"/>
        <v>#DIV/0!</v>
      </c>
      <c r="BU39" t="e">
        <f t="shared" si="99"/>
        <v>#DIV/0!</v>
      </c>
      <c r="BV39" t="e">
        <f t="shared" si="99"/>
        <v>#DIV/0!</v>
      </c>
      <c r="BX39" t="e">
        <f t="shared" ref="BX39:CC39" si="100">AVERAGE(BX20:BX27)</f>
        <v>#DIV/0!</v>
      </c>
      <c r="BY39" t="e">
        <f t="shared" si="100"/>
        <v>#DIV/0!</v>
      </c>
      <c r="BZ39" t="e">
        <f t="shared" si="100"/>
        <v>#DIV/0!</v>
      </c>
      <c r="CA39" t="e">
        <f t="shared" si="100"/>
        <v>#DIV/0!</v>
      </c>
      <c r="CB39" t="e">
        <f t="shared" si="100"/>
        <v>#DIV/0!</v>
      </c>
      <c r="CC39" t="e">
        <f t="shared" si="100"/>
        <v>#DIV/0!</v>
      </c>
    </row>
    <row r="40" spans="1:1024" x14ac:dyDescent="0.25">
      <c r="C40" t="s">
        <v>110</v>
      </c>
      <c r="E40">
        <f>AVERAGE(E28:E35)</f>
        <v>20.600049495697</v>
      </c>
      <c r="G40">
        <f t="shared" ref="G40:O40" si="101">AVERAGE(G28:G35)</f>
        <v>27.624098300933834</v>
      </c>
      <c r="H40">
        <f t="shared" si="101"/>
        <v>24.756558418273912</v>
      </c>
      <c r="I40">
        <f t="shared" si="101"/>
        <v>26.235476414362591</v>
      </c>
      <c r="J40">
        <f t="shared" si="101"/>
        <v>28.727534612019834</v>
      </c>
      <c r="K40">
        <f t="shared" si="101"/>
        <v>25.833690325419113</v>
      </c>
      <c r="L40">
        <f t="shared" si="101"/>
        <v>26.252286354700725</v>
      </c>
      <c r="M40">
        <f t="shared" si="101"/>
        <v>31.309524138768523</v>
      </c>
      <c r="N40" t="e">
        <f t="shared" si="101"/>
        <v>#DIV/0!</v>
      </c>
      <c r="O40" t="e">
        <f t="shared" si="101"/>
        <v>#DIV/0!</v>
      </c>
      <c r="T40">
        <f t="shared" ref="T40:Y40" si="102">AVERAGE(T28:T35)</f>
        <v>7.0240488052368368</v>
      </c>
      <c r="U40">
        <f t="shared" si="102"/>
        <v>7.1782898409715301</v>
      </c>
      <c r="V40">
        <f t="shared" si="102"/>
        <v>-0.15424103573469239</v>
      </c>
      <c r="W40">
        <f t="shared" si="102"/>
        <v>1.1861972440774353</v>
      </c>
      <c r="X40">
        <f t="shared" si="102"/>
        <v>8.1898576074827254</v>
      </c>
      <c r="Y40">
        <f t="shared" si="102"/>
        <v>8.1898576074827254</v>
      </c>
      <c r="AA40">
        <f t="shared" ref="AA40:AF40" si="103">AVERAGE(AA28:AA35)</f>
        <v>4.1565089225769132</v>
      </c>
      <c r="AB40">
        <f t="shared" si="103"/>
        <v>4.1690421339869372</v>
      </c>
      <c r="AC40">
        <f t="shared" si="103"/>
        <v>-1.2533211410024503E-2</v>
      </c>
      <c r="AD40">
        <f t="shared" si="103"/>
        <v>1.0243670031194847</v>
      </c>
      <c r="AE40">
        <f t="shared" si="103"/>
        <v>56.944114645263035</v>
      </c>
      <c r="AF40">
        <f t="shared" si="103"/>
        <v>56.944114645263035</v>
      </c>
      <c r="AH40">
        <f t="shared" ref="AH40:AM40" si="104">AVERAGE(AH28:AH35)</f>
        <v>5.635426918665587</v>
      </c>
      <c r="AI40">
        <f t="shared" si="104"/>
        <v>5.3341053075870741</v>
      </c>
      <c r="AJ40">
        <f t="shared" si="104"/>
        <v>0.30132161107851196</v>
      </c>
      <c r="AK40">
        <f t="shared" si="104"/>
        <v>0.82913706862237491</v>
      </c>
      <c r="AL40">
        <f t="shared" si="104"/>
        <v>20.554202655772301</v>
      </c>
      <c r="AM40">
        <f t="shared" si="104"/>
        <v>20.554202655772301</v>
      </c>
      <c r="AO40">
        <f t="shared" ref="AO40:AT40" si="105">AVERAGE(AO28:AO35)</f>
        <v>8.1274851163228359</v>
      </c>
      <c r="AP40">
        <f t="shared" si="105"/>
        <v>8.5274704524860869</v>
      </c>
      <c r="AQ40">
        <f t="shared" si="105"/>
        <v>-0.39998533616325149</v>
      </c>
      <c r="AR40">
        <f t="shared" si="105"/>
        <v>1.3507290908804608</v>
      </c>
      <c r="AS40">
        <f t="shared" si="105"/>
        <v>3.6605290696611306</v>
      </c>
      <c r="AT40">
        <f t="shared" si="105"/>
        <v>3.6605290696611306</v>
      </c>
      <c r="AV40">
        <f t="shared" ref="AV40:BA40" si="106">AVERAGE(AV28:AV35)</f>
        <v>5.2336408297221126</v>
      </c>
      <c r="AW40">
        <f t="shared" si="106"/>
        <v>4.9365246175121626</v>
      </c>
      <c r="AX40">
        <f t="shared" si="106"/>
        <v>0.2971162122099491</v>
      </c>
      <c r="AY40">
        <f t="shared" si="106"/>
        <v>0.83024909079271869</v>
      </c>
      <c r="AZ40">
        <f t="shared" si="106"/>
        <v>25.369875348144575</v>
      </c>
      <c r="BA40">
        <f t="shared" si="106"/>
        <v>25.369875348144575</v>
      </c>
      <c r="BC40">
        <f t="shared" ref="BC40:BH40" si="107">AVERAGE(BC28:BC35)</f>
        <v>5.6522368590037253</v>
      </c>
      <c r="BD40">
        <f t="shared" si="107"/>
        <v>5.5976041723635515</v>
      </c>
      <c r="BE40">
        <f t="shared" si="107"/>
        <v>5.4632686640173844E-2</v>
      </c>
      <c r="BF40">
        <f t="shared" si="107"/>
        <v>0.96975023453987408</v>
      </c>
      <c r="BG40">
        <f t="shared" si="107"/>
        <v>20.026872530321022</v>
      </c>
      <c r="BH40">
        <f t="shared" si="107"/>
        <v>20.026872530321022</v>
      </c>
      <c r="BJ40">
        <f t="shared" ref="BJ40:BO40" si="108">AVERAGE(BJ28:BJ35)</f>
        <v>10.709474643071525</v>
      </c>
      <c r="BK40">
        <f t="shared" si="108"/>
        <v>10.900882952696538</v>
      </c>
      <c r="BL40">
        <f t="shared" si="108"/>
        <v>-0.19140830962501454</v>
      </c>
      <c r="BM40">
        <f t="shared" si="108"/>
        <v>1.1592445196141443</v>
      </c>
      <c r="BN40">
        <f t="shared" si="108"/>
        <v>0.60629265008919975</v>
      </c>
      <c r="BO40">
        <f t="shared" si="108"/>
        <v>0.60629265008919975</v>
      </c>
      <c r="BQ40" t="e">
        <f t="shared" ref="BQ40:BV40" si="109">AVERAGE(BQ28:BQ35)</f>
        <v>#DIV/0!</v>
      </c>
      <c r="BR40" t="e">
        <f t="shared" si="109"/>
        <v>#DIV/0!</v>
      </c>
      <c r="BS40" t="e">
        <f t="shared" si="109"/>
        <v>#DIV/0!</v>
      </c>
      <c r="BT40" t="e">
        <f t="shared" si="109"/>
        <v>#DIV/0!</v>
      </c>
      <c r="BU40" t="e">
        <f t="shared" si="109"/>
        <v>#DIV/0!</v>
      </c>
      <c r="BV40" t="e">
        <f t="shared" si="109"/>
        <v>#DIV/0!</v>
      </c>
      <c r="BX40" t="e">
        <f t="shared" ref="BX40:CC40" si="110">AVERAGE(BX28:BX35)</f>
        <v>#DIV/0!</v>
      </c>
      <c r="BY40" t="e">
        <f t="shared" si="110"/>
        <v>#DIV/0!</v>
      </c>
      <c r="BZ40" t="e">
        <f t="shared" si="110"/>
        <v>#DIV/0!</v>
      </c>
      <c r="CA40" t="e">
        <f t="shared" si="110"/>
        <v>#DIV/0!</v>
      </c>
      <c r="CB40" t="e">
        <f t="shared" si="110"/>
        <v>#DIV/0!</v>
      </c>
      <c r="CC40" t="e">
        <f t="shared" si="110"/>
        <v>#DIV/0!</v>
      </c>
    </row>
    <row r="41" spans="1:1024" x14ac:dyDescent="0.25">
      <c r="X41">
        <f>TTEST(X20:X27,X28:X35,2,2)</f>
        <v>0.73155215107823635</v>
      </c>
      <c r="AE41">
        <f>TTEST(AE20:AE27,AE28:AE35,2,2)</f>
        <v>0.32072259280012017</v>
      </c>
      <c r="AL41" s="91">
        <f>TTEST(AL20:AL27,AL28:AL35,2,2)</f>
        <v>4.6847115379140117E-2</v>
      </c>
      <c r="AS41">
        <f>TTEST(AS20:AS27,AS28:AS35,2,2)</f>
        <v>0.87278919766515528</v>
      </c>
      <c r="AZ41" s="91">
        <f>TTEST(AZ20:AZ27,AZ28:AZ35,2,2)</f>
        <v>3.4247432788294119E-2</v>
      </c>
      <c r="BG41" s="91">
        <f>TTEST(BG20:BG27,BG28:BG35,2,2)</f>
        <v>2.4230530370454167E-2</v>
      </c>
      <c r="BN41">
        <f>TTEST(BN20:BN27,BN28:BN35,2,2)</f>
        <v>0.5996611845600357</v>
      </c>
      <c r="BX41"/>
      <c r="BY41"/>
      <c r="BZ41"/>
      <c r="CA41"/>
      <c r="CB41"/>
      <c r="CC41"/>
    </row>
    <row r="42" spans="1:1024" x14ac:dyDescent="0.25">
      <c r="B42" t="s">
        <v>119</v>
      </c>
      <c r="C42" t="s">
        <v>86</v>
      </c>
      <c r="E42">
        <f>STDEV(E4:E11)/(SQRT(COUNT(E4:E11)))</f>
        <v>0.24029247757663225</v>
      </c>
      <c r="G42">
        <f t="shared" ref="G42:O42" si="111">STDEV(G4:G11)/(SQRT(COUNT(G4:G11)))</f>
        <v>0.32569671897688857</v>
      </c>
      <c r="H42">
        <f t="shared" si="111"/>
        <v>0.25344854198013761</v>
      </c>
      <c r="I42">
        <f t="shared" si="111"/>
        <v>0.20867109576394291</v>
      </c>
      <c r="J42">
        <f t="shared" si="111"/>
        <v>0.39278090046064362</v>
      </c>
      <c r="K42">
        <f t="shared" si="111"/>
        <v>0.12910150897846409</v>
      </c>
      <c r="L42">
        <f t="shared" si="111"/>
        <v>0.21094630304963188</v>
      </c>
      <c r="M42">
        <f t="shared" si="111"/>
        <v>0.23332107915983383</v>
      </c>
      <c r="N42" t="e">
        <f t="shared" si="111"/>
        <v>#DIV/0!</v>
      </c>
      <c r="O42" t="e">
        <f t="shared" si="111"/>
        <v>#DIV/0!</v>
      </c>
      <c r="T42">
        <f t="shared" ref="T42:Y42" si="112">STDEV(T4:T11)/(SQRT(COUNT(T4:T11)))</f>
        <v>0.2284053900267487</v>
      </c>
      <c r="U42">
        <f t="shared" si="112"/>
        <v>6.713997766802521E-16</v>
      </c>
      <c r="V42">
        <f t="shared" si="112"/>
        <v>0.2284053900267487</v>
      </c>
      <c r="W42">
        <f t="shared" si="112"/>
        <v>0.16215759760636633</v>
      </c>
      <c r="X42">
        <f t="shared" si="112"/>
        <v>1.1195841509482805</v>
      </c>
      <c r="Y42">
        <f t="shared" si="112"/>
        <v>6.3333243619560999</v>
      </c>
      <c r="AA42">
        <f t="shared" ref="AA42:AF42" si="113">STDEV(AA4:AA11)/(SQRT(COUNT(AA4:AA11)))</f>
        <v>0.17063962645610622</v>
      </c>
      <c r="AB42">
        <f t="shared" si="113"/>
        <v>0</v>
      </c>
      <c r="AC42">
        <f t="shared" si="113"/>
        <v>0.17063962645610536</v>
      </c>
      <c r="AD42">
        <f t="shared" si="113"/>
        <v>0.13178966488425639</v>
      </c>
      <c r="AE42">
        <f t="shared" si="113"/>
        <v>3.6980140706388491</v>
      </c>
      <c r="AF42">
        <f t="shared" si="113"/>
        <v>19.568051151456093</v>
      </c>
      <c r="AH42">
        <f t="shared" ref="AH42:AM42" si="114">STDEV(AH4:AH11)/(SQRT(COUNT(AH4:AH11)))</f>
        <v>0.15881554839748144</v>
      </c>
      <c r="AI42">
        <f t="shared" si="114"/>
        <v>3.3569988834012605E-16</v>
      </c>
      <c r="AJ42">
        <f t="shared" si="114"/>
        <v>0.15881554839748144</v>
      </c>
      <c r="AK42">
        <f t="shared" si="114"/>
        <v>0.12076893440650509</v>
      </c>
      <c r="AL42">
        <f t="shared" si="114"/>
        <v>1.9400227199485309</v>
      </c>
      <c r="AM42">
        <f t="shared" si="114"/>
        <v>10.26563530959784</v>
      </c>
      <c r="AO42">
        <f t="shared" ref="AO42:AT42" si="115">STDEV(AO4:AO11)/(SQRT(COUNT(AO4:AO11)))</f>
        <v>0.21083582987210037</v>
      </c>
      <c r="AP42">
        <f t="shared" si="115"/>
        <v>6.713997766802521E-16</v>
      </c>
      <c r="AQ42">
        <f t="shared" si="115"/>
        <v>0.21083582987210037</v>
      </c>
      <c r="AR42">
        <f t="shared" si="115"/>
        <v>0.15319710734860434</v>
      </c>
      <c r="AS42">
        <f t="shared" si="115"/>
        <v>0.41517019854219761</v>
      </c>
      <c r="AT42">
        <f t="shared" si="115"/>
        <v>2.3485573018860255</v>
      </c>
      <c r="AV42">
        <f t="shared" ref="AV42:BA42" si="116">STDEV(AV4:AV11)/(SQRT(COUNT(AV4:AV11)))</f>
        <v>0.17799913260046085</v>
      </c>
      <c r="AW42">
        <f t="shared" si="116"/>
        <v>0</v>
      </c>
      <c r="AX42">
        <f t="shared" si="116"/>
        <v>0.17799913260046085</v>
      </c>
      <c r="AY42">
        <f t="shared" si="116"/>
        <v>0.13411830418363072</v>
      </c>
      <c r="AZ42">
        <f t="shared" si="116"/>
        <v>4.3797172044143915</v>
      </c>
      <c r="BA42">
        <f t="shared" si="116"/>
        <v>24.775421879366441</v>
      </c>
      <c r="BC42">
        <f t="shared" ref="BC42:BH42" si="117">STDEV(BC4:BC11)/(SQRT(COUNT(BC4:BC11)))</f>
        <v>0.14162000520237825</v>
      </c>
      <c r="BD42">
        <f t="shared" si="117"/>
        <v>3.3569988834012605E-16</v>
      </c>
      <c r="BE42">
        <f t="shared" si="117"/>
        <v>0.14162000520237825</v>
      </c>
      <c r="BF42">
        <f t="shared" si="117"/>
        <v>0.11123793626391264</v>
      </c>
      <c r="BG42">
        <f t="shared" si="117"/>
        <v>1.5152175705193671</v>
      </c>
      <c r="BH42">
        <f t="shared" si="117"/>
        <v>8.0177777474994407</v>
      </c>
      <c r="BJ42">
        <f t="shared" ref="BJ42:BO42" si="118">STDEV(BJ4:BJ11)/(SQRT(COUNT(BJ4:BJ11)))</f>
        <v>9.4788182374064223E-2</v>
      </c>
      <c r="BK42">
        <f t="shared" si="118"/>
        <v>6.713997766802521E-16</v>
      </c>
      <c r="BL42">
        <f t="shared" si="118"/>
        <v>9.4788182374064209E-2</v>
      </c>
      <c r="BM42">
        <f t="shared" si="118"/>
        <v>7.8641230531357131E-2</v>
      </c>
      <c r="BN42">
        <f t="shared" si="118"/>
        <v>4.112989042294727E-2</v>
      </c>
      <c r="BO42">
        <f t="shared" si="118"/>
        <v>0.23266579542020507</v>
      </c>
      <c r="BQ42" t="e">
        <f t="shared" ref="BQ42:BV42" si="119">STDEV(BQ4:BQ11)/(SQRT(COUNT(BQ4:BQ11)))</f>
        <v>#DIV/0!</v>
      </c>
      <c r="BR42" t="e">
        <f t="shared" si="119"/>
        <v>#DIV/0!</v>
      </c>
      <c r="BS42" t="e">
        <f t="shared" si="119"/>
        <v>#DIV/0!</v>
      </c>
      <c r="BT42" t="e">
        <f t="shared" si="119"/>
        <v>#DIV/0!</v>
      </c>
      <c r="BU42" t="e">
        <f t="shared" si="119"/>
        <v>#DIV/0!</v>
      </c>
      <c r="BV42" t="e">
        <f t="shared" si="119"/>
        <v>#DIV/0!</v>
      </c>
      <c r="BX42" t="e">
        <f t="shared" ref="BX42:CC42" si="120">STDEV(BX4:BX11)/(SQRT(COUNT(BX4:BX11)))</f>
        <v>#DIV/0!</v>
      </c>
      <c r="BY42" t="e">
        <f t="shared" si="120"/>
        <v>#DIV/0!</v>
      </c>
      <c r="BZ42" t="e">
        <f t="shared" si="120"/>
        <v>#DIV/0!</v>
      </c>
      <c r="CA42" t="e">
        <f t="shared" si="120"/>
        <v>#DIV/0!</v>
      </c>
      <c r="CB42" t="e">
        <f t="shared" si="120"/>
        <v>#DIV/0!</v>
      </c>
      <c r="CC42" t="e">
        <f t="shared" si="120"/>
        <v>#DIV/0!</v>
      </c>
    </row>
    <row r="43" spans="1:1024" x14ac:dyDescent="0.25">
      <c r="C43" t="s">
        <v>95</v>
      </c>
      <c r="E43">
        <f>STDEV(E12:E19)/(SQRT(COUNT(E12:E19)))</f>
        <v>0.23249843386196731</v>
      </c>
      <c r="G43">
        <f t="shared" ref="G43:O43" si="121">STDEV(G12:G19)/(SQRT(COUNT(G12:G19)))</f>
        <v>0.30664239035522584</v>
      </c>
      <c r="H43">
        <f t="shared" si="121"/>
        <v>0.26587284559468766</v>
      </c>
      <c r="I43">
        <f t="shared" si="121"/>
        <v>0.21946810038250486</v>
      </c>
      <c r="J43">
        <f t="shared" si="121"/>
        <v>0.26679918618668197</v>
      </c>
      <c r="K43">
        <f t="shared" si="121"/>
        <v>0.16114812793028668</v>
      </c>
      <c r="L43">
        <f t="shared" si="121"/>
        <v>0.21898010060383546</v>
      </c>
      <c r="M43">
        <f t="shared" si="121"/>
        <v>0.22465500393705962</v>
      </c>
      <c r="N43" t="e">
        <f t="shared" si="121"/>
        <v>#DIV/0!</v>
      </c>
      <c r="O43" t="e">
        <f t="shared" si="121"/>
        <v>#DIV/0!</v>
      </c>
      <c r="T43">
        <f t="shared" ref="T43:Y43" si="122">STDEV(T12:T19)/(SQRT(COUNT(T12:T19)))</f>
        <v>0.21231908948372913</v>
      </c>
      <c r="U43">
        <f t="shared" si="122"/>
        <v>0</v>
      </c>
      <c r="V43">
        <f t="shared" si="122"/>
        <v>0.21231908948372913</v>
      </c>
      <c r="W43">
        <f t="shared" si="122"/>
        <v>0.15446826471259142</v>
      </c>
      <c r="X43">
        <f t="shared" si="122"/>
        <v>1.0664947159399139</v>
      </c>
      <c r="Y43">
        <f t="shared" si="122"/>
        <v>6.0330051659258705</v>
      </c>
      <c r="AA43">
        <f t="shared" ref="AA43:AF43" si="123">STDEV(AA12:AA19)/(SQRT(COUNT(AA12:AA19)))</f>
        <v>0.24179869784422972</v>
      </c>
      <c r="AB43">
        <f t="shared" si="123"/>
        <v>0</v>
      </c>
      <c r="AC43">
        <f t="shared" si="123"/>
        <v>0.24179869784422947</v>
      </c>
      <c r="AD43">
        <f t="shared" si="123"/>
        <v>0.21169132493469653</v>
      </c>
      <c r="AE43">
        <f t="shared" si="123"/>
        <v>6.1841489270991223</v>
      </c>
      <c r="AF43">
        <f t="shared" si="123"/>
        <v>32.723440263382372</v>
      </c>
      <c r="AH43">
        <f t="shared" ref="AH43:AM43" si="124">STDEV(AH12:AH19)/(SQRT(COUNT(AH12:AH19)))</f>
        <v>0.21469029558761754</v>
      </c>
      <c r="AI43">
        <f t="shared" si="124"/>
        <v>3.3569988834012605E-16</v>
      </c>
      <c r="AJ43">
        <f t="shared" si="124"/>
        <v>0.21469029558761754</v>
      </c>
      <c r="AK43">
        <f t="shared" si="124"/>
        <v>0.21296053055545738</v>
      </c>
      <c r="AL43">
        <f t="shared" si="124"/>
        <v>1.702926079848351</v>
      </c>
      <c r="AM43">
        <f t="shared" si="124"/>
        <v>9.0110378168097167</v>
      </c>
      <c r="AO43">
        <f t="shared" ref="AO43:AT43" si="125">STDEV(AO12:AO19)/(SQRT(COUNT(AO12:AO19)))</f>
        <v>0.20495491689590961</v>
      </c>
      <c r="AP43">
        <f t="shared" si="125"/>
        <v>6.713997766802521E-16</v>
      </c>
      <c r="AQ43">
        <f t="shared" si="125"/>
        <v>0.20495491689590961</v>
      </c>
      <c r="AR43">
        <f t="shared" si="125"/>
        <v>0.14733231284368106</v>
      </c>
      <c r="AS43">
        <f t="shared" si="125"/>
        <v>0.39927637429734669</v>
      </c>
      <c r="AT43">
        <f t="shared" si="125"/>
        <v>2.2586482546658555</v>
      </c>
      <c r="AV43">
        <f t="shared" ref="AV43:BA43" si="126">STDEV(AV12:AV19)/(SQRT(COUNT(AV12:AV19)))</f>
        <v>0.21051072170116861</v>
      </c>
      <c r="AW43">
        <f t="shared" si="126"/>
        <v>0</v>
      </c>
      <c r="AX43">
        <f t="shared" si="126"/>
        <v>0.21051072170116894</v>
      </c>
      <c r="AY43">
        <f t="shared" si="126"/>
        <v>0.18470326435747164</v>
      </c>
      <c r="AZ43">
        <f t="shared" si="126"/>
        <v>6.0316007538414098</v>
      </c>
      <c r="BA43">
        <f t="shared" si="126"/>
        <v>34.119886355609225</v>
      </c>
      <c r="BC43">
        <f t="shared" ref="BC43:BH43" si="127">STDEV(BC12:BC19)/(SQRT(COUNT(BC12:BC19)))</f>
        <v>0.24982955121029243</v>
      </c>
      <c r="BD43">
        <f t="shared" si="127"/>
        <v>3.3569988834012605E-16</v>
      </c>
      <c r="BE43">
        <f t="shared" si="127"/>
        <v>0.24982955121029141</v>
      </c>
      <c r="BF43">
        <f t="shared" si="127"/>
        <v>0.26298207831961584</v>
      </c>
      <c r="BG43">
        <f t="shared" si="127"/>
        <v>1.8719244430081723</v>
      </c>
      <c r="BH43">
        <f t="shared" si="127"/>
        <v>9.9052930986054495</v>
      </c>
      <c r="BJ43">
        <f t="shared" ref="BJ43:BO43" si="128">STDEV(BJ12:BJ19)/(SQRT(COUNT(BJ12:BJ19)))</f>
        <v>0.13746980441717033</v>
      </c>
      <c r="BK43">
        <f t="shared" si="128"/>
        <v>6.713997766802521E-16</v>
      </c>
      <c r="BL43">
        <f t="shared" si="128"/>
        <v>0.13746980441717033</v>
      </c>
      <c r="BM43">
        <f t="shared" si="128"/>
        <v>9.4887530138423756E-2</v>
      </c>
      <c r="BN43">
        <f t="shared" si="128"/>
        <v>4.9626813959140224E-2</v>
      </c>
      <c r="BO43">
        <f t="shared" si="128"/>
        <v>0.28073165343353013</v>
      </c>
      <c r="BQ43" t="e">
        <f t="shared" ref="BQ43:BV43" si="129">STDEV(BQ12:BQ19)/(SQRT(COUNT(BQ12:BQ19)))</f>
        <v>#DIV/0!</v>
      </c>
      <c r="BR43" t="e">
        <f t="shared" si="129"/>
        <v>#DIV/0!</v>
      </c>
      <c r="BS43" t="e">
        <f t="shared" si="129"/>
        <v>#DIV/0!</v>
      </c>
      <c r="BT43" t="e">
        <f t="shared" si="129"/>
        <v>#DIV/0!</v>
      </c>
      <c r="BU43" t="e">
        <f t="shared" si="129"/>
        <v>#DIV/0!</v>
      </c>
      <c r="BV43" t="e">
        <f t="shared" si="129"/>
        <v>#DIV/0!</v>
      </c>
      <c r="BX43" t="e">
        <f t="shared" ref="BX43:CC43" si="130">STDEV(BX12:BX19)/(SQRT(COUNT(BX12:BX19)))</f>
        <v>#DIV/0!</v>
      </c>
      <c r="BY43" t="e">
        <f t="shared" si="130"/>
        <v>#DIV/0!</v>
      </c>
      <c r="BZ43" t="e">
        <f t="shared" si="130"/>
        <v>#DIV/0!</v>
      </c>
      <c r="CA43" t="e">
        <f t="shared" si="130"/>
        <v>#DIV/0!</v>
      </c>
      <c r="CB43" t="e">
        <f t="shared" si="130"/>
        <v>#DIV/0!</v>
      </c>
      <c r="CC43" t="e">
        <f t="shared" si="130"/>
        <v>#DIV/0!</v>
      </c>
    </row>
    <row r="44" spans="1:1024" x14ac:dyDescent="0.25">
      <c r="C44" t="s">
        <v>103</v>
      </c>
      <c r="E44">
        <f>STDEV(E20:E27)/(SQRT(COUNT(E20:E27)))</f>
        <v>0.29252863736372126</v>
      </c>
      <c r="G44">
        <f t="shared" ref="G44:O44" si="131">STDEV(G20:G27)/(SQRT(COUNT(G20:G27)))</f>
        <v>0.35440533012652797</v>
      </c>
      <c r="H44">
        <f t="shared" si="131"/>
        <v>0.31564708277395115</v>
      </c>
      <c r="I44">
        <f t="shared" si="131"/>
        <v>0.44860065837083668</v>
      </c>
      <c r="J44">
        <f t="shared" si="131"/>
        <v>0.39430087909371975</v>
      </c>
      <c r="K44">
        <f t="shared" si="131"/>
        <v>0.3247279764288179</v>
      </c>
      <c r="L44">
        <f t="shared" si="131"/>
        <v>0.35367558539933902</v>
      </c>
      <c r="M44">
        <f t="shared" si="131"/>
        <v>0.26608863522260917</v>
      </c>
      <c r="N44" t="e">
        <f t="shared" si="131"/>
        <v>#DIV/0!</v>
      </c>
      <c r="O44" t="e">
        <f t="shared" si="131"/>
        <v>#DIV/0!</v>
      </c>
      <c r="T44">
        <f t="shared" ref="T44:Y44" si="132">STDEV(T20:T27)/(SQRT(COUNT(T20:T27)))</f>
        <v>0.23580408056778054</v>
      </c>
      <c r="U44">
        <f t="shared" si="132"/>
        <v>0</v>
      </c>
      <c r="V44">
        <f t="shared" si="132"/>
        <v>0.23580408056778054</v>
      </c>
      <c r="W44">
        <f t="shared" si="132"/>
        <v>0.14765517532980618</v>
      </c>
      <c r="X44">
        <f t="shared" si="132"/>
        <v>1.0194551260313534</v>
      </c>
      <c r="Y44">
        <f t="shared" si="132"/>
        <v>5.394449472537941</v>
      </c>
      <c r="Z44" s="22"/>
      <c r="AA44">
        <f t="shared" ref="AA44:AF44" si="133">STDEV(AA20:AA27)/(SQRT(COUNT(AA20:AA27)))</f>
        <v>0.23125237632749007</v>
      </c>
      <c r="AB44">
        <f t="shared" si="133"/>
        <v>0</v>
      </c>
      <c r="AC44">
        <f t="shared" si="133"/>
        <v>0.23125237632748985</v>
      </c>
      <c r="AD44">
        <f t="shared" si="133"/>
        <v>0.17154337969835975</v>
      </c>
      <c r="AE44">
        <f t="shared" si="133"/>
        <v>9.5360216118166647</v>
      </c>
      <c r="AF44">
        <f t="shared" si="133"/>
        <v>50.459883363608419</v>
      </c>
      <c r="AH44">
        <f t="shared" ref="AH44:AM44" si="134">STDEV(AH20:AH27)/(SQRT(COUNT(AH20:AH27)))</f>
        <v>0.39814649094317256</v>
      </c>
      <c r="AI44">
        <f t="shared" si="134"/>
        <v>3.6259732146947156E-16</v>
      </c>
      <c r="AJ44">
        <f t="shared" si="134"/>
        <v>0.39814649094317189</v>
      </c>
      <c r="AK44">
        <f t="shared" si="134"/>
        <v>0.29749733410704493</v>
      </c>
      <c r="AL44">
        <f t="shared" si="134"/>
        <v>7.3749211393335434</v>
      </c>
      <c r="AM44">
        <f t="shared" si="134"/>
        <v>39.024414546779369</v>
      </c>
      <c r="AO44">
        <f t="shared" ref="AO44:AT44" si="135">STDEV(AO20:AO27)/(SQRT(COUNT(AO20:AO27)))</f>
        <v>0.23337399241869086</v>
      </c>
      <c r="AP44">
        <f t="shared" si="135"/>
        <v>7.2519464293894312E-16</v>
      </c>
      <c r="AQ44">
        <f t="shared" si="135"/>
        <v>0.23337399241869081</v>
      </c>
      <c r="AR44">
        <f t="shared" si="135"/>
        <v>0.22597583158450885</v>
      </c>
      <c r="AS44">
        <f t="shared" si="135"/>
        <v>0.61240340949253125</v>
      </c>
      <c r="AT44">
        <f t="shared" si="135"/>
        <v>3.2405342471305794</v>
      </c>
      <c r="AV44">
        <f t="shared" ref="AV44:BA44" si="136">STDEV(AV20:AV27)/(SQRT(COUNT(AV20:AV27)))</f>
        <v>0.22499311013377432</v>
      </c>
      <c r="AW44">
        <f t="shared" si="136"/>
        <v>0</v>
      </c>
      <c r="AX44">
        <f t="shared" si="136"/>
        <v>0.2249931101337744</v>
      </c>
      <c r="AY44">
        <f t="shared" si="136"/>
        <v>0.1581428333765203</v>
      </c>
      <c r="AZ44">
        <f t="shared" si="136"/>
        <v>5.1642532487263573</v>
      </c>
      <c r="BA44">
        <f t="shared" si="136"/>
        <v>27.326659606974662</v>
      </c>
      <c r="BC44">
        <f t="shared" ref="BC44:BH44" si="137">STDEV(BC20:BC27)/(SQRT(COUNT(BC20:BC27)))</f>
        <v>0.30114830191283903</v>
      </c>
      <c r="BD44">
        <f t="shared" si="137"/>
        <v>3.6259732146947156E-16</v>
      </c>
      <c r="BE44">
        <f t="shared" si="137"/>
        <v>0.30114830191284014</v>
      </c>
      <c r="BF44">
        <f t="shared" si="137"/>
        <v>0.24807985323115575</v>
      </c>
      <c r="BG44">
        <f t="shared" si="137"/>
        <v>5.1232404190739294</v>
      </c>
      <c r="BH44">
        <f t="shared" si="137"/>
        <v>27.109640111327902</v>
      </c>
      <c r="BJ44">
        <f t="shared" ref="BJ44:BO44" si="138">STDEV(BJ20:BJ27)/(SQRT(COUNT(BJ20:BJ27)))</f>
        <v>0.16081068270203239</v>
      </c>
      <c r="BK44">
        <f t="shared" si="138"/>
        <v>7.2519464293894312E-16</v>
      </c>
      <c r="BL44">
        <f t="shared" si="138"/>
        <v>0.16081068270203239</v>
      </c>
      <c r="BM44">
        <f t="shared" si="138"/>
        <v>9.7720466678333465E-2</v>
      </c>
      <c r="BN44">
        <f t="shared" si="138"/>
        <v>5.1108458748703324E-2</v>
      </c>
      <c r="BO44">
        <f t="shared" si="138"/>
        <v>0.27044054348174473</v>
      </c>
      <c r="BQ44" t="e">
        <f t="shared" ref="BQ44:BV44" si="139">STDEV(BQ20:BQ27)/(SQRT(COUNT(BQ20:BQ27)))</f>
        <v>#DIV/0!</v>
      </c>
      <c r="BR44" t="e">
        <f t="shared" si="139"/>
        <v>#DIV/0!</v>
      </c>
      <c r="BS44" t="e">
        <f t="shared" si="139"/>
        <v>#DIV/0!</v>
      </c>
      <c r="BT44" t="e">
        <f t="shared" si="139"/>
        <v>#DIV/0!</v>
      </c>
      <c r="BU44" t="e">
        <f t="shared" si="139"/>
        <v>#DIV/0!</v>
      </c>
      <c r="BV44" t="e">
        <f t="shared" si="139"/>
        <v>#DIV/0!</v>
      </c>
      <c r="BX44" t="e">
        <f t="shared" ref="BX44:CC44" si="140">STDEV(BX20:BX27)/(SQRT(COUNT(BX20:BX27)))</f>
        <v>#DIV/0!</v>
      </c>
      <c r="BY44" t="e">
        <f t="shared" si="140"/>
        <v>#DIV/0!</v>
      </c>
      <c r="BZ44" t="e">
        <f t="shared" si="140"/>
        <v>#DIV/0!</v>
      </c>
      <c r="CA44" t="e">
        <f t="shared" si="140"/>
        <v>#DIV/0!</v>
      </c>
      <c r="CB44" t="e">
        <f t="shared" si="140"/>
        <v>#DIV/0!</v>
      </c>
      <c r="CC44" t="e">
        <f t="shared" si="140"/>
        <v>#DIV/0!</v>
      </c>
    </row>
    <row r="45" spans="1:1024" x14ac:dyDescent="0.25">
      <c r="C45" t="s">
        <v>110</v>
      </c>
      <c r="E45">
        <f>STDEV(E28:E35)/(SQRT(COUNT(E28:E35)))</f>
        <v>0.12426659596749</v>
      </c>
      <c r="G45">
        <f t="shared" ref="G45:O45" si="141">STDEV(G28:G35)/(SQRT(COUNT(G28:G35)))</f>
        <v>0.16065314110002046</v>
      </c>
      <c r="H45">
        <f t="shared" si="141"/>
        <v>0.11706860799591602</v>
      </c>
      <c r="I45">
        <f t="shared" si="141"/>
        <v>0.19508851927176415</v>
      </c>
      <c r="J45">
        <f t="shared" si="141"/>
        <v>0.11582073952556136</v>
      </c>
      <c r="K45">
        <f t="shared" si="141"/>
        <v>0.16280723649193141</v>
      </c>
      <c r="L45">
        <f t="shared" si="141"/>
        <v>8.9482618088834995E-2</v>
      </c>
      <c r="M45">
        <f t="shared" si="141"/>
        <v>0.16492659926568581</v>
      </c>
      <c r="N45" t="e">
        <f t="shared" si="141"/>
        <v>#DIV/0!</v>
      </c>
      <c r="O45" t="e">
        <f t="shared" si="141"/>
        <v>#DIV/0!</v>
      </c>
      <c r="T45">
        <f t="shared" ref="T45:Y45" si="142">STDEV(T28:T35)/(SQRT(COUNT(T28:T35)))</f>
        <v>0.1948998666990451</v>
      </c>
      <c r="U45">
        <f t="shared" si="142"/>
        <v>0</v>
      </c>
      <c r="V45">
        <f t="shared" si="142"/>
        <v>0.1948998666990451</v>
      </c>
      <c r="W45">
        <f t="shared" si="142"/>
        <v>0.16167691292141065</v>
      </c>
      <c r="X45">
        <f t="shared" si="142"/>
        <v>1.1162653613089162</v>
      </c>
      <c r="Y45">
        <f t="shared" si="142"/>
        <v>6.3145504526814902</v>
      </c>
      <c r="AA45">
        <f t="shared" ref="AA45:AF45" si="143">STDEV(AA28:AA35)/(SQRT(COUNT(AA28:AA35)))</f>
        <v>9.8670204139310699E-2</v>
      </c>
      <c r="AB45">
        <f t="shared" si="143"/>
        <v>0</v>
      </c>
      <c r="AC45">
        <f t="shared" si="143"/>
        <v>9.8670204139310672E-2</v>
      </c>
      <c r="AD45">
        <f t="shared" si="143"/>
        <v>6.4155406545183619E-2</v>
      </c>
      <c r="AE45">
        <f t="shared" si="143"/>
        <v>3.5663710508998498</v>
      </c>
      <c r="AF45">
        <f t="shared" si="143"/>
        <v>20.174441234549423</v>
      </c>
      <c r="AH45">
        <f t="shared" ref="AH45:AM45" si="144">STDEV(AH28:AH35)/(SQRT(COUNT(AH28:AH35)))</f>
        <v>0.11249337539253201</v>
      </c>
      <c r="AI45">
        <f t="shared" si="144"/>
        <v>3.3569988834012605E-16</v>
      </c>
      <c r="AJ45">
        <f t="shared" si="144"/>
        <v>0.11249337539253204</v>
      </c>
      <c r="AK45">
        <f t="shared" si="144"/>
        <v>6.5759319128953206E-2</v>
      </c>
      <c r="AL45">
        <f t="shared" si="144"/>
        <v>1.6301651717584793</v>
      </c>
      <c r="AM45">
        <f t="shared" si="144"/>
        <v>9.2216067792364331</v>
      </c>
      <c r="AO45">
        <f t="shared" ref="AO45:AT45" si="145">STDEV(AO28:AO35)/(SQRT(COUNT(AO28:AO35)))</f>
        <v>0.12041048723793771</v>
      </c>
      <c r="AP45">
        <f t="shared" si="145"/>
        <v>6.713997766802521E-16</v>
      </c>
      <c r="AQ45">
        <f t="shared" si="145"/>
        <v>0.12041048723793771</v>
      </c>
      <c r="AR45">
        <f t="shared" si="145"/>
        <v>0.10682863685876434</v>
      </c>
      <c r="AS45">
        <f t="shared" si="145"/>
        <v>0.2895098160941188</v>
      </c>
      <c r="AT45">
        <f t="shared" si="145"/>
        <v>1.637714833441773</v>
      </c>
      <c r="AV45">
        <f t="shared" ref="AV45:BA45" si="146">STDEV(AV28:AV35)/(SQRT(COUNT(AV28:AV35)))</f>
        <v>0.10666236330472817</v>
      </c>
      <c r="AW45">
        <f t="shared" si="146"/>
        <v>0</v>
      </c>
      <c r="AX45">
        <f t="shared" si="146"/>
        <v>0.10666236330472817</v>
      </c>
      <c r="AY45">
        <f t="shared" si="146"/>
        <v>6.5444029736088483E-2</v>
      </c>
      <c r="AZ45">
        <f t="shared" si="146"/>
        <v>1.4288486830956713</v>
      </c>
      <c r="BA45">
        <f t="shared" si="146"/>
        <v>7.5607565532265797</v>
      </c>
      <c r="BC45">
        <f t="shared" ref="BC45:BH45" si="147">STDEV(BC28:BC35)/(SQRT(COUNT(BC28:BC35)))</f>
        <v>6.4780375885046607E-2</v>
      </c>
      <c r="BD45">
        <f t="shared" si="147"/>
        <v>3.3569988834012605E-16</v>
      </c>
      <c r="BE45">
        <f t="shared" si="147"/>
        <v>6.4780375885046607E-2</v>
      </c>
      <c r="BF45">
        <f t="shared" si="147"/>
        <v>4.4496684680957285E-2</v>
      </c>
      <c r="BG45">
        <f t="shared" si="147"/>
        <v>0.91892675081459974</v>
      </c>
      <c r="BH45">
        <f t="shared" si="147"/>
        <v>5.1982346953177903</v>
      </c>
      <c r="BJ45">
        <f t="shared" ref="BJ45:BO45" si="148">STDEV(BJ28:BJ35)/(SQRT(COUNT(BJ28:BJ35)))</f>
        <v>9.5409999857855865E-2</v>
      </c>
      <c r="BK45">
        <f t="shared" si="148"/>
        <v>6.713997766802521E-16</v>
      </c>
      <c r="BL45">
        <f t="shared" si="148"/>
        <v>9.5409999857855879E-2</v>
      </c>
      <c r="BM45">
        <f t="shared" si="148"/>
        <v>7.5345623289294783E-2</v>
      </c>
      <c r="BN45">
        <f t="shared" si="148"/>
        <v>3.9406265756506624E-2</v>
      </c>
      <c r="BO45">
        <f t="shared" si="148"/>
        <v>0.22291550190132059</v>
      </c>
      <c r="BQ45" t="e">
        <f t="shared" ref="BQ45:BV45" si="149">STDEV(BQ28:BQ35)/(SQRT(COUNT(BQ28:BQ35)))</f>
        <v>#DIV/0!</v>
      </c>
      <c r="BR45" t="e">
        <f t="shared" si="149"/>
        <v>#DIV/0!</v>
      </c>
      <c r="BS45" t="e">
        <f t="shared" si="149"/>
        <v>#DIV/0!</v>
      </c>
      <c r="BT45" t="e">
        <f t="shared" si="149"/>
        <v>#DIV/0!</v>
      </c>
      <c r="BU45" t="e">
        <f t="shared" si="149"/>
        <v>#DIV/0!</v>
      </c>
      <c r="BV45" t="e">
        <f t="shared" si="149"/>
        <v>#DIV/0!</v>
      </c>
      <c r="BX45" t="e">
        <f t="shared" ref="BX45:CC45" si="150">STDEV(BX28:BX35)/(SQRT(COUNT(BX28:BX35)))</f>
        <v>#DIV/0!</v>
      </c>
      <c r="BY45" t="e">
        <f t="shared" si="150"/>
        <v>#DIV/0!</v>
      </c>
      <c r="BZ45" t="e">
        <f t="shared" si="150"/>
        <v>#DIV/0!</v>
      </c>
      <c r="CA45" t="e">
        <f t="shared" si="150"/>
        <v>#DIV/0!</v>
      </c>
      <c r="CB45" t="e">
        <f t="shared" si="150"/>
        <v>#DIV/0!</v>
      </c>
      <c r="CC45" t="e">
        <f t="shared" si="150"/>
        <v>#DIV/0!</v>
      </c>
    </row>
    <row r="46" spans="1:1024" x14ac:dyDescent="0.25">
      <c r="BX46"/>
      <c r="BY46"/>
      <c r="BZ46"/>
      <c r="CA46"/>
      <c r="CB46"/>
      <c r="CC46"/>
    </row>
    <row r="47" spans="1:1024" x14ac:dyDescent="0.25">
      <c r="BX47"/>
      <c r="BY47"/>
      <c r="BZ47"/>
      <c r="CA47"/>
      <c r="CB47"/>
      <c r="CC47"/>
    </row>
    <row r="48" spans="1:1024" x14ac:dyDescent="0.25">
      <c r="T48" s="20" t="s">
        <v>120</v>
      </c>
      <c r="AA48" s="20" t="s">
        <v>121</v>
      </c>
      <c r="AB48" s="20"/>
      <c r="AC48" s="20"/>
      <c r="AD48" s="20"/>
      <c r="AE48" s="20"/>
      <c r="AF48" s="20"/>
      <c r="AH48" s="20" t="s">
        <v>122</v>
      </c>
      <c r="AI48" s="20"/>
      <c r="AJ48" s="20"/>
      <c r="AK48" s="20"/>
      <c r="AL48" s="20"/>
      <c r="AM48" s="20"/>
      <c r="AO48" s="20" t="s">
        <v>123</v>
      </c>
      <c r="AV48" s="20" t="s">
        <v>124</v>
      </c>
      <c r="BC48" s="20" t="s">
        <v>125</v>
      </c>
      <c r="BJ48" s="20" t="s">
        <v>126</v>
      </c>
      <c r="BQ48" s="20" t="s">
        <v>127</v>
      </c>
      <c r="BX48" s="92" t="s">
        <v>128</v>
      </c>
      <c r="BY48"/>
      <c r="BZ48"/>
      <c r="CA48"/>
      <c r="CB48"/>
      <c r="CC48"/>
    </row>
    <row r="49" spans="20:81" ht="30" x14ac:dyDescent="0.25">
      <c r="U49" s="93" t="s">
        <v>132</v>
      </c>
      <c r="V49" s="20" t="s">
        <v>133</v>
      </c>
      <c r="W49" s="20" t="s">
        <v>134</v>
      </c>
      <c r="X49" s="93" t="s">
        <v>135</v>
      </c>
      <c r="Y49" s="20" t="s">
        <v>136</v>
      </c>
      <c r="AA49" s="20"/>
      <c r="AB49" s="93" t="s">
        <v>132</v>
      </c>
      <c r="AC49" s="20" t="s">
        <v>133</v>
      </c>
      <c r="AD49" s="93" t="s">
        <v>134</v>
      </c>
      <c r="AE49" s="93" t="s">
        <v>135</v>
      </c>
      <c r="AF49" s="20" t="s">
        <v>136</v>
      </c>
      <c r="AH49" s="20"/>
      <c r="AI49" s="93" t="s">
        <v>132</v>
      </c>
      <c r="AJ49" s="20" t="s">
        <v>133</v>
      </c>
      <c r="AK49" s="93" t="s">
        <v>134</v>
      </c>
      <c r="AL49" s="93" t="s">
        <v>135</v>
      </c>
      <c r="AM49" s="20" t="s">
        <v>136</v>
      </c>
      <c r="AO49" s="20"/>
      <c r="AP49" s="93" t="s">
        <v>132</v>
      </c>
      <c r="AQ49" s="20" t="s">
        <v>133</v>
      </c>
      <c r="AR49" s="93" t="s">
        <v>134</v>
      </c>
      <c r="AS49" s="93" t="s">
        <v>135</v>
      </c>
      <c r="AT49" s="20" t="s">
        <v>136</v>
      </c>
      <c r="AV49" s="20"/>
      <c r="AW49" s="93" t="s">
        <v>132</v>
      </c>
      <c r="AX49" s="93" t="s">
        <v>133</v>
      </c>
      <c r="AY49" s="93" t="s">
        <v>134</v>
      </c>
      <c r="AZ49" s="93" t="s">
        <v>135</v>
      </c>
      <c r="BA49" s="93" t="s">
        <v>136</v>
      </c>
      <c r="BC49" s="20"/>
      <c r="BD49" s="93" t="s">
        <v>132</v>
      </c>
      <c r="BE49" s="93" t="s">
        <v>133</v>
      </c>
      <c r="BF49" s="93" t="s">
        <v>134</v>
      </c>
      <c r="BG49" s="93" t="s">
        <v>135</v>
      </c>
      <c r="BH49" s="93" t="s">
        <v>136</v>
      </c>
      <c r="BJ49" s="20"/>
      <c r="BK49" s="93" t="s">
        <v>132</v>
      </c>
      <c r="BL49" s="93" t="s">
        <v>133</v>
      </c>
      <c r="BM49" s="93" t="s">
        <v>134</v>
      </c>
      <c r="BN49" s="93" t="s">
        <v>135</v>
      </c>
      <c r="BO49" s="93" t="s">
        <v>136</v>
      </c>
      <c r="BQ49" s="20"/>
      <c r="BR49" s="93" t="s">
        <v>132</v>
      </c>
      <c r="BS49" s="93" t="s">
        <v>133</v>
      </c>
      <c r="BT49" s="93" t="s">
        <v>134</v>
      </c>
      <c r="BU49" s="93" t="s">
        <v>135</v>
      </c>
      <c r="BV49" s="93" t="s">
        <v>136</v>
      </c>
      <c r="BX49" s="92"/>
      <c r="BY49" s="94" t="s">
        <v>132</v>
      </c>
      <c r="BZ49" s="94" t="s">
        <v>133</v>
      </c>
      <c r="CA49" s="94" t="s">
        <v>134</v>
      </c>
      <c r="CB49" s="94" t="s">
        <v>135</v>
      </c>
      <c r="CC49" s="94" t="s">
        <v>136</v>
      </c>
    </row>
    <row r="50" spans="20:81" x14ac:dyDescent="0.25">
      <c r="T50" s="20" t="s">
        <v>86</v>
      </c>
      <c r="U50">
        <f>AVERAGE(X4:X11)</f>
        <v>7.7434334763023021</v>
      </c>
      <c r="V50">
        <f>STDEV(X4:X11)</f>
        <v>3.1666621809780495</v>
      </c>
      <c r="W50">
        <f>V50/SQRT(COUNT(X4:X11))</f>
        <v>1.1195841509482805</v>
      </c>
      <c r="X50">
        <f>U50/U51</f>
        <v>1.0413726605608802</v>
      </c>
      <c r="Y50">
        <f>W50/U50</f>
        <v>0.14458497698399703</v>
      </c>
      <c r="AA50" s="20" t="s">
        <v>86</v>
      </c>
      <c r="AB50">
        <f>AVERAGE(AE4:AE11)</f>
        <v>47.41620894316592</v>
      </c>
      <c r="AC50">
        <f>STDEV(AE4:AE11)</f>
        <v>9.7840255757280392</v>
      </c>
      <c r="AD50">
        <f>AC50/SQRT(COUNT(AE4:AE11))</f>
        <v>3.6980140706388491</v>
      </c>
      <c r="AE50">
        <f>AB50/AB51</f>
        <v>0.92428961742188021</v>
      </c>
      <c r="AF50">
        <f>AD50/AB50</f>
        <v>7.7990504788591763E-2</v>
      </c>
      <c r="AH50" s="20" t="s">
        <v>86</v>
      </c>
      <c r="AI50">
        <f>AVERAGE(AL4:AL11)</f>
        <v>23.416213908583813</v>
      </c>
      <c r="AJ50">
        <f>STDEV(AL4:AL11)</f>
        <v>5.1328176547989193</v>
      </c>
      <c r="AK50">
        <f>AJ50/SQRT(COUNT(AL4:AL11))</f>
        <v>1.9400227199485309</v>
      </c>
      <c r="AL50">
        <f>AI50/AI51</f>
        <v>1.0589941150523896</v>
      </c>
      <c r="AM50">
        <f>AK50/AI50</f>
        <v>8.2849547220670283E-2</v>
      </c>
      <c r="AO50" s="20" t="s">
        <v>86</v>
      </c>
      <c r="AP50">
        <f>AVERAGE(AS4:AS11)</f>
        <v>2.9800012739605668</v>
      </c>
      <c r="AQ50">
        <f>STDEV(AS4:AS11)</f>
        <v>1.174278650943013</v>
      </c>
      <c r="AR50">
        <f>AQ50/SQRT(COUNT(AS4:AS11))</f>
        <v>0.41517019854219761</v>
      </c>
      <c r="AS50">
        <f>AP50/AP51</f>
        <v>1.0266006319251355</v>
      </c>
      <c r="AT50">
        <f>AR50/AP50</f>
        <v>0.13931879901192668</v>
      </c>
      <c r="AV50" s="20" t="s">
        <v>86</v>
      </c>
      <c r="AW50">
        <f>AVERAGE(AZ4:AZ11)</f>
        <v>34.244245388773095</v>
      </c>
      <c r="AX50">
        <f>STDEV(AZ4:AZ11)</f>
        <v>12.38771093968322</v>
      </c>
      <c r="AY50">
        <f>AX50/SQRT(COUNT(AZ4:AZ11))</f>
        <v>4.3797172044143915</v>
      </c>
      <c r="AZ50">
        <f>AW50/AW51</f>
        <v>0.9671649359729092</v>
      </c>
      <c r="BA50">
        <f>AY50/AW50</f>
        <v>0.12789644375840947</v>
      </c>
      <c r="BC50" s="20" t="s">
        <v>86</v>
      </c>
      <c r="BD50">
        <f>AVERAGE(BG4:BG11)</f>
        <v>19.832926821896503</v>
      </c>
      <c r="BE50">
        <f>STDEV(BG4:BG11)</f>
        <v>4.0088888737497195</v>
      </c>
      <c r="BF50">
        <f>BE50/SQRT(COUNT(BG4:BG11))</f>
        <v>1.5152175705193671</v>
      </c>
      <c r="BG50">
        <f>BD50/BD51</f>
        <v>1.0858026677003156</v>
      </c>
      <c r="BH50">
        <f>BF50/BD50</f>
        <v>7.6399090468407024E-2</v>
      </c>
      <c r="BJ50" s="20" t="s">
        <v>86</v>
      </c>
      <c r="BK50">
        <f>AVERAGE(BN4:BN11)</f>
        <v>0.58900372274115897</v>
      </c>
      <c r="BL50">
        <f>STDEV(BN4:BN11)</f>
        <v>0.11633289771010262</v>
      </c>
      <c r="BM50">
        <f>BL50/SQRT(COUNT(BN4:BN11))</f>
        <v>4.112989042294727E-2</v>
      </c>
      <c r="BN50">
        <f>BK50/BK51</f>
        <v>1.0918126041511014</v>
      </c>
      <c r="BO50">
        <f>BM50/BK50</f>
        <v>6.9829593319942457E-2</v>
      </c>
      <c r="BQ50" s="20" t="s">
        <v>86</v>
      </c>
      <c r="BR50" t="e">
        <f>AVERAGE(BU4:BU11)</f>
        <v>#DIV/0!</v>
      </c>
      <c r="BS50" t="e">
        <f>STDEV(BU4:BU11)</f>
        <v>#DIV/0!</v>
      </c>
      <c r="BT50" t="e">
        <f>BS50/SQRT(COUNT(BU4:BU11))</f>
        <v>#DIV/0!</v>
      </c>
      <c r="BU50" t="e">
        <f>BR50/BR51</f>
        <v>#DIV/0!</v>
      </c>
      <c r="BV50" t="e">
        <f>BT50/BR50</f>
        <v>#DIV/0!</v>
      </c>
      <c r="BX50" s="92" t="s">
        <v>86</v>
      </c>
      <c r="BY50" s="22" t="e">
        <f>AVERAGE(CB4:CB11)</f>
        <v>#DIV/0!</v>
      </c>
      <c r="BZ50" s="22" t="e">
        <f>STDEV(CB4:CB11)</f>
        <v>#DIV/0!</v>
      </c>
      <c r="CA50" s="22" t="e">
        <f>BZ50/SQRT(COUNT(CB4:CB11))</f>
        <v>#DIV/0!</v>
      </c>
      <c r="CB50" s="22" t="e">
        <f>BY50/BY51</f>
        <v>#DIV/0!</v>
      </c>
      <c r="CC50" s="22" t="e">
        <f>CA50/BY50</f>
        <v>#DIV/0!</v>
      </c>
    </row>
    <row r="51" spans="20:81" x14ac:dyDescent="0.25">
      <c r="T51" s="20" t="s">
        <v>95</v>
      </c>
      <c r="U51">
        <f>AVERAGE(X12:X19)</f>
        <v>7.4357948595766983</v>
      </c>
      <c r="V51">
        <f>STDEV(X12:X19)</f>
        <v>3.0165025829629353</v>
      </c>
      <c r="W51">
        <f>V51/SQRT(COUNT(X12:X19))</f>
        <v>1.0664947159399139</v>
      </c>
      <c r="X51">
        <f>U51/U51</f>
        <v>1</v>
      </c>
      <c r="Y51">
        <f>W51/U51</f>
        <v>0.14342712999489968</v>
      </c>
      <c r="AA51" s="20" t="s">
        <v>95</v>
      </c>
      <c r="AB51">
        <f>AVERAGE(AE12:AE19)</f>
        <v>51.300163984773398</v>
      </c>
      <c r="AC51">
        <f>STDEV(AE12:AE19)</f>
        <v>16.361720131691186</v>
      </c>
      <c r="AD51">
        <f>AC51/SQRT(COUNT(AE12:AE19))</f>
        <v>6.1841489270991223</v>
      </c>
      <c r="AE51">
        <f>AB51/AB51</f>
        <v>1</v>
      </c>
      <c r="AF51">
        <f>AD51/AB51</f>
        <v>0.12054832668633698</v>
      </c>
      <c r="AH51" s="20" t="s">
        <v>95</v>
      </c>
      <c r="AI51">
        <f>AVERAGE(AL12:AL19)</f>
        <v>22.11175074133947</v>
      </c>
      <c r="AJ51">
        <f>STDEV(AL12:AL19)</f>
        <v>4.5055189084048584</v>
      </c>
      <c r="AK51">
        <f>AJ51/SQRT(COUNT(AL12:AL19))</f>
        <v>1.702926079848351</v>
      </c>
      <c r="AL51">
        <f>AI51/AI51</f>
        <v>1</v>
      </c>
      <c r="AM51">
        <f>AK51/AI51</f>
        <v>7.7014529503745321E-2</v>
      </c>
      <c r="AO51" s="20" t="s">
        <v>95</v>
      </c>
      <c r="AP51">
        <f>AVERAGE(AS12:AS19)</f>
        <v>2.9027853493254838</v>
      </c>
      <c r="AQ51">
        <f>STDEV(AS12:AS19)</f>
        <v>1.129324127332928</v>
      </c>
      <c r="AR51">
        <f>AQ51/SQRT(COUNT(AS12:AS19))</f>
        <v>0.39927637429734669</v>
      </c>
      <c r="AS51">
        <f>AP51/AP51</f>
        <v>1</v>
      </c>
      <c r="AT51">
        <f>AR51/AP51</f>
        <v>0.13754939695769305</v>
      </c>
      <c r="AV51" s="20" t="s">
        <v>95</v>
      </c>
      <c r="AW51">
        <f>AVERAGE(AZ12:AZ19)</f>
        <v>35.406830950013159</v>
      </c>
      <c r="AX51">
        <f>STDEV(AZ12:AZ19)</f>
        <v>17.059943177804612</v>
      </c>
      <c r="AY51">
        <f>AX51/SQRT(COUNT(AZ12:AZ19))</f>
        <v>6.0316007538414098</v>
      </c>
      <c r="AZ51">
        <f>AW51/AW51</f>
        <v>1</v>
      </c>
      <c r="BA51">
        <f>AY51/AW51</f>
        <v>0.170351330294336</v>
      </c>
      <c r="BC51" s="20" t="s">
        <v>95</v>
      </c>
      <c r="BD51">
        <f>AVERAGE(BG12:BG19)</f>
        <v>18.265682533182396</v>
      </c>
      <c r="BE51">
        <f>STDEV(BG12:BG19)</f>
        <v>4.9526465493027256</v>
      </c>
      <c r="BF51">
        <f>BE51/SQRT(COUNT(BG12:BG19))</f>
        <v>1.8719244430081723</v>
      </c>
      <c r="BG51">
        <f>BD51/BD51</f>
        <v>1</v>
      </c>
      <c r="BH51">
        <f>BF51/BD51</f>
        <v>0.10248313686650012</v>
      </c>
      <c r="BJ51" s="20" t="s">
        <v>95</v>
      </c>
      <c r="BK51">
        <f>AVERAGE(BN12:BN19)</f>
        <v>0.53947327636789566</v>
      </c>
      <c r="BL51">
        <f>STDEV(BN12:BN19)</f>
        <v>0.14036582671676509</v>
      </c>
      <c r="BM51">
        <f>BL51/SQRT(COUNT(BN12:BN19))</f>
        <v>4.9626813959140224E-2</v>
      </c>
      <c r="BN51">
        <f>BK51/BK51</f>
        <v>1</v>
      </c>
      <c r="BO51">
        <f>BM51/BK51</f>
        <v>9.1991236884358743E-2</v>
      </c>
      <c r="BQ51" s="20" t="s">
        <v>95</v>
      </c>
      <c r="BR51" t="e">
        <f>AVERAGE(BU12:BU19)</f>
        <v>#DIV/0!</v>
      </c>
      <c r="BS51" t="e">
        <f>STDEV(BU12:BU19)</f>
        <v>#DIV/0!</v>
      </c>
      <c r="BT51" t="e">
        <f>BS51/SQRT(COUNT(BU12:BU19))</f>
        <v>#DIV/0!</v>
      </c>
      <c r="BU51" t="e">
        <f>BR51/BR51</f>
        <v>#DIV/0!</v>
      </c>
      <c r="BV51" t="e">
        <f>BT51/BR51</f>
        <v>#DIV/0!</v>
      </c>
      <c r="BX51" s="92" t="s">
        <v>95</v>
      </c>
      <c r="BY51" s="22" t="e">
        <f>AVERAGE(CB12:CB19)</f>
        <v>#DIV/0!</v>
      </c>
      <c r="BZ51" s="22" t="e">
        <f>STDEV(CB12:CB19)</f>
        <v>#DIV/0!</v>
      </c>
      <c r="CA51" s="22" t="e">
        <f>BZ51/SQRT(COUNT(CB12:CB19))</f>
        <v>#DIV/0!</v>
      </c>
      <c r="CB51" s="22" t="e">
        <f>BY51/BY51</f>
        <v>#DIV/0!</v>
      </c>
      <c r="CC51" s="22" t="e">
        <f>CA51/BY51</f>
        <v>#DIV/0!</v>
      </c>
    </row>
    <row r="52" spans="20:81" x14ac:dyDescent="0.25">
      <c r="T52" s="20" t="s">
        <v>103</v>
      </c>
      <c r="U52">
        <f>AVERAGE(X20:X27)</f>
        <v>7.6539711375848478</v>
      </c>
      <c r="V52">
        <f>STDEV(X20:X27)</f>
        <v>2.697224736268971</v>
      </c>
      <c r="W52">
        <f>V52/SQRT(COUNT(X20:X27))</f>
        <v>1.0194551260313534</v>
      </c>
      <c r="X52">
        <f>U52/U51</f>
        <v>1.0293413524886523</v>
      </c>
      <c r="Y52">
        <f>W52/U52</f>
        <v>0.13319296711550374</v>
      </c>
      <c r="AA52" s="20" t="s">
        <v>103</v>
      </c>
      <c r="AB52">
        <f>AVERAGE(AE20:AE27)</f>
        <v>66.919739656615562</v>
      </c>
      <c r="AC52">
        <f>STDEV(AE20:AE27)</f>
        <v>25.229941681804213</v>
      </c>
      <c r="AD52">
        <f>AC52/SQRT(COUNT(AE20:AE27))</f>
        <v>9.5360216118166647</v>
      </c>
      <c r="AE52">
        <f>AB52/AB51</f>
        <v>1.3044741860177731</v>
      </c>
      <c r="AF52">
        <f>AD52/AB52</f>
        <v>0.14249938300341178</v>
      </c>
      <c r="AH52" s="20" t="s">
        <v>103</v>
      </c>
      <c r="AI52">
        <f>AVERAGE(AL20:AL27)</f>
        <v>36.102511376068733</v>
      </c>
      <c r="AJ52">
        <f>STDEV(AL20:AL27)</f>
        <v>19.512207273389688</v>
      </c>
      <c r="AK52">
        <f>AJ52/SQRT(COUNT(AL20:AL27))</f>
        <v>7.3749211393335434</v>
      </c>
      <c r="AL52">
        <f>AI52/AI51</f>
        <v>1.632729664800922</v>
      </c>
      <c r="AM52">
        <f>AK52/AI52</f>
        <v>0.20427723330688169</v>
      </c>
      <c r="AO52" s="20" t="s">
        <v>103</v>
      </c>
      <c r="AP52">
        <f>AVERAGE(AS20:AS27)</f>
        <v>3.7665221920932148</v>
      </c>
      <c r="AQ52">
        <f>STDEV(AS20:AS27)</f>
        <v>1.6202671235652899</v>
      </c>
      <c r="AR52">
        <f>AQ52/SQRT(COUNT(AS20:AS27))</f>
        <v>0.61240340949253125</v>
      </c>
      <c r="AS52">
        <f>AP52/AP51</f>
        <v>1.2975544998421726</v>
      </c>
      <c r="AT52">
        <f>AR52/AP52</f>
        <v>0.16259121233325136</v>
      </c>
      <c r="AV52" s="20" t="s">
        <v>103</v>
      </c>
      <c r="AW52">
        <f>AVERAGE(AZ20:AZ27)</f>
        <v>38.166508603913471</v>
      </c>
      <c r="AX52">
        <f>STDEV(AZ20:AZ27)</f>
        <v>13.663329803487331</v>
      </c>
      <c r="AY52">
        <f>AX52/SQRT(COUNT(AZ20:AZ27))</f>
        <v>5.1642532487263573</v>
      </c>
      <c r="AZ52">
        <f>AW52/AW51</f>
        <v>1.0779419558275742</v>
      </c>
      <c r="BA52">
        <f>AY52/AW52</f>
        <v>0.13530850574571107</v>
      </c>
      <c r="BC52" s="20" t="s">
        <v>103</v>
      </c>
      <c r="BD52">
        <f>AVERAGE(BG20:BG27)</f>
        <v>32.433931288976282</v>
      </c>
      <c r="BE52">
        <f>STDEV(BG20:BG27)</f>
        <v>13.554820055663951</v>
      </c>
      <c r="BF52">
        <f>BE52/SQRT(COUNT(BG20:BG27))</f>
        <v>5.1232404190739294</v>
      </c>
      <c r="BG52">
        <f>BD52/BD51</f>
        <v>1.7756758462244759</v>
      </c>
      <c r="BH52">
        <f>BF52/BD52</f>
        <v>0.15795927954053562</v>
      </c>
      <c r="BJ52" s="20" t="s">
        <v>103</v>
      </c>
      <c r="BK52">
        <f>AVERAGE(BN20:BN27)</f>
        <v>0.5720446513590145</v>
      </c>
      <c r="BL52">
        <f>STDEV(BN20:BN27)</f>
        <v>0.13522027174087237</v>
      </c>
      <c r="BM52">
        <f>BL52/SQRT(COUNT(BN20:BN27))</f>
        <v>5.1108458748703324E-2</v>
      </c>
      <c r="BN52">
        <f>BK52/BK51</f>
        <v>1.0603762529451166</v>
      </c>
      <c r="BO52">
        <f>BM52/BK52</f>
        <v>8.9343478043688099E-2</v>
      </c>
      <c r="BQ52" s="20" t="s">
        <v>103</v>
      </c>
      <c r="BR52" t="e">
        <f>AVERAGE(BU20:BU27)</f>
        <v>#DIV/0!</v>
      </c>
      <c r="BS52" t="e">
        <f>STDEV(BU20:BU27)</f>
        <v>#DIV/0!</v>
      </c>
      <c r="BT52" t="e">
        <f>BS52/SQRT(COUNT(BU20:BU27))</f>
        <v>#DIV/0!</v>
      </c>
      <c r="BU52" t="e">
        <f>BR52/BR51</f>
        <v>#DIV/0!</v>
      </c>
      <c r="BV52" t="e">
        <f>BT52/BR52</f>
        <v>#DIV/0!</v>
      </c>
      <c r="BX52" s="92" t="s">
        <v>103</v>
      </c>
      <c r="BY52" s="22" t="e">
        <f>AVERAGE(CB20:CB27)</f>
        <v>#DIV/0!</v>
      </c>
      <c r="BZ52" s="22" t="e">
        <f>STDEV(CB20:CB27)</f>
        <v>#DIV/0!</v>
      </c>
      <c r="CA52" s="22" t="e">
        <f>BZ52/SQRT(COUNT(CB20:CB27))</f>
        <v>#DIV/0!</v>
      </c>
      <c r="CB52" s="22" t="e">
        <f>BY52/BY51</f>
        <v>#DIV/0!</v>
      </c>
      <c r="CC52" s="22" t="e">
        <f>CA52/BY52</f>
        <v>#DIV/0!</v>
      </c>
    </row>
    <row r="53" spans="20:81" x14ac:dyDescent="0.25">
      <c r="T53" s="20" t="s">
        <v>110</v>
      </c>
      <c r="U53">
        <f>AVERAGE(X28:X35)</f>
        <v>8.1898576074827254</v>
      </c>
      <c r="V53">
        <f>STDEV(X28:X35)</f>
        <v>3.1572752263407451</v>
      </c>
      <c r="W53">
        <f>V53/SQRT(COUNT(X28:X35))</f>
        <v>1.1162653613089162</v>
      </c>
      <c r="X53">
        <f>U53/U51</f>
        <v>1.1014098374345085</v>
      </c>
      <c r="Y53">
        <f>W53/U53</f>
        <v>0.13629850661738391</v>
      </c>
      <c r="AA53" s="20" t="s">
        <v>110</v>
      </c>
      <c r="AB53">
        <f>AVERAGE(AE28:AE35)</f>
        <v>56.944114645263035</v>
      </c>
      <c r="AC53">
        <f>STDEV(AE28:AE35)</f>
        <v>10.087220617274712</v>
      </c>
      <c r="AD53">
        <f>AC53/SQRT(COUNT(AE28:AE35))</f>
        <v>3.5663710508998498</v>
      </c>
      <c r="AE53">
        <f>AB53/AB51</f>
        <v>1.1100181797111768</v>
      </c>
      <c r="AF53">
        <f>AD53/AB53</f>
        <v>6.2629317763859951E-2</v>
      </c>
      <c r="AH53" s="20" t="s">
        <v>110</v>
      </c>
      <c r="AI53">
        <f>AVERAGE(AL28:AL35)</f>
        <v>20.554202655772301</v>
      </c>
      <c r="AJ53">
        <f>STDEV(AL28:AL35)</f>
        <v>4.6108033896182148</v>
      </c>
      <c r="AK53">
        <f>AJ53/SQRT(COUNT(AL28:AL35))</f>
        <v>1.6301651717584793</v>
      </c>
      <c r="AL53">
        <f>AI53/AI51</f>
        <v>0.9295601644669762</v>
      </c>
      <c r="AM53">
        <f>AK53/AI53</f>
        <v>7.9310552642657489E-2</v>
      </c>
      <c r="AO53" s="20" t="s">
        <v>110</v>
      </c>
      <c r="AP53">
        <f>AVERAGE(AS28:AS35)</f>
        <v>3.6605290696611306</v>
      </c>
      <c r="AQ53">
        <f>STDEV(AS28:AS35)</f>
        <v>0.81885741672088674</v>
      </c>
      <c r="AR53">
        <f>AQ53/SQRT(COUNT(AS28:AS35))</f>
        <v>0.2895098160941188</v>
      </c>
      <c r="AS53">
        <f>AP53/AP51</f>
        <v>1.2610402179795082</v>
      </c>
      <c r="AT53">
        <f>AR53/AP53</f>
        <v>7.9089609885523965E-2</v>
      </c>
      <c r="AV53" s="20" t="s">
        <v>110</v>
      </c>
      <c r="AW53">
        <f>AVERAGE(AZ28:AZ35)</f>
        <v>25.369875348144575</v>
      </c>
      <c r="AX53">
        <f>STDEV(AZ28:AZ35)</f>
        <v>3.7803782766132863</v>
      </c>
      <c r="AY53">
        <f>AX53/SQRT(COUNT(AZ28:AZ35))</f>
        <v>1.4288486830956713</v>
      </c>
      <c r="AZ53">
        <f>AW53/AW51</f>
        <v>0.71652488142645099</v>
      </c>
      <c r="BA53">
        <f>AY53/AW53</f>
        <v>5.6320682048608094E-2</v>
      </c>
      <c r="BC53" s="20" t="s">
        <v>110</v>
      </c>
      <c r="BD53">
        <f>AVERAGE(BG28:BG35)</f>
        <v>20.026872530321022</v>
      </c>
      <c r="BE53">
        <f>STDEV(BG28:BG35)</f>
        <v>2.5991173476588973</v>
      </c>
      <c r="BF53">
        <f>BE53/SQRT(COUNT(BG28:BG35))</f>
        <v>0.91892675081459974</v>
      </c>
      <c r="BG53">
        <f>BD53/BD51</f>
        <v>1.0964207055465436</v>
      </c>
      <c r="BH53">
        <f>BF53/BD53</f>
        <v>4.588468566039601E-2</v>
      </c>
      <c r="BJ53" s="20" t="s">
        <v>110</v>
      </c>
      <c r="BK53">
        <f>AVERAGE(BN28:BN35)</f>
        <v>0.60629265008919975</v>
      </c>
      <c r="BL53">
        <f>STDEV(BN28:BN35)</f>
        <v>0.11145775095066029</v>
      </c>
      <c r="BM53">
        <f>BL53/SQRT(COUNT(BN28:BN35))</f>
        <v>3.9406265756506624E-2</v>
      </c>
      <c r="BN53">
        <f>BK53/BK51</f>
        <v>1.1238603961463633</v>
      </c>
      <c r="BO53">
        <f>BM53/BK53</f>
        <v>6.4995453516893273E-2</v>
      </c>
      <c r="BQ53" s="20" t="s">
        <v>110</v>
      </c>
      <c r="BR53" t="e">
        <f>AVERAGE(BU28:BU35)</f>
        <v>#DIV/0!</v>
      </c>
      <c r="BS53" t="e">
        <f>STDEV(BU28:BU35)</f>
        <v>#DIV/0!</v>
      </c>
      <c r="BT53" t="e">
        <f>BS53/SQRT(COUNT(BU28:BU35))</f>
        <v>#DIV/0!</v>
      </c>
      <c r="BU53" t="e">
        <f>BR53/BR51</f>
        <v>#DIV/0!</v>
      </c>
      <c r="BV53" t="e">
        <f>BT53/BR53</f>
        <v>#DIV/0!</v>
      </c>
      <c r="BX53" s="92" t="s">
        <v>110</v>
      </c>
      <c r="BY53" s="22" t="e">
        <f>AVERAGE(CB28:CB35)</f>
        <v>#DIV/0!</v>
      </c>
      <c r="BZ53" s="22" t="e">
        <f>STDEV(CB28:CB35)</f>
        <v>#DIV/0!</v>
      </c>
      <c r="CA53" s="22" t="e">
        <f>BZ53/SQRT(COUNT(CB28:CB35))</f>
        <v>#DIV/0!</v>
      </c>
      <c r="CB53" s="22" t="e">
        <f>BY53/BY51</f>
        <v>#DIV/0!</v>
      </c>
      <c r="CC53" s="22" t="e">
        <f>CA53/BY53</f>
        <v>#DIV/0!</v>
      </c>
    </row>
  </sheetData>
  <mergeCells count="10">
    <mergeCell ref="AV2:BA2"/>
    <mergeCell ref="BC2:BH2"/>
    <mergeCell ref="BJ2:BO2"/>
    <mergeCell ref="BQ2:BV2"/>
    <mergeCell ref="BX2:CC2"/>
    <mergeCell ref="G2:O2"/>
    <mergeCell ref="T2:Y2"/>
    <mergeCell ref="AA2:AF2"/>
    <mergeCell ref="AH2:AM2"/>
    <mergeCell ref="AO2:AT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zoomScaleNormal="100" workbookViewId="0"/>
  </sheetViews>
  <sheetFormatPr defaultRowHeight="15" x14ac:dyDescent="0.25"/>
  <cols>
    <col min="1" max="1" width="13"/>
    <col min="2" max="2" width="11.5703125"/>
    <col min="3" max="3" width="12.42578125"/>
    <col min="4" max="4" width="8.5703125"/>
    <col min="5" max="5" width="13.42578125"/>
    <col min="6" max="6" width="12.7109375"/>
    <col min="7" max="7" width="13"/>
    <col min="8" max="1025" width="8.5703125"/>
  </cols>
  <sheetData>
    <row r="1" spans="1:21" x14ac:dyDescent="0.25">
      <c r="A1" t="s">
        <v>140</v>
      </c>
      <c r="B1" t="s">
        <v>141</v>
      </c>
      <c r="C1" t="s">
        <v>142</v>
      </c>
      <c r="E1" s="18" t="s">
        <v>140</v>
      </c>
      <c r="F1" s="18" t="s">
        <v>141</v>
      </c>
      <c r="G1" s="18" t="s">
        <v>142</v>
      </c>
      <c r="I1" t="s">
        <v>140</v>
      </c>
      <c r="J1" t="s">
        <v>141</v>
      </c>
      <c r="K1" t="s">
        <v>142</v>
      </c>
      <c r="R1" s="38" t="s">
        <v>67</v>
      </c>
      <c r="S1" s="38" t="s">
        <v>68</v>
      </c>
      <c r="T1" s="38" t="s">
        <v>69</v>
      </c>
      <c r="U1" t="s">
        <v>142</v>
      </c>
    </row>
    <row r="2" spans="1:21" x14ac:dyDescent="0.25">
      <c r="A2" t="s">
        <v>143</v>
      </c>
      <c r="B2" t="s">
        <v>70</v>
      </c>
      <c r="C2">
        <v>20.056623458862301</v>
      </c>
      <c r="E2" s="18" t="s">
        <v>144</v>
      </c>
      <c r="F2" s="18" t="s">
        <v>70</v>
      </c>
      <c r="G2" s="18">
        <v>21.6599629720052</v>
      </c>
      <c r="I2" t="s">
        <v>143</v>
      </c>
      <c r="J2" t="s">
        <v>70</v>
      </c>
      <c r="K2">
        <v>20.056623458862301</v>
      </c>
      <c r="R2" s="20" t="s">
        <v>85</v>
      </c>
      <c r="S2">
        <v>8</v>
      </c>
      <c r="T2" t="s">
        <v>86</v>
      </c>
      <c r="U2">
        <v>20.9893283843994</v>
      </c>
    </row>
    <row r="3" spans="1:21" x14ac:dyDescent="0.25">
      <c r="A3" t="s">
        <v>145</v>
      </c>
      <c r="B3" t="s">
        <v>70</v>
      </c>
      <c r="C3">
        <v>20.7602214813232</v>
      </c>
      <c r="E3" s="18" t="s">
        <v>146</v>
      </c>
      <c r="F3" s="18" t="s">
        <v>70</v>
      </c>
      <c r="G3" s="18">
        <v>20.5585823059082</v>
      </c>
      <c r="I3" t="s">
        <v>145</v>
      </c>
      <c r="J3" t="s">
        <v>70</v>
      </c>
      <c r="K3">
        <v>20.7602214813232</v>
      </c>
      <c r="R3" s="20" t="s">
        <v>87</v>
      </c>
      <c r="S3">
        <v>13</v>
      </c>
      <c r="T3" t="s">
        <v>86</v>
      </c>
      <c r="U3">
        <v>20.6869220733643</v>
      </c>
    </row>
    <row r="4" spans="1:21" x14ac:dyDescent="0.25">
      <c r="A4" t="s">
        <v>147</v>
      </c>
      <c r="B4" t="s">
        <v>70</v>
      </c>
      <c r="C4">
        <v>20.884256362915</v>
      </c>
      <c r="E4" s="18" t="s">
        <v>148</v>
      </c>
      <c r="F4" s="18" t="s">
        <v>70</v>
      </c>
      <c r="G4" s="18">
        <v>20.698012669881201</v>
      </c>
      <c r="I4" t="s">
        <v>147</v>
      </c>
      <c r="J4" t="s">
        <v>70</v>
      </c>
      <c r="K4">
        <v>20.884256362915</v>
      </c>
      <c r="R4" s="20" t="s">
        <v>88</v>
      </c>
      <c r="S4">
        <v>14</v>
      </c>
      <c r="T4" t="s">
        <v>86</v>
      </c>
      <c r="U4">
        <v>20.329795837402301</v>
      </c>
    </row>
    <row r="5" spans="1:21" x14ac:dyDescent="0.25">
      <c r="A5" t="s">
        <v>149</v>
      </c>
      <c r="B5" t="s">
        <v>70</v>
      </c>
      <c r="C5">
        <v>20.7283020019531</v>
      </c>
      <c r="E5" s="18" t="s">
        <v>150</v>
      </c>
      <c r="F5" s="18" t="s">
        <v>70</v>
      </c>
      <c r="G5" s="18">
        <v>21.476084391276</v>
      </c>
      <c r="I5" t="s">
        <v>149</v>
      </c>
      <c r="J5" t="s">
        <v>70</v>
      </c>
      <c r="K5">
        <v>20.7283020019531</v>
      </c>
      <c r="R5" s="20" t="s">
        <v>89</v>
      </c>
      <c r="S5">
        <v>15</v>
      </c>
      <c r="T5" t="s">
        <v>86</v>
      </c>
      <c r="U5">
        <v>19.902238845825199</v>
      </c>
    </row>
    <row r="6" spans="1:21" x14ac:dyDescent="0.25">
      <c r="A6" t="s">
        <v>151</v>
      </c>
      <c r="B6" t="s">
        <v>70</v>
      </c>
      <c r="C6">
        <v>22.269752502441399</v>
      </c>
      <c r="E6" s="18" t="s">
        <v>152</v>
      </c>
      <c r="F6" s="18" t="s">
        <v>70</v>
      </c>
      <c r="G6" s="18">
        <v>20.791823069254601</v>
      </c>
      <c r="I6" t="s">
        <v>151</v>
      </c>
      <c r="J6" t="s">
        <v>70</v>
      </c>
      <c r="K6">
        <v>22.269752502441399</v>
      </c>
      <c r="R6" s="20" t="s">
        <v>90</v>
      </c>
      <c r="S6">
        <v>21</v>
      </c>
      <c r="T6" t="s">
        <v>86</v>
      </c>
      <c r="U6">
        <v>20.5079135894775</v>
      </c>
    </row>
    <row r="7" spans="1:21" x14ac:dyDescent="0.25">
      <c r="A7" t="s">
        <v>153</v>
      </c>
      <c r="B7" t="s">
        <v>70</v>
      </c>
      <c r="C7">
        <v>21.855707168579102</v>
      </c>
      <c r="E7" s="18" t="s">
        <v>154</v>
      </c>
      <c r="F7" s="18" t="s">
        <v>70</v>
      </c>
      <c r="G7" s="18">
        <v>21.354048411051402</v>
      </c>
      <c r="I7" t="s">
        <v>153</v>
      </c>
      <c r="J7" t="s">
        <v>70</v>
      </c>
      <c r="K7">
        <v>21.855707168579102</v>
      </c>
      <c r="R7" s="20" t="s">
        <v>91</v>
      </c>
      <c r="S7">
        <v>22</v>
      </c>
      <c r="T7" t="s">
        <v>86</v>
      </c>
      <c r="U7">
        <v>21.3495197296143</v>
      </c>
    </row>
    <row r="8" spans="1:21" x14ac:dyDescent="0.25">
      <c r="A8" s="95" t="s">
        <v>155</v>
      </c>
      <c r="B8" s="95" t="s">
        <v>70</v>
      </c>
      <c r="C8" s="95">
        <v>34.7029418945313</v>
      </c>
      <c r="D8" s="95"/>
      <c r="E8" s="95"/>
      <c r="F8" s="95"/>
      <c r="G8" s="95"/>
      <c r="H8" s="95"/>
      <c r="I8" s="95" t="s">
        <v>155</v>
      </c>
      <c r="J8" s="95" t="s">
        <v>70</v>
      </c>
      <c r="K8" s="95">
        <v>34.7029418945313</v>
      </c>
      <c r="R8" s="20" t="s">
        <v>92</v>
      </c>
      <c r="S8">
        <v>23</v>
      </c>
      <c r="T8" t="s">
        <v>86</v>
      </c>
      <c r="U8">
        <v>21.051393508911101</v>
      </c>
    </row>
    <row r="9" spans="1:21" x14ac:dyDescent="0.25">
      <c r="A9" t="s">
        <v>156</v>
      </c>
      <c r="B9" t="s">
        <v>70</v>
      </c>
      <c r="C9">
        <v>20.9893283843994</v>
      </c>
      <c r="I9" t="s">
        <v>156</v>
      </c>
      <c r="J9" t="s">
        <v>70</v>
      </c>
      <c r="K9">
        <v>20.9893283843994</v>
      </c>
      <c r="R9" s="20" t="s">
        <v>93</v>
      </c>
      <c r="S9">
        <v>24</v>
      </c>
      <c r="T9" t="s">
        <v>86</v>
      </c>
      <c r="U9">
        <v>22.120376586914102</v>
      </c>
    </row>
    <row r="10" spans="1:21" x14ac:dyDescent="0.25">
      <c r="A10" t="s">
        <v>157</v>
      </c>
      <c r="B10" t="s">
        <v>70</v>
      </c>
      <c r="C10">
        <v>21.6322422027588</v>
      </c>
      <c r="I10" t="s">
        <v>157</v>
      </c>
      <c r="J10" t="s">
        <v>70</v>
      </c>
      <c r="K10">
        <v>21.6322422027588</v>
      </c>
      <c r="R10" s="20" t="s">
        <v>94</v>
      </c>
      <c r="S10">
        <v>9</v>
      </c>
      <c r="T10" t="s">
        <v>95</v>
      </c>
      <c r="U10">
        <v>21.6322422027588</v>
      </c>
    </row>
    <row r="11" spans="1:21" x14ac:dyDescent="0.25">
      <c r="A11" t="s">
        <v>158</v>
      </c>
      <c r="B11" t="s">
        <v>70</v>
      </c>
      <c r="C11">
        <v>21.540346145629901</v>
      </c>
      <c r="E11" t="s">
        <v>140</v>
      </c>
      <c r="F11" t="s">
        <v>141</v>
      </c>
      <c r="G11" t="s">
        <v>142</v>
      </c>
      <c r="I11" t="s">
        <v>158</v>
      </c>
      <c r="J11" t="s">
        <v>70</v>
      </c>
      <c r="K11">
        <v>21.540346145629901</v>
      </c>
      <c r="R11" s="20" t="s">
        <v>96</v>
      </c>
      <c r="S11">
        <v>10</v>
      </c>
      <c r="T11" t="s">
        <v>95</v>
      </c>
      <c r="U11">
        <v>21.540346145629901</v>
      </c>
    </row>
    <row r="12" spans="1:21" x14ac:dyDescent="0.25">
      <c r="A12" t="s">
        <v>159</v>
      </c>
      <c r="B12" t="s">
        <v>70</v>
      </c>
      <c r="C12">
        <v>20.195920944213899</v>
      </c>
      <c r="E12" t="s">
        <v>144</v>
      </c>
      <c r="F12" t="s">
        <v>70</v>
      </c>
      <c r="G12">
        <f t="shared" ref="G12:G17" si="0">G2*$C$31</f>
        <v>21.739434824338645</v>
      </c>
      <c r="I12" t="s">
        <v>159</v>
      </c>
      <c r="J12" t="s">
        <v>70</v>
      </c>
      <c r="K12">
        <v>20.195920944213899</v>
      </c>
      <c r="R12" s="20" t="s">
        <v>97</v>
      </c>
      <c r="S12">
        <v>11</v>
      </c>
      <c r="T12" t="s">
        <v>95</v>
      </c>
      <c r="U12">
        <v>20.195920944213899</v>
      </c>
    </row>
    <row r="13" spans="1:21" x14ac:dyDescent="0.25">
      <c r="A13" t="s">
        <v>160</v>
      </c>
      <c r="B13" t="s">
        <v>70</v>
      </c>
      <c r="C13">
        <v>20.618535995483398</v>
      </c>
      <c r="E13" t="s">
        <v>146</v>
      </c>
      <c r="F13" t="s">
        <v>70</v>
      </c>
      <c r="G13">
        <f t="shared" si="0"/>
        <v>20.634013118939219</v>
      </c>
      <c r="I13" t="s">
        <v>160</v>
      </c>
      <c r="J13" t="s">
        <v>70</v>
      </c>
      <c r="K13">
        <v>20.618535995483398</v>
      </c>
      <c r="R13" s="20" t="s">
        <v>98</v>
      </c>
      <c r="S13">
        <v>12</v>
      </c>
      <c r="T13" t="s">
        <v>95</v>
      </c>
      <c r="U13">
        <v>20.618535995483398</v>
      </c>
    </row>
    <row r="14" spans="1:21" x14ac:dyDescent="0.25">
      <c r="A14" t="s">
        <v>161</v>
      </c>
      <c r="B14" t="s">
        <v>70</v>
      </c>
      <c r="C14">
        <v>20.6869220733643</v>
      </c>
      <c r="E14" t="s">
        <v>148</v>
      </c>
      <c r="F14" t="s">
        <v>70</v>
      </c>
      <c r="G14">
        <f t="shared" si="0"/>
        <v>20.773955062239978</v>
      </c>
      <c r="I14" t="s">
        <v>161</v>
      </c>
      <c r="J14" t="s">
        <v>70</v>
      </c>
      <c r="K14">
        <v>20.6869220733643</v>
      </c>
      <c r="R14" s="20" t="s">
        <v>99</v>
      </c>
      <c r="S14">
        <v>25</v>
      </c>
      <c r="T14" t="s">
        <v>95</v>
      </c>
      <c r="U14">
        <v>20.397840499877901</v>
      </c>
    </row>
    <row r="15" spans="1:21" x14ac:dyDescent="0.25">
      <c r="A15" t="s">
        <v>162</v>
      </c>
      <c r="B15" t="s">
        <v>70</v>
      </c>
      <c r="C15">
        <v>20.329795837402301</v>
      </c>
      <c r="E15" t="s">
        <v>150</v>
      </c>
      <c r="F15" t="s">
        <v>70</v>
      </c>
      <c r="G15">
        <f t="shared" si="0"/>
        <v>21.554881580802594</v>
      </c>
      <c r="I15" t="s">
        <v>162</v>
      </c>
      <c r="J15" t="s">
        <v>70</v>
      </c>
      <c r="K15">
        <v>20.329795837402301</v>
      </c>
      <c r="R15" s="20" t="s">
        <v>100</v>
      </c>
      <c r="S15">
        <v>26</v>
      </c>
      <c r="T15" t="s">
        <v>95</v>
      </c>
      <c r="U15">
        <v>20.315244674682599</v>
      </c>
    </row>
    <row r="16" spans="1:21" x14ac:dyDescent="0.25">
      <c r="A16" t="s">
        <v>163</v>
      </c>
      <c r="B16" t="s">
        <v>70</v>
      </c>
      <c r="C16">
        <v>19.902238845825199</v>
      </c>
      <c r="E16" t="s">
        <v>152</v>
      </c>
      <c r="F16" t="s">
        <v>70</v>
      </c>
      <c r="G16">
        <f t="shared" si="0"/>
        <v>20.868109658240858</v>
      </c>
      <c r="I16" t="s">
        <v>163</v>
      </c>
      <c r="J16" t="s">
        <v>70</v>
      </c>
      <c r="K16">
        <v>19.902238845825199</v>
      </c>
      <c r="R16" s="20" t="s">
        <v>101</v>
      </c>
      <c r="S16">
        <v>27</v>
      </c>
      <c r="T16" t="s">
        <v>95</v>
      </c>
      <c r="U16">
        <v>20.430078506469702</v>
      </c>
    </row>
    <row r="17" spans="1:21" x14ac:dyDescent="0.25">
      <c r="A17" t="s">
        <v>164</v>
      </c>
      <c r="B17" t="s">
        <v>70</v>
      </c>
      <c r="C17">
        <v>20.058519363403299</v>
      </c>
      <c r="E17" t="s">
        <v>154</v>
      </c>
      <c r="F17" t="s">
        <v>70</v>
      </c>
      <c r="G17">
        <f t="shared" si="0"/>
        <v>21.432397842407202</v>
      </c>
      <c r="I17" t="s">
        <v>164</v>
      </c>
      <c r="J17" t="s">
        <v>70</v>
      </c>
      <c r="K17">
        <v>20.058519363403299</v>
      </c>
      <c r="R17" s="20" t="s">
        <v>137</v>
      </c>
      <c r="S17">
        <v>28</v>
      </c>
      <c r="T17" t="s">
        <v>95</v>
      </c>
      <c r="U17">
        <v>21.739434824338598</v>
      </c>
    </row>
    <row r="18" spans="1:21" x14ac:dyDescent="0.25">
      <c r="A18" t="s">
        <v>165</v>
      </c>
      <c r="B18" t="s">
        <v>70</v>
      </c>
      <c r="C18">
        <v>20.6821174621582</v>
      </c>
      <c r="I18" t="s">
        <v>165</v>
      </c>
      <c r="J18" t="s">
        <v>70</v>
      </c>
      <c r="K18">
        <v>20.6821174621582</v>
      </c>
      <c r="R18" s="20" t="s">
        <v>102</v>
      </c>
      <c r="S18">
        <v>5</v>
      </c>
      <c r="T18" t="s">
        <v>103</v>
      </c>
      <c r="U18">
        <v>22.269752502441399</v>
      </c>
    </row>
    <row r="19" spans="1:21" x14ac:dyDescent="0.25">
      <c r="A19" t="s">
        <v>166</v>
      </c>
      <c r="B19" t="s">
        <v>70</v>
      </c>
      <c r="C19">
        <v>20.115648269653299</v>
      </c>
      <c r="I19" t="s">
        <v>166</v>
      </c>
      <c r="J19" t="s">
        <v>70</v>
      </c>
      <c r="K19">
        <v>20.115648269653299</v>
      </c>
      <c r="R19" s="20" t="s">
        <v>104</v>
      </c>
      <c r="S19">
        <v>6</v>
      </c>
      <c r="T19" t="s">
        <v>103</v>
      </c>
      <c r="U19">
        <v>21.855707168579102</v>
      </c>
    </row>
    <row r="20" spans="1:21" x14ac:dyDescent="0.25">
      <c r="A20" t="s">
        <v>167</v>
      </c>
      <c r="B20" t="s">
        <v>70</v>
      </c>
      <c r="C20">
        <v>21.046979904174801</v>
      </c>
      <c r="I20" t="s">
        <v>167</v>
      </c>
      <c r="J20" t="s">
        <v>70</v>
      </c>
      <c r="K20">
        <v>21.046979904174801</v>
      </c>
      <c r="R20" s="20" t="s">
        <v>138</v>
      </c>
      <c r="S20">
        <v>7</v>
      </c>
      <c r="T20" t="s">
        <v>103</v>
      </c>
      <c r="U20" s="95">
        <v>34.7029418945313</v>
      </c>
    </row>
    <row r="21" spans="1:21" x14ac:dyDescent="0.25">
      <c r="A21" t="s">
        <v>168</v>
      </c>
      <c r="B21" t="s">
        <v>70</v>
      </c>
      <c r="C21">
        <v>20.526247024536101</v>
      </c>
      <c r="I21" t="s">
        <v>168</v>
      </c>
      <c r="J21" t="s">
        <v>70</v>
      </c>
      <c r="K21">
        <v>20.526247024536101</v>
      </c>
      <c r="R21" s="20" t="s">
        <v>139</v>
      </c>
      <c r="S21">
        <v>16</v>
      </c>
      <c r="T21" t="s">
        <v>103</v>
      </c>
      <c r="U21">
        <v>20.058519363403299</v>
      </c>
    </row>
    <row r="22" spans="1:21" x14ac:dyDescent="0.25">
      <c r="A22" t="s">
        <v>169</v>
      </c>
      <c r="B22" t="s">
        <v>70</v>
      </c>
      <c r="C22">
        <v>20.5079135894775</v>
      </c>
      <c r="I22" t="s">
        <v>169</v>
      </c>
      <c r="J22" t="s">
        <v>70</v>
      </c>
      <c r="K22">
        <v>20.5079135894775</v>
      </c>
      <c r="R22" s="20" t="s">
        <v>105</v>
      </c>
      <c r="S22">
        <v>29</v>
      </c>
      <c r="T22" t="s">
        <v>103</v>
      </c>
      <c r="U22">
        <v>20.634013118939201</v>
      </c>
    </row>
    <row r="23" spans="1:21" x14ac:dyDescent="0.25">
      <c r="A23" t="s">
        <v>170</v>
      </c>
      <c r="B23" t="s">
        <v>70</v>
      </c>
      <c r="C23">
        <v>21.3495197296143</v>
      </c>
      <c r="I23" t="s">
        <v>170</v>
      </c>
      <c r="J23" t="s">
        <v>70</v>
      </c>
      <c r="K23">
        <v>21.3495197296143</v>
      </c>
      <c r="R23" s="20" t="s">
        <v>106</v>
      </c>
      <c r="S23">
        <v>30</v>
      </c>
      <c r="T23" t="s">
        <v>103</v>
      </c>
      <c r="U23">
        <v>20.773955062239899</v>
      </c>
    </row>
    <row r="24" spans="1:21" x14ac:dyDescent="0.25">
      <c r="A24" t="s">
        <v>171</v>
      </c>
      <c r="B24" t="s">
        <v>70</v>
      </c>
      <c r="C24">
        <v>21.051393508911101</v>
      </c>
      <c r="I24" t="s">
        <v>171</v>
      </c>
      <c r="J24" t="s">
        <v>70</v>
      </c>
      <c r="K24">
        <v>21.051393508911101</v>
      </c>
      <c r="R24" s="20" t="s">
        <v>107</v>
      </c>
      <c r="S24">
        <v>31</v>
      </c>
      <c r="T24" t="s">
        <v>103</v>
      </c>
      <c r="U24">
        <v>21.554881580802601</v>
      </c>
    </row>
    <row r="25" spans="1:21" x14ac:dyDescent="0.25">
      <c r="A25" t="s">
        <v>172</v>
      </c>
      <c r="B25" t="s">
        <v>70</v>
      </c>
      <c r="C25">
        <v>22.120376586914102</v>
      </c>
      <c r="I25" t="s">
        <v>172</v>
      </c>
      <c r="J25" t="s">
        <v>70</v>
      </c>
      <c r="K25">
        <v>22.120376586914102</v>
      </c>
      <c r="R25" s="20" t="s">
        <v>108</v>
      </c>
      <c r="S25">
        <v>32</v>
      </c>
      <c r="T25" t="s">
        <v>103</v>
      </c>
      <c r="U25">
        <v>20.868109658240801</v>
      </c>
    </row>
    <row r="26" spans="1:21" x14ac:dyDescent="0.25">
      <c r="A26" t="s">
        <v>173</v>
      </c>
      <c r="B26" t="s">
        <v>70</v>
      </c>
      <c r="C26">
        <v>20.397840499877901</v>
      </c>
      <c r="I26" t="s">
        <v>173</v>
      </c>
      <c r="J26" t="s">
        <v>70</v>
      </c>
      <c r="K26">
        <v>20.397840499877901</v>
      </c>
      <c r="R26" s="20" t="s">
        <v>109</v>
      </c>
      <c r="S26">
        <v>1</v>
      </c>
      <c r="T26" t="s">
        <v>110</v>
      </c>
      <c r="U26">
        <v>20.056623458862301</v>
      </c>
    </row>
    <row r="27" spans="1:21" x14ac:dyDescent="0.25">
      <c r="A27" t="s">
        <v>174</v>
      </c>
      <c r="B27" t="s">
        <v>70</v>
      </c>
      <c r="C27">
        <v>20.315244674682599</v>
      </c>
      <c r="I27" t="s">
        <v>174</v>
      </c>
      <c r="J27" t="s">
        <v>70</v>
      </c>
      <c r="K27">
        <v>20.315244674682599</v>
      </c>
      <c r="R27" s="20" t="s">
        <v>111</v>
      </c>
      <c r="S27">
        <v>2</v>
      </c>
      <c r="T27" t="s">
        <v>110</v>
      </c>
      <c r="U27">
        <v>20.7602214813232</v>
      </c>
    </row>
    <row r="28" spans="1:21" x14ac:dyDescent="0.25">
      <c r="A28" t="s">
        <v>175</v>
      </c>
      <c r="B28" t="s">
        <v>70</v>
      </c>
      <c r="C28">
        <v>20.430078506469702</v>
      </c>
      <c r="I28" t="s">
        <v>175</v>
      </c>
      <c r="J28" t="s">
        <v>70</v>
      </c>
      <c r="K28">
        <v>20.430078506469702</v>
      </c>
      <c r="R28" s="20" t="s">
        <v>112</v>
      </c>
      <c r="S28">
        <v>3</v>
      </c>
      <c r="T28" t="s">
        <v>110</v>
      </c>
      <c r="U28">
        <v>20.884256362915</v>
      </c>
    </row>
    <row r="29" spans="1:21" x14ac:dyDescent="0.25">
      <c r="A29" t="s">
        <v>154</v>
      </c>
      <c r="B29" t="s">
        <v>70</v>
      </c>
      <c r="C29">
        <v>21.432397842407202</v>
      </c>
      <c r="I29" t="s">
        <v>144</v>
      </c>
      <c r="J29" t="s">
        <v>70</v>
      </c>
      <c r="K29">
        <v>21.739434824338598</v>
      </c>
      <c r="R29" s="20" t="s">
        <v>113</v>
      </c>
      <c r="S29">
        <v>4</v>
      </c>
      <c r="T29" t="s">
        <v>110</v>
      </c>
      <c r="U29">
        <v>20.7283020019531</v>
      </c>
    </row>
    <row r="30" spans="1:21" x14ac:dyDescent="0.25">
      <c r="I30" t="s">
        <v>146</v>
      </c>
      <c r="J30" t="s">
        <v>70</v>
      </c>
      <c r="K30">
        <v>20.634013118939201</v>
      </c>
      <c r="R30" s="20" t="s">
        <v>114</v>
      </c>
      <c r="S30">
        <v>17</v>
      </c>
      <c r="T30" t="s">
        <v>110</v>
      </c>
      <c r="U30">
        <v>20.6821174621582</v>
      </c>
    </row>
    <row r="31" spans="1:21" x14ac:dyDescent="0.25">
      <c r="B31" t="s">
        <v>176</v>
      </c>
      <c r="C31">
        <f>C29/G7</f>
        <v>1.0036690668601862</v>
      </c>
      <c r="D31" t="s">
        <v>177</v>
      </c>
      <c r="I31" t="s">
        <v>148</v>
      </c>
      <c r="J31" t="s">
        <v>70</v>
      </c>
      <c r="K31">
        <v>20.773955062239899</v>
      </c>
      <c r="R31" s="20" t="s">
        <v>115</v>
      </c>
      <c r="S31">
        <v>18</v>
      </c>
      <c r="T31" t="s">
        <v>110</v>
      </c>
      <c r="U31">
        <v>20.115648269653299</v>
      </c>
    </row>
    <row r="32" spans="1:21" x14ac:dyDescent="0.25">
      <c r="B32" t="s">
        <v>178</v>
      </c>
      <c r="C32">
        <f>AVERAGE(C2:C28)/AVERAGE(G2:G6)</f>
        <v>1.0136601308252258</v>
      </c>
      <c r="I32" t="s">
        <v>150</v>
      </c>
      <c r="J32" t="s">
        <v>70</v>
      </c>
      <c r="K32">
        <v>21.554881580802601</v>
      </c>
      <c r="R32" s="20" t="s">
        <v>116</v>
      </c>
      <c r="S32">
        <v>19</v>
      </c>
      <c r="T32" t="s">
        <v>110</v>
      </c>
      <c r="U32">
        <v>21.046979904174801</v>
      </c>
    </row>
    <row r="33" spans="9:21" x14ac:dyDescent="0.25">
      <c r="I33" t="s">
        <v>152</v>
      </c>
      <c r="J33" t="s">
        <v>70</v>
      </c>
      <c r="K33">
        <v>20.868109658240801</v>
      </c>
      <c r="R33" s="20" t="s">
        <v>117</v>
      </c>
      <c r="S33">
        <v>20</v>
      </c>
      <c r="T33" t="s">
        <v>110</v>
      </c>
      <c r="U33">
        <v>20.526247024536101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R1:T33"/>
  <sheetViews>
    <sheetView zoomScaleNormal="100" workbookViewId="0"/>
  </sheetViews>
  <sheetFormatPr defaultRowHeight="15" x14ac:dyDescent="0.25"/>
  <cols>
    <col min="1" max="1025" width="8.5703125"/>
  </cols>
  <sheetData>
    <row r="1" spans="18:20" x14ac:dyDescent="0.25">
      <c r="R1" s="38" t="s">
        <v>67</v>
      </c>
      <c r="S1" s="38" t="s">
        <v>68</v>
      </c>
      <c r="T1" s="38" t="s">
        <v>69</v>
      </c>
    </row>
    <row r="2" spans="18:20" x14ac:dyDescent="0.25">
      <c r="R2" s="20" t="s">
        <v>109</v>
      </c>
      <c r="S2">
        <v>1</v>
      </c>
      <c r="T2" t="s">
        <v>110</v>
      </c>
    </row>
    <row r="3" spans="18:20" x14ac:dyDescent="0.25">
      <c r="R3" s="20" t="s">
        <v>111</v>
      </c>
      <c r="S3">
        <v>2</v>
      </c>
      <c r="T3" t="s">
        <v>110</v>
      </c>
    </row>
    <row r="4" spans="18:20" x14ac:dyDescent="0.25">
      <c r="R4" s="20" t="s">
        <v>112</v>
      </c>
      <c r="S4">
        <v>3</v>
      </c>
      <c r="T4" t="s">
        <v>110</v>
      </c>
    </row>
    <row r="5" spans="18:20" x14ac:dyDescent="0.25">
      <c r="R5" s="20" t="s">
        <v>113</v>
      </c>
      <c r="S5">
        <v>4</v>
      </c>
      <c r="T5" t="s">
        <v>110</v>
      </c>
    </row>
    <row r="6" spans="18:20" x14ac:dyDescent="0.25">
      <c r="R6" s="20" t="s">
        <v>102</v>
      </c>
      <c r="S6">
        <v>5</v>
      </c>
      <c r="T6" t="s">
        <v>103</v>
      </c>
    </row>
    <row r="7" spans="18:20" x14ac:dyDescent="0.25">
      <c r="R7" s="20" t="s">
        <v>104</v>
      </c>
      <c r="S7">
        <v>6</v>
      </c>
      <c r="T7" t="s">
        <v>103</v>
      </c>
    </row>
    <row r="8" spans="18:20" x14ac:dyDescent="0.25">
      <c r="R8" s="20" t="s">
        <v>138</v>
      </c>
      <c r="S8">
        <v>7</v>
      </c>
      <c r="T8" t="s">
        <v>103</v>
      </c>
    </row>
    <row r="9" spans="18:20" x14ac:dyDescent="0.25">
      <c r="R9" s="20" t="s">
        <v>85</v>
      </c>
      <c r="S9">
        <v>8</v>
      </c>
      <c r="T9" t="s">
        <v>86</v>
      </c>
    </row>
    <row r="10" spans="18:20" x14ac:dyDescent="0.25">
      <c r="R10" s="20" t="s">
        <v>94</v>
      </c>
      <c r="S10">
        <v>9</v>
      </c>
      <c r="T10" t="s">
        <v>95</v>
      </c>
    </row>
    <row r="11" spans="18:20" x14ac:dyDescent="0.25">
      <c r="R11" s="20" t="s">
        <v>96</v>
      </c>
      <c r="S11">
        <v>10</v>
      </c>
      <c r="T11" t="s">
        <v>95</v>
      </c>
    </row>
    <row r="12" spans="18:20" x14ac:dyDescent="0.25">
      <c r="R12" s="20" t="s">
        <v>97</v>
      </c>
      <c r="S12">
        <v>11</v>
      </c>
      <c r="T12" t="s">
        <v>95</v>
      </c>
    </row>
    <row r="13" spans="18:20" x14ac:dyDescent="0.25">
      <c r="R13" s="20" t="s">
        <v>98</v>
      </c>
      <c r="S13">
        <v>12</v>
      </c>
      <c r="T13" t="s">
        <v>95</v>
      </c>
    </row>
    <row r="14" spans="18:20" x14ac:dyDescent="0.25">
      <c r="R14" s="20" t="s">
        <v>87</v>
      </c>
      <c r="S14">
        <v>13</v>
      </c>
      <c r="T14" t="s">
        <v>86</v>
      </c>
    </row>
    <row r="15" spans="18:20" x14ac:dyDescent="0.25">
      <c r="R15" s="20" t="s">
        <v>88</v>
      </c>
      <c r="S15">
        <v>14</v>
      </c>
      <c r="T15" t="s">
        <v>86</v>
      </c>
    </row>
    <row r="16" spans="18:20" x14ac:dyDescent="0.25">
      <c r="R16" s="20" t="s">
        <v>89</v>
      </c>
      <c r="S16">
        <v>15</v>
      </c>
      <c r="T16" t="s">
        <v>86</v>
      </c>
    </row>
    <row r="17" spans="18:20" x14ac:dyDescent="0.25">
      <c r="R17" s="20" t="s">
        <v>139</v>
      </c>
      <c r="S17">
        <v>16</v>
      </c>
      <c r="T17" t="s">
        <v>103</v>
      </c>
    </row>
    <row r="18" spans="18:20" x14ac:dyDescent="0.25">
      <c r="R18" s="20" t="s">
        <v>114</v>
      </c>
      <c r="S18">
        <v>17</v>
      </c>
      <c r="T18" t="s">
        <v>110</v>
      </c>
    </row>
    <row r="19" spans="18:20" x14ac:dyDescent="0.25">
      <c r="R19" s="20" t="s">
        <v>115</v>
      </c>
      <c r="S19">
        <v>18</v>
      </c>
      <c r="T19" t="s">
        <v>110</v>
      </c>
    </row>
    <row r="20" spans="18:20" x14ac:dyDescent="0.25">
      <c r="R20" s="20" t="s">
        <v>116</v>
      </c>
      <c r="S20">
        <v>19</v>
      </c>
      <c r="T20" t="s">
        <v>110</v>
      </c>
    </row>
    <row r="21" spans="18:20" x14ac:dyDescent="0.25">
      <c r="R21" s="20" t="s">
        <v>117</v>
      </c>
      <c r="S21">
        <v>20</v>
      </c>
      <c r="T21" t="s">
        <v>110</v>
      </c>
    </row>
    <row r="22" spans="18:20" x14ac:dyDescent="0.25">
      <c r="R22" s="20" t="s">
        <v>90</v>
      </c>
      <c r="S22">
        <v>21</v>
      </c>
      <c r="T22" t="s">
        <v>86</v>
      </c>
    </row>
    <row r="23" spans="18:20" x14ac:dyDescent="0.25">
      <c r="R23" s="20" t="s">
        <v>91</v>
      </c>
      <c r="S23">
        <v>22</v>
      </c>
      <c r="T23" t="s">
        <v>86</v>
      </c>
    </row>
    <row r="24" spans="18:20" x14ac:dyDescent="0.25">
      <c r="R24" s="20" t="s">
        <v>92</v>
      </c>
      <c r="S24">
        <v>23</v>
      </c>
      <c r="T24" t="s">
        <v>86</v>
      </c>
    </row>
    <row r="25" spans="18:20" x14ac:dyDescent="0.25">
      <c r="R25" s="20" t="s">
        <v>93</v>
      </c>
      <c r="S25">
        <v>24</v>
      </c>
      <c r="T25" t="s">
        <v>86</v>
      </c>
    </row>
    <row r="26" spans="18:20" x14ac:dyDescent="0.25">
      <c r="R26" s="20" t="s">
        <v>99</v>
      </c>
      <c r="S26">
        <v>25</v>
      </c>
      <c r="T26" t="s">
        <v>95</v>
      </c>
    </row>
    <row r="27" spans="18:20" x14ac:dyDescent="0.25">
      <c r="R27" s="20" t="s">
        <v>100</v>
      </c>
      <c r="S27">
        <v>26</v>
      </c>
      <c r="T27" t="s">
        <v>95</v>
      </c>
    </row>
    <row r="28" spans="18:20" x14ac:dyDescent="0.25">
      <c r="R28" s="20" t="s">
        <v>101</v>
      </c>
      <c r="S28">
        <v>27</v>
      </c>
      <c r="T28" t="s">
        <v>95</v>
      </c>
    </row>
    <row r="29" spans="18:20" x14ac:dyDescent="0.25">
      <c r="R29" s="20" t="s">
        <v>137</v>
      </c>
      <c r="S29">
        <v>28</v>
      </c>
      <c r="T29" t="s">
        <v>95</v>
      </c>
    </row>
    <row r="30" spans="18:20" x14ac:dyDescent="0.25">
      <c r="R30" s="20" t="s">
        <v>105</v>
      </c>
      <c r="S30">
        <v>29</v>
      </c>
      <c r="T30" t="s">
        <v>103</v>
      </c>
    </row>
    <row r="31" spans="18:20" x14ac:dyDescent="0.25">
      <c r="R31" s="20" t="s">
        <v>106</v>
      </c>
      <c r="S31">
        <v>30</v>
      </c>
      <c r="T31" t="s">
        <v>103</v>
      </c>
    </row>
    <row r="32" spans="18:20" x14ac:dyDescent="0.25">
      <c r="R32" s="20" t="s">
        <v>107</v>
      </c>
      <c r="S32">
        <v>31</v>
      </c>
      <c r="T32" t="s">
        <v>103</v>
      </c>
    </row>
    <row r="33" spans="18:20" x14ac:dyDescent="0.25">
      <c r="R33" s="20" t="s">
        <v>108</v>
      </c>
      <c r="S33">
        <v>32</v>
      </c>
      <c r="T33" t="s">
        <v>103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figures 1</vt:lpstr>
      <vt:lpstr>figures 2</vt:lpstr>
      <vt:lpstr>figures 3</vt:lpstr>
      <vt:lpstr>correls</vt:lpstr>
      <vt:lpstr>Regressions</vt:lpstr>
      <vt:lpstr>Summary (2)</vt:lpstr>
      <vt:lpstr>Summary</vt:lpstr>
      <vt:lpstr>GAPDH</vt:lpstr>
      <vt:lpstr>B-Actin</vt:lpstr>
      <vt:lpstr>Arc</vt:lpstr>
      <vt:lpstr>Camk4</vt:lpstr>
      <vt:lpstr>Crebbp</vt:lpstr>
      <vt:lpstr>PKIa</vt:lpstr>
      <vt:lpstr>PKC-b1</vt:lpstr>
      <vt:lpstr>Dnmt3a</vt:lpstr>
      <vt:lpstr>Dnmt1</vt:lpstr>
      <vt:lpstr>BDNF IX</vt:lpstr>
      <vt:lpstr>Sheet19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Psychology</dc:creator>
  <dc:description/>
  <cp:lastModifiedBy>Генштаб</cp:lastModifiedBy>
  <cp:revision>4</cp:revision>
  <dcterms:created xsi:type="dcterms:W3CDTF">2017-12-04T04:08:39Z</dcterms:created>
  <dcterms:modified xsi:type="dcterms:W3CDTF">2019-10-07T00:56:12Z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New South Wales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