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20" yWindow="525" windowWidth="20790" windowHeight="9465" activeTab="4"/>
  </bookViews>
  <sheets>
    <sheet name="Lokasi" sheetId="1" r:id="rId1"/>
    <sheet name="K-Means" sheetId="6" r:id="rId2"/>
    <sheet name="MatriksJarakFormula" sheetId="4" r:id="rId3"/>
    <sheet name="JarakDariUser" sheetId="3" r:id="rId4"/>
    <sheet name="WP" sheetId="7" r:id="rId5"/>
  </sheets>
  <calcPr calcId="144525"/>
</workbook>
</file>

<file path=xl/calcChain.xml><?xml version="1.0" encoding="utf-8"?>
<calcChain xmlns="http://schemas.openxmlformats.org/spreadsheetml/2006/main">
  <c r="A5" i="7" l="1"/>
  <c r="B5" i="7"/>
  <c r="A6" i="7"/>
  <c r="B6" i="7"/>
  <c r="A4" i="7"/>
  <c r="B4" i="7"/>
  <c r="A8" i="7"/>
  <c r="B8" i="7"/>
  <c r="A10" i="7"/>
  <c r="B10" i="7"/>
  <c r="A3" i="7"/>
  <c r="B3" i="7"/>
  <c r="A11" i="7"/>
  <c r="B11" i="7"/>
  <c r="A2" i="7"/>
  <c r="B2" i="7"/>
  <c r="A9" i="7"/>
  <c r="B9" i="7"/>
  <c r="B3" i="3"/>
  <c r="B4" i="3"/>
  <c r="B5" i="3"/>
  <c r="B6" i="3"/>
  <c r="B7" i="3"/>
  <c r="B8" i="3"/>
  <c r="B9" i="3"/>
  <c r="B10" i="3"/>
  <c r="B11" i="3"/>
  <c r="C3" i="3"/>
  <c r="C4" i="3"/>
  <c r="C5" i="3"/>
  <c r="C6" i="3"/>
  <c r="C7" i="3"/>
  <c r="C8" i="3"/>
  <c r="C9" i="3"/>
  <c r="C10" i="3"/>
  <c r="C11" i="3"/>
  <c r="E24" i="6"/>
  <c r="E25" i="6"/>
  <c r="E26" i="6"/>
  <c r="E27" i="6"/>
  <c r="E28" i="6"/>
  <c r="E29" i="6"/>
  <c r="E30" i="6"/>
  <c r="E31" i="6"/>
  <c r="E32" i="6"/>
  <c r="B7" i="7"/>
  <c r="C2" i="4"/>
  <c r="B3" i="4"/>
  <c r="B4" i="4"/>
  <c r="B5" i="4"/>
  <c r="B6" i="4"/>
  <c r="B7" i="4"/>
  <c r="B8" i="4"/>
  <c r="B9" i="4"/>
  <c r="B10" i="4"/>
  <c r="B11" i="4"/>
  <c r="B12" i="4"/>
  <c r="B2" i="4"/>
  <c r="C3" i="4"/>
  <c r="C4" i="4"/>
  <c r="C5" i="4"/>
  <c r="C6" i="4"/>
  <c r="C7" i="4"/>
  <c r="C8" i="4"/>
  <c r="C9" i="4"/>
  <c r="C10" i="4"/>
  <c r="C11" i="4"/>
  <c r="C12" i="4"/>
  <c r="D24" i="6"/>
  <c r="D25" i="6"/>
  <c r="D26" i="6"/>
  <c r="D27" i="6"/>
  <c r="D28" i="6"/>
  <c r="D29" i="6"/>
  <c r="D30" i="6"/>
  <c r="D31" i="6"/>
  <c r="D32" i="6"/>
  <c r="D23" i="6"/>
  <c r="C24" i="6"/>
  <c r="C25" i="6"/>
  <c r="C26" i="6"/>
  <c r="C27" i="6"/>
  <c r="C28" i="6"/>
  <c r="C29" i="6"/>
  <c r="C30" i="6"/>
  <c r="C31" i="6"/>
  <c r="C32" i="6"/>
  <c r="C23" i="6"/>
  <c r="B24" i="6"/>
  <c r="B25" i="6"/>
  <c r="B26" i="6"/>
  <c r="B27" i="6"/>
  <c r="B28" i="6"/>
  <c r="B29" i="6"/>
  <c r="B30" i="6"/>
  <c r="B31" i="6"/>
  <c r="B32" i="6"/>
  <c r="B23" i="6"/>
  <c r="H3" i="4" l="1"/>
  <c r="I3" i="4"/>
  <c r="J3" i="4"/>
  <c r="K3" i="4"/>
  <c r="L3" i="4"/>
  <c r="D3" i="3" s="1"/>
  <c r="H4" i="4"/>
  <c r="I4" i="4"/>
  <c r="J4" i="4"/>
  <c r="K4" i="4"/>
  <c r="L4" i="4"/>
  <c r="D4" i="3" s="1"/>
  <c r="H5" i="4"/>
  <c r="I5" i="4"/>
  <c r="J5" i="4"/>
  <c r="K5" i="4"/>
  <c r="L5" i="4"/>
  <c r="D5" i="3" s="1"/>
  <c r="H6" i="4"/>
  <c r="I6" i="4"/>
  <c r="J6" i="4"/>
  <c r="K6" i="4"/>
  <c r="L6" i="4"/>
  <c r="H7" i="4"/>
  <c r="I7" i="4"/>
  <c r="J7" i="4"/>
  <c r="K7" i="4"/>
  <c r="L7" i="4"/>
  <c r="H8" i="4"/>
  <c r="I8" i="4"/>
  <c r="J8" i="4"/>
  <c r="K8" i="4"/>
  <c r="L8" i="4"/>
  <c r="H9" i="4"/>
  <c r="I9" i="4"/>
  <c r="J9" i="4"/>
  <c r="K9" i="4"/>
  <c r="L9" i="4"/>
  <c r="H10" i="4"/>
  <c r="I10" i="4"/>
  <c r="J10" i="4"/>
  <c r="K10" i="4"/>
  <c r="L10" i="4"/>
  <c r="H11" i="4"/>
  <c r="I11" i="4"/>
  <c r="J11" i="4"/>
  <c r="K11" i="4"/>
  <c r="L11" i="4"/>
  <c r="H12" i="4"/>
  <c r="I12" i="4"/>
  <c r="J12" i="4"/>
  <c r="K12" i="4"/>
  <c r="L2" i="4"/>
  <c r="D2" i="3" s="1"/>
  <c r="K2" i="4"/>
  <c r="J2" i="4"/>
  <c r="I2" i="4"/>
  <c r="H2" i="4"/>
  <c r="G3" i="4"/>
  <c r="G4" i="4"/>
  <c r="G5" i="4"/>
  <c r="G6" i="4"/>
  <c r="G7" i="4"/>
  <c r="G8" i="4"/>
  <c r="G9" i="4"/>
  <c r="G10" i="4"/>
  <c r="G11" i="4"/>
  <c r="G12" i="4"/>
  <c r="G2" i="4"/>
  <c r="F3" i="4"/>
  <c r="F4" i="4"/>
  <c r="F5" i="4"/>
  <c r="F6" i="4"/>
  <c r="F7" i="4"/>
  <c r="F8" i="4"/>
  <c r="F9" i="4"/>
  <c r="F10" i="4"/>
  <c r="F11" i="4"/>
  <c r="F12" i="4"/>
  <c r="F2" i="4"/>
  <c r="E3" i="4"/>
  <c r="E4" i="4"/>
  <c r="E5" i="4"/>
  <c r="E6" i="4"/>
  <c r="E7" i="4"/>
  <c r="E8" i="4"/>
  <c r="E9" i="4"/>
  <c r="E10" i="4"/>
  <c r="E11" i="4"/>
  <c r="E12" i="4"/>
  <c r="E2" i="4"/>
  <c r="D3" i="4"/>
  <c r="D4" i="4"/>
  <c r="D5" i="4"/>
  <c r="D6" i="4"/>
  <c r="D7" i="4"/>
  <c r="D8" i="4"/>
  <c r="D9" i="4"/>
  <c r="D10" i="4"/>
  <c r="D11" i="4"/>
  <c r="D12" i="4"/>
  <c r="D2" i="4"/>
  <c r="D7" i="3" l="1"/>
  <c r="C10" i="7" s="1"/>
  <c r="H10" i="7" s="1"/>
  <c r="D10" i="3"/>
  <c r="C2" i="7" s="1"/>
  <c r="H2" i="7" s="1"/>
  <c r="D6" i="3"/>
  <c r="C8" i="7" s="1"/>
  <c r="H8" i="7" s="1"/>
  <c r="D9" i="3"/>
  <c r="C11" i="7" s="1"/>
  <c r="H11" i="7" s="1"/>
  <c r="D8" i="3"/>
  <c r="C3" i="7" s="1"/>
  <c r="H3" i="7" s="1"/>
  <c r="D11" i="3"/>
  <c r="C9" i="7" s="1"/>
  <c r="H9" i="7" s="1"/>
  <c r="B2" i="3"/>
  <c r="A7" i="7" s="1"/>
  <c r="C4" i="7" l="1"/>
  <c r="H4" i="7" s="1"/>
  <c r="C6" i="7"/>
  <c r="H6" i="7" s="1"/>
  <c r="C5" i="7"/>
  <c r="H5" i="7" s="1"/>
  <c r="C7" i="7"/>
  <c r="H7" i="7" s="1"/>
  <c r="I5" i="7" l="1"/>
  <c r="I4" i="7"/>
  <c r="I7" i="7"/>
  <c r="I11" i="7"/>
  <c r="I2" i="7"/>
  <c r="I3" i="7"/>
  <c r="I8" i="7"/>
  <c r="I9" i="7"/>
  <c r="I10" i="7"/>
  <c r="I6" i="7"/>
  <c r="E23" i="6"/>
  <c r="C2" i="3" s="1"/>
</calcChain>
</file>

<file path=xl/sharedStrings.xml><?xml version="1.0" encoding="utf-8"?>
<sst xmlns="http://schemas.openxmlformats.org/spreadsheetml/2006/main" count="102" uniqueCount="47">
  <si>
    <t>No</t>
  </si>
  <si>
    <t>Nama</t>
  </si>
  <si>
    <t>Latitude</t>
  </si>
  <si>
    <t>Longitude</t>
  </si>
  <si>
    <t>Lokasi Anda</t>
  </si>
  <si>
    <t>Wisata</t>
  </si>
  <si>
    <t>Klaster</t>
  </si>
  <si>
    <t>Jarak (km)</t>
  </si>
  <si>
    <t>1. Perhitungan K-Means Clustering</t>
  </si>
  <si>
    <t>Destinasi</t>
  </si>
  <si>
    <t>Keragaman Keunikan (X1)</t>
  </si>
  <si>
    <t>Daya Tarik (X2)</t>
  </si>
  <si>
    <t>Nilai Historis/Budaya (X3)</t>
  </si>
  <si>
    <t>Jumlah Pengunjung (X4)</t>
  </si>
  <si>
    <t>Popularitas (X5)</t>
  </si>
  <si>
    <t>PENENTUAN CENTROID AWAL K=3</t>
  </si>
  <si>
    <t>Hitung Jarak Euclidean Jarak Antara Setiap Destinasi ke Setiap Centroid</t>
  </si>
  <si>
    <t>Jarak ke Centroid 1</t>
  </si>
  <si>
    <t>Jarak ke Centroid 2</t>
  </si>
  <si>
    <t>Jarak ke Centroid 3</t>
  </si>
  <si>
    <t>Klaster Awal</t>
  </si>
  <si>
    <t>Lokasi Strategis</t>
  </si>
  <si>
    <t>Fasilitas</t>
  </si>
  <si>
    <t>Biaya</t>
  </si>
  <si>
    <t>Keamanan</t>
  </si>
  <si>
    <t>Skor WP</t>
  </si>
  <si>
    <t>Kriteria</t>
  </si>
  <si>
    <t>Bobot Awal</t>
  </si>
  <si>
    <t>Bobot Normalisasi</t>
  </si>
  <si>
    <t>Jenis</t>
  </si>
  <si>
    <t>Benefit</t>
  </si>
  <si>
    <t>-</t>
  </si>
  <si>
    <t>Cost (dibalik)</t>
  </si>
  <si>
    <t>Rangking</t>
  </si>
  <si>
    <t>Keraton Surakarta Hadiningrat</t>
  </si>
  <si>
    <t>Pura Mangkunegaran</t>
  </si>
  <si>
    <t>Kampung Batik Laweyan</t>
  </si>
  <si>
    <t>Masjid Agung Keraton Surakarta</t>
  </si>
  <si>
    <t>Taman Balekambang</t>
  </si>
  <si>
    <t>Solo Safari</t>
  </si>
  <si>
    <t>Taman Sriwedari</t>
  </si>
  <si>
    <t>The Heritage Palace</t>
  </si>
  <si>
    <t>Tumurun Private Museum</t>
  </si>
  <si>
    <t>Masjid Raya Sheikh Zayed</t>
  </si>
  <si>
    <t>Centroid 1 (Klaster Tinggi): Kampung Batik Laweyan</t>
  </si>
  <si>
    <t>Centroid 2 (Klaster Sedang): Taman Sriwedari</t>
  </si>
  <si>
    <t>Centroid 3 (Klaster Rendah): Keraton Surakarta Hadiningrat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</si>
</sst>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7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9"/>
      <color rgb="FF000000"/>
      <name val="Satoshi-Variable"/>
    </font>
    <font>
      <i/>
      <sz val="11"/>
      <color theme="1"/>
      <name val="Calibri"/>
      <family val="2"/>
      <scheme val="minor"/>
    </font>
    <font>
      <b/>
      <sz val="11"/>
      <color rgb="FF001D35"/>
      <name val="Arial Narrow"/>
      <family val="2"/>
    </font>
    <font>
      <sz val="11"/>
      <color theme="1"/>
      <name val="Arial"/>
      <family val="2"/>
    </font>
    <font>
      <sz val="11"/>
      <color rgb="FF001D35"/>
      <name val="Arial Narrow"/>
      <family val="2"/>
    </font>
    <font>
      <b/>
      <sz val="11"/>
      <color theme="1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1D3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DEDE3"/>
        <bgColor rgb="FFFDEDE3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0" fillId="0" borderId="1" xfId="0" applyFont="1" applyBorder="1"/>
    <xf numFmtId="0" fontId="10" fillId="0" borderId="2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3" borderId="0" xfId="0" applyFont="1" applyFill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2" fontId="8" fillId="2" borderId="1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2" fontId="8" fillId="2" borderId="9" xfId="0" applyNumberFormat="1" applyFont="1" applyFill="1" applyBorder="1" applyAlignment="1">
      <alignment horizontal="center" vertical="center"/>
    </xf>
    <xf numFmtId="0" fontId="12" fillId="0" borderId="6" xfId="0" applyFont="1" applyBorder="1"/>
    <xf numFmtId="0" fontId="12" fillId="0" borderId="8" xfId="0" applyFont="1" applyBorder="1"/>
    <xf numFmtId="0" fontId="13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Fill="1"/>
    <xf numFmtId="0" fontId="11" fillId="4" borderId="0" xfId="0" applyNumberFormat="1" applyFont="1" applyFill="1" applyAlignment="1">
      <alignment horizontal="left" vertical="center" wrapText="1"/>
    </xf>
    <xf numFmtId="0" fontId="0" fillId="0" borderId="0" xfId="0" applyNumberFormat="1"/>
    <xf numFmtId="164" fontId="9" fillId="0" borderId="0" xfId="0" applyNumberFormat="1" applyFont="1" applyAlignment="1">
      <alignment vertical="center"/>
    </xf>
    <xf numFmtId="0" fontId="0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5" fillId="4" borderId="1" xfId="0" applyNumberFormat="1" applyFont="1" applyFill="1" applyBorder="1" applyAlignment="1">
      <alignment horizontal="left" vertical="center" wrapText="1"/>
    </xf>
    <xf numFmtId="0" fontId="15" fillId="0" borderId="1" xfId="0" applyNumberFormat="1" applyFont="1" applyBorder="1" applyAlignment="1">
      <alignment horizontal="left"/>
    </xf>
    <xf numFmtId="0" fontId="16" fillId="0" borderId="1" xfId="0" applyFont="1" applyFill="1" applyBorder="1"/>
    <xf numFmtId="0" fontId="15" fillId="0" borderId="1" xfId="0" applyFont="1" applyBorder="1" applyAlignment="1">
      <alignment horizontal="left"/>
    </xf>
  </cellXfs>
  <cellStyles count="1">
    <cellStyle name="Normal" xfId="0" builtinId="0"/>
  </cellStyles>
  <dxfs count="2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numFmt numFmtId="2" formatCode="0.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2" formatCode="0.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2" formatCode="0.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color rgb="FF001D35"/>
        <name val="Arial Narrow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border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9" defaultPivotStyle="PivotStyleLight16">
    <tableStyle name="PERHITUNGAN1-style 2" pivot="0" count="3"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10</xdr:row>
      <xdr:rowOff>0</xdr:rowOff>
    </xdr:from>
    <xdr:to>
      <xdr:col>13</xdr:col>
      <xdr:colOff>304800</xdr:colOff>
      <xdr:row>11</xdr:row>
      <xdr:rowOff>104775</xdr:rowOff>
    </xdr:to>
    <xdr:sp macro="" textlink="">
      <xdr:nvSpPr>
        <xdr:cNvPr id="1025" name="AutoShape 1" descr="http://localhost:8080/api/v2/source/storage/masjid-raya-sheikh-zayed.jpg"/>
        <xdr:cNvSpPr>
          <a:spLocks noChangeAspect="1" noChangeArrowheads="1"/>
        </xdr:cNvSpPr>
      </xdr:nvSpPr>
      <xdr:spPr bwMode="auto">
        <a:xfrm>
          <a:off x="83153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304800</xdr:colOff>
      <xdr:row>10</xdr:row>
      <xdr:rowOff>104775</xdr:rowOff>
    </xdr:to>
    <xdr:sp macro="" textlink="">
      <xdr:nvSpPr>
        <xdr:cNvPr id="1026" name="AutoShape 2" descr="http://localhost:8080/api/v2/source/storage/tumurun-private-museum.jpg"/>
        <xdr:cNvSpPr>
          <a:spLocks noChangeAspect="1" noChangeArrowheads="1"/>
        </xdr:cNvSpPr>
      </xdr:nvSpPr>
      <xdr:spPr bwMode="auto">
        <a:xfrm>
          <a:off x="8315325" y="273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104775</xdr:rowOff>
    </xdr:to>
    <xdr:sp macro="" textlink="">
      <xdr:nvSpPr>
        <xdr:cNvPr id="1027" name="AutoShape 3" descr="http://localhost:8080/api/v2/source/storage/the-heritage-palace.jpg"/>
        <xdr:cNvSpPr>
          <a:spLocks noChangeAspect="1" noChangeArrowheads="1"/>
        </xdr:cNvSpPr>
      </xdr:nvSpPr>
      <xdr:spPr bwMode="auto">
        <a:xfrm>
          <a:off x="8315325" y="5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304800</xdr:colOff>
      <xdr:row>8</xdr:row>
      <xdr:rowOff>104775</xdr:rowOff>
    </xdr:to>
    <xdr:sp macro="" textlink="">
      <xdr:nvSpPr>
        <xdr:cNvPr id="1028" name="AutoShape 4" descr="http://localhost:8080/api/v2/source/storage/taman-sriwedari.jpg"/>
        <xdr:cNvSpPr>
          <a:spLocks noChangeAspect="1" noChangeArrowheads="1"/>
        </xdr:cNvSpPr>
      </xdr:nvSpPr>
      <xdr:spPr bwMode="auto">
        <a:xfrm>
          <a:off x="8315325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304800</xdr:colOff>
      <xdr:row>7</xdr:row>
      <xdr:rowOff>104775</xdr:rowOff>
    </xdr:to>
    <xdr:sp macro="" textlink="">
      <xdr:nvSpPr>
        <xdr:cNvPr id="1029" name="AutoShape 5" descr="http://localhost:8080/api/v2/source/storage/solo-safari.jpg"/>
        <xdr:cNvSpPr>
          <a:spLocks noChangeAspect="1" noChangeArrowheads="1"/>
        </xdr:cNvSpPr>
      </xdr:nvSpPr>
      <xdr:spPr bwMode="auto">
        <a:xfrm>
          <a:off x="8315325" y="97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104775</xdr:rowOff>
    </xdr:to>
    <xdr:sp macro="" textlink="">
      <xdr:nvSpPr>
        <xdr:cNvPr id="1030" name="AutoShape 6" descr="http://localhost:8080/api/v2/source/storage/taman-balekambang.jpg"/>
        <xdr:cNvSpPr>
          <a:spLocks noChangeAspect="1" noChangeArrowheads="1"/>
        </xdr:cNvSpPr>
      </xdr:nvSpPr>
      <xdr:spPr bwMode="auto">
        <a:xfrm>
          <a:off x="8315325" y="126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304800</xdr:colOff>
      <xdr:row>5</xdr:row>
      <xdr:rowOff>104775</xdr:rowOff>
    </xdr:to>
    <xdr:sp macro="" textlink="">
      <xdr:nvSpPr>
        <xdr:cNvPr id="1031" name="AutoShape 7" descr="http://localhost:8080/api/v2/source/storage/masjid-agung-keraton-surakarta.jpg"/>
        <xdr:cNvSpPr>
          <a:spLocks noChangeAspect="1" noChangeArrowheads="1"/>
        </xdr:cNvSpPr>
      </xdr:nvSpPr>
      <xdr:spPr bwMode="auto">
        <a:xfrm>
          <a:off x="8315325" y="1503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304800</xdr:colOff>
      <xdr:row>4</xdr:row>
      <xdr:rowOff>104775</xdr:rowOff>
    </xdr:to>
    <xdr:sp macro="" textlink="">
      <xdr:nvSpPr>
        <xdr:cNvPr id="1032" name="AutoShape 8" descr="http://localhost:8080/api/v2/source/storage/kampung-batik-laweyan.jpg"/>
        <xdr:cNvSpPr>
          <a:spLocks noChangeAspect="1" noChangeArrowheads="1"/>
        </xdr:cNvSpPr>
      </xdr:nvSpPr>
      <xdr:spPr bwMode="auto">
        <a:xfrm>
          <a:off x="8315325" y="175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104775</xdr:rowOff>
    </xdr:to>
    <xdr:sp macro="" textlink="">
      <xdr:nvSpPr>
        <xdr:cNvPr id="1033" name="AutoShape 9" descr="http://localhost:8080/api/v2/source/storage/pura-mangkunegaran.jpg"/>
        <xdr:cNvSpPr>
          <a:spLocks noChangeAspect="1" noChangeArrowheads="1"/>
        </xdr:cNvSpPr>
      </xdr:nvSpPr>
      <xdr:spPr bwMode="auto">
        <a:xfrm>
          <a:off x="8315325" y="195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_JARAK" displayName="TABLE_JARAK" ref="A22:E32" headerRowDxfId="19" dataDxfId="17" totalsRowDxfId="15" headerRowBorderDxfId="18" tableBorderDxfId="16">
  <tableColumns count="5">
    <tableColumn id="1" name="Destinasi" dataDxfId="14"/>
    <tableColumn id="2" name="Jarak ke Centroid 1" dataDxfId="13">
      <calculatedColumnFormula>SQRT((B4-$C$16)^2+(C4-$D$16)^2+(D4-$E$16)^2+(E4-$F$16)^2+(F4-$G$16)^2)</calculatedColumnFormula>
    </tableColumn>
    <tableColumn id="3" name="Jarak ke Centroid 2" dataDxfId="12">
      <calculatedColumnFormula>SQRT((B4-$C$17)^2+(C4-$D$17)^2+(D4-$E$17)^2+(E4-$F$17)^2+(F4-$G$17)^2)</calculatedColumnFormula>
    </tableColumn>
    <tableColumn id="4" name="Jarak ke Centroid 3" dataDxfId="11">
      <calculatedColumnFormula>SQRT((B4-$C$18)^2+(C4-$D$18)^2+(D4-$E$18)^2+(E4-$F$18)^2+(F4-$G$18)^2)</calculatedColumnFormula>
    </tableColumn>
    <tableColumn id="5" name="Klaster Awal" dataDxfId="10">
      <calculatedColumnFormula>IF(B23=MIN(B23:D23),"TINGGI",IF(C23=MIN(B23:D23),"SEDANG","RENDAH"))</calculatedColumnFormula>
    </tableColumn>
  </tableColumns>
  <tableStyleInfo name="PERHITUNGAN1-style 2" showFirstColumn="1" showLastColumn="1" showRowStripes="1" showColumnStripes="0"/>
</table>
</file>

<file path=xl/tables/table2.xml><?xml version="1.0" encoding="utf-8"?>
<table xmlns="http://schemas.openxmlformats.org/spreadsheetml/2006/main" id="2" name="Table2" displayName="Table2" ref="A1:I14" totalsRowShown="0" headerRowDxfId="9" dataDxfId="8">
  <autoFilter ref="A1:I14"/>
  <sortState ref="A2:I14">
    <sortCondition ref="I1:I14"/>
  </sortState>
  <tableColumns count="9">
    <tableColumn id="1" name="Wisata" dataDxfId="7">
      <calculatedColumnFormula>JarakDariUser!B2</calculatedColumnFormula>
    </tableColumn>
    <tableColumn id="2" name="Klaster" dataDxfId="6">
      <calculatedColumnFormula>JarakDariUser!C2</calculatedColumnFormula>
    </tableColumn>
    <tableColumn id="3" name="Jarak (km)" dataDxfId="5">
      <calculatedColumnFormula>JarakDariUser!D2</calculatedColumnFormula>
    </tableColumn>
    <tableColumn id="4" name="Lokasi Strategis" dataDxfId="4"/>
    <tableColumn id="5" name="Fasilitas" dataDxfId="3"/>
    <tableColumn id="6" name="Biaya" dataDxfId="2"/>
    <tableColumn id="7" name="Keamanan" dataDxfId="1"/>
    <tableColumn id="8" name="Skor WP" dataDxfId="0">
      <calculatedColumnFormula>POWER(D2,0.25)*POWER(E2,0.25)*POWER(F2,0.25)*POWER(G2,0.25)*POWER(1/C2,0.2)</calculatedColumnFormula>
    </tableColumn>
    <tableColumn id="9" name="Rangking">
      <calculatedColumnFormula>_xlfn.RANK.EQ(H2, $H$2:$H$14, 0)</calculatedColumnFormula>
    </tableColumn>
  </tableColumns>
  <tableStyleInfo name="PERHITUNGAN1-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B12" sqref="B12:D12"/>
    </sheetView>
  </sheetViews>
  <sheetFormatPr defaultRowHeight="15"/>
  <cols>
    <col min="1" max="1" width="3.5703125" bestFit="1" customWidth="1"/>
    <col min="2" max="2" width="29.85546875" bestFit="1" customWidth="1"/>
    <col min="3" max="3" width="12.85546875" bestFit="1" customWidth="1"/>
    <col min="4" max="4" width="14.85546875" bestFit="1" customWidth="1"/>
    <col min="7" max="7" width="12" style="32" bestFit="1" customWidth="1"/>
    <col min="8" max="8" width="12.42578125" style="32" bestFit="1" customWidth="1"/>
    <col min="9" max="11" width="9.140625" style="32"/>
    <col min="12" max="12" width="12" style="32" bestFit="1" customWidth="1"/>
    <col min="13" max="13" width="14.28515625" style="32" bestFit="1" customWidth="1"/>
    <col min="14" max="15" width="9.140625" style="32"/>
  </cols>
  <sheetData>
    <row r="1" spans="1:15" ht="15.75">
      <c r="A1" s="37" t="s">
        <v>0</v>
      </c>
      <c r="B1" s="37" t="s">
        <v>1</v>
      </c>
      <c r="C1" s="37" t="s">
        <v>2</v>
      </c>
      <c r="D1" s="37" t="s">
        <v>3</v>
      </c>
      <c r="I1" s="28"/>
      <c r="J1" s="28"/>
      <c r="K1" s="28"/>
      <c r="L1" s="28"/>
      <c r="M1" s="28"/>
      <c r="N1" s="28"/>
      <c r="O1" s="28"/>
    </row>
    <row r="2" spans="1:15" ht="15.75">
      <c r="A2" s="38">
        <v>1</v>
      </c>
      <c r="B2" s="39" t="s">
        <v>34</v>
      </c>
      <c r="C2" s="40">
        <v>-7.5737373000000003</v>
      </c>
      <c r="D2" s="40">
        <v>110.825335</v>
      </c>
      <c r="G2" s="29"/>
      <c r="H2" s="29"/>
      <c r="I2" s="29"/>
      <c r="J2" s="29"/>
      <c r="K2" s="29"/>
      <c r="L2" s="30"/>
      <c r="M2" s="30"/>
      <c r="N2" s="31"/>
      <c r="O2" s="31"/>
    </row>
    <row r="3" spans="1:15" ht="15.75">
      <c r="A3" s="38">
        <v>2</v>
      </c>
      <c r="B3" s="39" t="s">
        <v>35</v>
      </c>
      <c r="C3" s="41">
        <v>-7.5668958000000002</v>
      </c>
      <c r="D3" s="41">
        <v>110.8203116</v>
      </c>
      <c r="G3" s="29"/>
      <c r="H3" s="29"/>
      <c r="I3" s="29"/>
      <c r="J3" s="29"/>
      <c r="K3" s="29"/>
      <c r="L3" s="30"/>
      <c r="M3" s="30"/>
      <c r="N3" s="29"/>
      <c r="O3" s="29"/>
    </row>
    <row r="4" spans="1:15" ht="15.75">
      <c r="A4" s="38">
        <v>3</v>
      </c>
      <c r="B4" s="39" t="s">
        <v>36</v>
      </c>
      <c r="C4" s="40">
        <v>-7.5696487000000001</v>
      </c>
      <c r="D4" s="40">
        <v>110.79513179999999</v>
      </c>
      <c r="G4" s="29"/>
      <c r="H4" s="29"/>
      <c r="I4" s="29"/>
      <c r="J4" s="29"/>
      <c r="K4" s="29"/>
      <c r="L4" s="30"/>
      <c r="M4" s="30"/>
      <c r="N4" s="29"/>
      <c r="O4" s="29"/>
    </row>
    <row r="5" spans="1:15" ht="15.75">
      <c r="A5" s="38">
        <v>4</v>
      </c>
      <c r="B5" s="39" t="s">
        <v>37</v>
      </c>
      <c r="C5" s="40">
        <v>-7.5743980000000004</v>
      </c>
      <c r="D5" s="40">
        <v>110.8240187</v>
      </c>
      <c r="G5" s="29"/>
      <c r="H5" s="29"/>
      <c r="I5" s="29"/>
      <c r="J5" s="29"/>
      <c r="K5" s="29"/>
      <c r="L5" s="30"/>
      <c r="M5" s="30"/>
      <c r="N5" s="29"/>
      <c r="O5" s="29"/>
    </row>
    <row r="6" spans="1:15" ht="15.75">
      <c r="A6" s="38">
        <v>5</v>
      </c>
      <c r="B6" s="39" t="s">
        <v>38</v>
      </c>
      <c r="C6" s="40">
        <v>-7.5523052000000002</v>
      </c>
      <c r="D6" s="40">
        <v>110.80509360000001</v>
      </c>
      <c r="G6" s="29"/>
      <c r="H6" s="29"/>
      <c r="I6" s="29"/>
      <c r="J6" s="29"/>
      <c r="K6" s="29"/>
      <c r="L6" s="30"/>
      <c r="M6" s="30"/>
      <c r="N6" s="29"/>
      <c r="O6" s="29"/>
    </row>
    <row r="7" spans="1:15" ht="15.75">
      <c r="A7" s="38">
        <v>6</v>
      </c>
      <c r="B7" s="39" t="s">
        <v>39</v>
      </c>
      <c r="C7" s="40">
        <v>-7.5646417000000001</v>
      </c>
      <c r="D7" s="40">
        <v>110.856022</v>
      </c>
      <c r="G7" s="29"/>
      <c r="H7" s="29"/>
      <c r="I7" s="29"/>
      <c r="J7" s="29"/>
      <c r="K7" s="29"/>
      <c r="L7" s="30"/>
      <c r="M7" s="30"/>
      <c r="N7" s="29"/>
      <c r="O7" s="29"/>
    </row>
    <row r="8" spans="1:15" ht="15.75">
      <c r="A8" s="38">
        <v>7</v>
      </c>
      <c r="B8" s="39" t="s">
        <v>40</v>
      </c>
      <c r="C8" s="40">
        <v>-7.5685598000000001</v>
      </c>
      <c r="D8" s="40">
        <v>110.81042050000001</v>
      </c>
      <c r="G8" s="29"/>
      <c r="H8" s="29"/>
      <c r="I8" s="29"/>
      <c r="J8" s="29"/>
      <c r="K8" s="29"/>
      <c r="L8" s="30"/>
      <c r="M8" s="30"/>
      <c r="N8" s="29"/>
      <c r="O8" s="29"/>
    </row>
    <row r="9" spans="1:15" ht="15.75">
      <c r="A9" s="38">
        <v>8</v>
      </c>
      <c r="B9" s="39" t="s">
        <v>41</v>
      </c>
      <c r="C9" s="40">
        <v>-7.5547544000000002</v>
      </c>
      <c r="D9" s="40">
        <v>110.75224540000001</v>
      </c>
      <c r="G9" s="29"/>
      <c r="H9" s="29"/>
      <c r="I9" s="29"/>
      <c r="J9" s="29"/>
      <c r="K9" s="29"/>
      <c r="L9" s="30"/>
      <c r="M9" s="30"/>
      <c r="N9" s="29"/>
      <c r="O9" s="29"/>
    </row>
    <row r="10" spans="1:15" ht="15.75">
      <c r="A10" s="38">
        <v>9</v>
      </c>
      <c r="B10" s="39" t="s">
        <v>42</v>
      </c>
      <c r="C10" s="40">
        <v>-7.5704012000000001</v>
      </c>
      <c r="D10" s="40">
        <v>110.81381519999999</v>
      </c>
      <c r="G10" s="29"/>
      <c r="H10" s="29"/>
      <c r="I10" s="29"/>
      <c r="J10" s="29"/>
      <c r="K10" s="29"/>
      <c r="L10" s="30"/>
      <c r="M10" s="30"/>
      <c r="N10" s="29"/>
      <c r="O10" s="29"/>
    </row>
    <row r="11" spans="1:15" ht="15.75">
      <c r="A11" s="38">
        <v>10</v>
      </c>
      <c r="B11" s="39" t="s">
        <v>43</v>
      </c>
      <c r="C11" s="40">
        <v>-7.5547278000000002</v>
      </c>
      <c r="D11" s="40">
        <v>110.8241381</v>
      </c>
      <c r="G11" s="29"/>
      <c r="H11" s="29"/>
      <c r="I11" s="29"/>
      <c r="J11" s="29"/>
      <c r="K11" s="29"/>
      <c r="L11" s="30"/>
      <c r="M11" s="30"/>
      <c r="N11" s="29"/>
      <c r="O11" s="29"/>
    </row>
    <row r="12" spans="1:15" ht="15.75">
      <c r="A12" s="36"/>
      <c r="B12" s="42" t="s">
        <v>4</v>
      </c>
      <c r="C12" s="43">
        <v>-7.5783150985695702</v>
      </c>
      <c r="D12" s="43">
        <v>110.8092212677</v>
      </c>
    </row>
  </sheetData>
  <sortState ref="G2:O11">
    <sortCondition ref="G11"/>
  </sortState>
  <pageMargins left="0.75" right="0.75" top="1" bottom="1" header="0.5" footer="0.5"/>
  <pageSetup paperSize="14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9" workbookViewId="0">
      <selection activeCell="B27" sqref="B27"/>
    </sheetView>
  </sheetViews>
  <sheetFormatPr defaultRowHeight="15"/>
  <cols>
    <col min="1" max="1" width="24" customWidth="1"/>
    <col min="2" max="2" width="22.85546875" bestFit="1" customWidth="1"/>
    <col min="3" max="3" width="16" bestFit="1" customWidth="1"/>
    <col min="4" max="4" width="22.42578125" bestFit="1" customWidth="1"/>
    <col min="5" max="5" width="21.140625" bestFit="1" customWidth="1"/>
    <col min="6" max="6" width="14.140625" bestFit="1" customWidth="1"/>
  </cols>
  <sheetData>
    <row r="1" spans="1:7">
      <c r="A1" s="2" t="s">
        <v>8</v>
      </c>
      <c r="B1" s="3"/>
      <c r="C1" s="3"/>
      <c r="D1" s="3"/>
      <c r="E1" s="3"/>
    </row>
    <row r="2" spans="1:7">
      <c r="A2" s="4"/>
      <c r="B2" s="3"/>
      <c r="C2" s="3"/>
      <c r="D2" s="3"/>
      <c r="E2" s="3"/>
    </row>
    <row r="3" spans="1:7">
      <c r="A3" s="11" t="s">
        <v>9</v>
      </c>
      <c r="B3" s="12" t="s">
        <v>10</v>
      </c>
      <c r="C3" s="12" t="s">
        <v>11</v>
      </c>
      <c r="D3" s="12" t="s">
        <v>12</v>
      </c>
      <c r="E3" s="12" t="s">
        <v>13</v>
      </c>
      <c r="F3" s="13" t="s">
        <v>14</v>
      </c>
    </row>
    <row r="4" spans="1:7" ht="16.5">
      <c r="A4" s="14" t="s">
        <v>34</v>
      </c>
      <c r="B4" s="16">
        <v>5</v>
      </c>
      <c r="C4" s="16">
        <v>5</v>
      </c>
      <c r="D4" s="16">
        <v>5</v>
      </c>
      <c r="E4" s="16">
        <v>3</v>
      </c>
      <c r="F4" s="17">
        <v>5</v>
      </c>
    </row>
    <row r="5" spans="1:7" ht="16.5">
      <c r="A5" s="14" t="s">
        <v>35</v>
      </c>
      <c r="B5" s="16">
        <v>5</v>
      </c>
      <c r="C5" s="16">
        <v>4</v>
      </c>
      <c r="D5" s="16">
        <v>3</v>
      </c>
      <c r="E5" s="16">
        <v>3</v>
      </c>
      <c r="F5" s="17">
        <v>3</v>
      </c>
    </row>
    <row r="6" spans="1:7" ht="16.5">
      <c r="A6" s="14" t="s">
        <v>36</v>
      </c>
      <c r="B6" s="16">
        <v>4</v>
      </c>
      <c r="C6" s="16">
        <v>5</v>
      </c>
      <c r="D6" s="16">
        <v>3</v>
      </c>
      <c r="E6" s="16">
        <v>4</v>
      </c>
      <c r="F6" s="17">
        <v>2</v>
      </c>
    </row>
    <row r="7" spans="1:7" ht="16.5">
      <c r="A7" s="14" t="s">
        <v>37</v>
      </c>
      <c r="B7" s="16">
        <v>4</v>
      </c>
      <c r="C7" s="16">
        <v>5</v>
      </c>
      <c r="D7" s="16">
        <v>5</v>
      </c>
      <c r="E7" s="16">
        <v>5</v>
      </c>
      <c r="F7" s="17">
        <v>2</v>
      </c>
    </row>
    <row r="8" spans="1:7" ht="16.5">
      <c r="A8" s="14" t="s">
        <v>38</v>
      </c>
      <c r="B8" s="16">
        <v>4</v>
      </c>
      <c r="C8" s="16">
        <v>3</v>
      </c>
      <c r="D8" s="16">
        <v>4</v>
      </c>
      <c r="E8" s="16">
        <v>3</v>
      </c>
      <c r="F8" s="17">
        <v>3</v>
      </c>
    </row>
    <row r="9" spans="1:7" ht="16.5">
      <c r="A9" s="14" t="s">
        <v>39</v>
      </c>
      <c r="B9" s="16">
        <v>3</v>
      </c>
      <c r="C9" s="16">
        <v>5</v>
      </c>
      <c r="D9" s="16">
        <v>5</v>
      </c>
      <c r="E9" s="16">
        <v>5</v>
      </c>
      <c r="F9" s="17">
        <v>4</v>
      </c>
    </row>
    <row r="10" spans="1:7" ht="16.5">
      <c r="A10" s="14" t="s">
        <v>40</v>
      </c>
      <c r="B10" s="16">
        <v>3</v>
      </c>
      <c r="C10" s="16">
        <v>2</v>
      </c>
      <c r="D10" s="16">
        <v>3</v>
      </c>
      <c r="E10" s="16">
        <v>3</v>
      </c>
      <c r="F10" s="17">
        <v>2</v>
      </c>
    </row>
    <row r="11" spans="1:7" ht="16.5">
      <c r="A11" s="14" t="s">
        <v>41</v>
      </c>
      <c r="B11" s="16">
        <v>2</v>
      </c>
      <c r="C11" s="16">
        <v>2</v>
      </c>
      <c r="D11" s="16">
        <v>2</v>
      </c>
      <c r="E11" s="16">
        <v>4</v>
      </c>
      <c r="F11" s="17">
        <v>2</v>
      </c>
    </row>
    <row r="12" spans="1:7" ht="16.5">
      <c r="A12" s="14" t="s">
        <v>42</v>
      </c>
      <c r="B12" s="16">
        <v>4</v>
      </c>
      <c r="C12" s="16">
        <v>3</v>
      </c>
      <c r="D12" s="16">
        <v>3</v>
      </c>
      <c r="E12" s="16">
        <v>3</v>
      </c>
      <c r="F12" s="17">
        <v>2</v>
      </c>
    </row>
    <row r="13" spans="1:7" ht="16.5">
      <c r="A13" s="14" t="s">
        <v>43</v>
      </c>
      <c r="B13" s="18">
        <v>3</v>
      </c>
      <c r="C13" s="18">
        <v>5</v>
      </c>
      <c r="D13" s="18">
        <v>5</v>
      </c>
      <c r="E13" s="18">
        <v>2</v>
      </c>
      <c r="F13" s="17">
        <v>3</v>
      </c>
    </row>
    <row r="14" spans="1:7">
      <c r="A14" s="4"/>
      <c r="B14" s="3"/>
      <c r="C14" s="3"/>
      <c r="D14" s="3"/>
      <c r="E14" s="3"/>
    </row>
    <row r="15" spans="1:7">
      <c r="A15" s="2" t="s">
        <v>15</v>
      </c>
      <c r="B15" s="3"/>
      <c r="C15" s="3"/>
      <c r="D15" s="3"/>
      <c r="E15" s="3"/>
    </row>
    <row r="16" spans="1:7">
      <c r="A16" s="5" t="s">
        <v>44</v>
      </c>
      <c r="B16" s="3"/>
      <c r="C16" s="19">
        <v>4</v>
      </c>
      <c r="D16" s="19">
        <v>5</v>
      </c>
      <c r="E16" s="19">
        <v>3</v>
      </c>
      <c r="F16" s="19">
        <v>4</v>
      </c>
      <c r="G16" s="19">
        <v>2</v>
      </c>
    </row>
    <row r="17" spans="1:7">
      <c r="A17" s="5" t="s">
        <v>45</v>
      </c>
      <c r="B17" s="3"/>
      <c r="C17" s="19">
        <v>3</v>
      </c>
      <c r="D17" s="19">
        <v>2</v>
      </c>
      <c r="E17" s="19">
        <v>3</v>
      </c>
      <c r="F17" s="19">
        <v>3</v>
      </c>
      <c r="G17" s="19">
        <v>2</v>
      </c>
    </row>
    <row r="18" spans="1:7">
      <c r="A18" s="5" t="s">
        <v>46</v>
      </c>
      <c r="B18" s="3"/>
      <c r="C18" s="19">
        <v>5</v>
      </c>
      <c r="D18" s="19">
        <v>5</v>
      </c>
      <c r="E18" s="19">
        <v>5</v>
      </c>
      <c r="F18" s="19">
        <v>3</v>
      </c>
      <c r="G18" s="19">
        <v>5</v>
      </c>
    </row>
    <row r="19" spans="1:7">
      <c r="A19" s="4"/>
      <c r="B19" s="3"/>
      <c r="C19" s="3"/>
      <c r="D19" s="3"/>
      <c r="E19" s="3"/>
    </row>
    <row r="20" spans="1:7">
      <c r="A20" s="2" t="s">
        <v>16</v>
      </c>
      <c r="B20" s="3"/>
      <c r="C20" s="3"/>
      <c r="D20" s="3"/>
      <c r="E20" s="3"/>
    </row>
    <row r="21" spans="1:7">
      <c r="A21" s="4"/>
      <c r="B21" s="3"/>
      <c r="C21" s="3"/>
      <c r="D21" s="3"/>
      <c r="E21" s="3"/>
    </row>
    <row r="22" spans="1:7">
      <c r="A22" s="20" t="s">
        <v>9</v>
      </c>
      <c r="B22" s="21" t="s">
        <v>17</v>
      </c>
      <c r="C22" s="21" t="s">
        <v>18</v>
      </c>
      <c r="D22" s="21" t="s">
        <v>19</v>
      </c>
      <c r="E22" s="22" t="s">
        <v>20</v>
      </c>
    </row>
    <row r="23" spans="1:7" ht="16.5">
      <c r="A23" s="26" t="s">
        <v>34</v>
      </c>
      <c r="B23" s="23">
        <f t="shared" ref="B23:B32" si="0">SQRT((B4-$C$16)^2+(C4-$D$16)^2+(D4-$E$16)^2+(E4-$F$16)^2+(F4-$G$16)^2)</f>
        <v>3.872983346207417</v>
      </c>
      <c r="C23" s="23">
        <f t="shared" ref="C23:C32" si="1">SQRT((B4-$C$17)^2+(C4-$D$17)^2+(D4-$E$17)^2+(E4-$F$17)^2+(F4-$G$17)^2)</f>
        <v>5.0990195135927845</v>
      </c>
      <c r="D23" s="23">
        <f t="shared" ref="D23:D32" si="2">SQRT((B4-$C$18)^2+(C4-$D$18)^2+(D4-$E$18)^2+(E4-$F$18)^2+(F4-$G$18)^2)</f>
        <v>0</v>
      </c>
      <c r="E23" s="24" t="str">
        <f t="shared" ref="E23:E32" si="3">IF(B23=MIN(B23:D23),"TINGGI",IF(C23=MIN(B23:D23),"SEDANG","RENDAH"))</f>
        <v>RENDAH</v>
      </c>
    </row>
    <row r="24" spans="1:7" ht="16.5">
      <c r="A24" s="26" t="s">
        <v>35</v>
      </c>
      <c r="B24" s="23">
        <f t="shared" si="0"/>
        <v>2</v>
      </c>
      <c r="C24" s="23">
        <f t="shared" si="1"/>
        <v>3</v>
      </c>
      <c r="D24" s="23">
        <f t="shared" si="2"/>
        <v>3</v>
      </c>
      <c r="E24" s="24" t="str">
        <f t="shared" si="3"/>
        <v>TINGGI</v>
      </c>
    </row>
    <row r="25" spans="1:7" ht="16.5">
      <c r="A25" s="26" t="s">
        <v>36</v>
      </c>
      <c r="B25" s="23">
        <f t="shared" si="0"/>
        <v>0</v>
      </c>
      <c r="C25" s="23">
        <f t="shared" si="1"/>
        <v>3.3166247903553998</v>
      </c>
      <c r="D25" s="23">
        <f t="shared" si="2"/>
        <v>3.872983346207417</v>
      </c>
      <c r="E25" s="24" t="str">
        <f t="shared" si="3"/>
        <v>TINGGI</v>
      </c>
    </row>
    <row r="26" spans="1:7" ht="16.5">
      <c r="A26" s="26" t="s">
        <v>37</v>
      </c>
      <c r="B26" s="23">
        <f t="shared" si="0"/>
        <v>2.2360679774997898</v>
      </c>
      <c r="C26" s="23">
        <f t="shared" si="1"/>
        <v>4.2426406871192848</v>
      </c>
      <c r="D26" s="23">
        <f t="shared" si="2"/>
        <v>3.7416573867739413</v>
      </c>
      <c r="E26" s="24" t="str">
        <f t="shared" si="3"/>
        <v>TINGGI</v>
      </c>
    </row>
    <row r="27" spans="1:7" ht="16.5">
      <c r="A27" s="26" t="s">
        <v>38</v>
      </c>
      <c r="B27" s="23">
        <f t="shared" si="0"/>
        <v>2.6457513110645907</v>
      </c>
      <c r="C27" s="23">
        <f t="shared" si="1"/>
        <v>2</v>
      </c>
      <c r="D27" s="23">
        <f t="shared" si="2"/>
        <v>3.1622776601683795</v>
      </c>
      <c r="E27" s="24" t="str">
        <f t="shared" si="3"/>
        <v>SEDANG</v>
      </c>
    </row>
    <row r="28" spans="1:7" ht="16.5">
      <c r="A28" s="26" t="s">
        <v>39</v>
      </c>
      <c r="B28" s="23">
        <f t="shared" si="0"/>
        <v>3.1622776601683795</v>
      </c>
      <c r="C28" s="23">
        <f t="shared" si="1"/>
        <v>4.5825756949558398</v>
      </c>
      <c r="D28" s="23">
        <f t="shared" si="2"/>
        <v>3</v>
      </c>
      <c r="E28" s="24" t="str">
        <f t="shared" si="3"/>
        <v>RENDAH</v>
      </c>
    </row>
    <row r="29" spans="1:7" ht="16.5">
      <c r="A29" s="26" t="s">
        <v>40</v>
      </c>
      <c r="B29" s="23">
        <f t="shared" si="0"/>
        <v>3.3166247903553998</v>
      </c>
      <c r="C29" s="23">
        <f t="shared" si="1"/>
        <v>0</v>
      </c>
      <c r="D29" s="23">
        <f t="shared" si="2"/>
        <v>5.0990195135927845</v>
      </c>
      <c r="E29" s="24" t="str">
        <f t="shared" si="3"/>
        <v>SEDANG</v>
      </c>
    </row>
    <row r="30" spans="1:7" ht="16.5">
      <c r="A30" s="26" t="s">
        <v>41</v>
      </c>
      <c r="B30" s="23">
        <f t="shared" si="0"/>
        <v>3.7416573867739413</v>
      </c>
      <c r="C30" s="23">
        <f t="shared" si="1"/>
        <v>1.7320508075688772</v>
      </c>
      <c r="D30" s="23">
        <f t="shared" si="2"/>
        <v>6.0827625302982193</v>
      </c>
      <c r="E30" s="24" t="str">
        <f t="shared" si="3"/>
        <v>SEDANG</v>
      </c>
    </row>
    <row r="31" spans="1:7" ht="16.5">
      <c r="A31" s="26" t="s">
        <v>42</v>
      </c>
      <c r="B31" s="23">
        <f t="shared" si="0"/>
        <v>2.2360679774997898</v>
      </c>
      <c r="C31" s="23">
        <f t="shared" si="1"/>
        <v>1.4142135623730951</v>
      </c>
      <c r="D31" s="23">
        <f t="shared" si="2"/>
        <v>4.2426406871192848</v>
      </c>
      <c r="E31" s="24" t="str">
        <f t="shared" si="3"/>
        <v>SEDANG</v>
      </c>
    </row>
    <row r="32" spans="1:7" ht="16.5">
      <c r="A32" s="27" t="s">
        <v>43</v>
      </c>
      <c r="B32" s="25">
        <f t="shared" si="0"/>
        <v>3.1622776601683795</v>
      </c>
      <c r="C32" s="25">
        <f t="shared" si="1"/>
        <v>3.872983346207417</v>
      </c>
      <c r="D32" s="25">
        <f t="shared" si="2"/>
        <v>3</v>
      </c>
      <c r="E32" s="24" t="str">
        <f t="shared" si="3"/>
        <v>RENDAH</v>
      </c>
    </row>
  </sheetData>
  <dataValidations count="1">
    <dataValidation type="custom" allowBlank="1" showDropDown="1" sqref="B4:E12 B23:D32">
      <formula1>AND(ISNUMBER(B4),(NOT(OR(NOT(ISERROR(DATEVALUE(B4))), AND(ISNUMBER(B4), LEFT(CELL("format", B4))="D")))))</formula1>
    </dataValidation>
  </dataValidations>
  <pageMargins left="0.7" right="0.7" top="0.75" bottom="0.75" header="0.3" footer="0.3"/>
  <pageSetup paperSize="256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25"/>
  <sheetViews>
    <sheetView zoomScaleNormal="100" workbookViewId="0">
      <selection sqref="A1:L12"/>
    </sheetView>
  </sheetViews>
  <sheetFormatPr defaultRowHeight="15"/>
  <cols>
    <col min="3" max="3" width="12.140625" bestFit="1" customWidth="1"/>
    <col min="4" max="4" width="13" bestFit="1" customWidth="1"/>
  </cols>
  <sheetData>
    <row r="1" spans="1:12" ht="16.5">
      <c r="A1" s="1"/>
      <c r="B1" s="14" t="s">
        <v>34</v>
      </c>
      <c r="C1" s="14" t="s">
        <v>35</v>
      </c>
      <c r="D1" s="14" t="s">
        <v>36</v>
      </c>
      <c r="E1" s="14" t="s">
        <v>37</v>
      </c>
      <c r="F1" s="14" t="s">
        <v>38</v>
      </c>
      <c r="G1" s="14" t="s">
        <v>39</v>
      </c>
      <c r="H1" s="14" t="s">
        <v>40</v>
      </c>
      <c r="I1" s="14" t="s">
        <v>41</v>
      </c>
      <c r="J1" s="14" t="s">
        <v>42</v>
      </c>
      <c r="K1" s="14" t="s">
        <v>43</v>
      </c>
      <c r="L1" s="15" t="s">
        <v>4</v>
      </c>
    </row>
    <row r="2" spans="1:12" ht="16.5">
      <c r="A2" s="14" t="s">
        <v>34</v>
      </c>
      <c r="B2">
        <f>ROUND(6371 * ACOS(
COS(RADIANS(Lokasi!C2)) *
COS(RADIANS(Lokasi!$C$2)) *
COS(RADIANS(Lokasi!$D$2) - RADIANS(Lokasi!D2)) +
SIN(RADIANS(Lokasi!C2)) * SIN(RADIANS(Lokasi!$C$2))
), 2)</f>
        <v>0</v>
      </c>
      <c r="C2">
        <f>ROUND(6371 * ACOS(
COS(RADIANS(Lokasi!C2)) *
COS(RADIANS(Lokasi!$C$3)) *
COS(RADIANS(Lokasi!$D$3) - RADIANS(Lokasi!D2)) +
SIN(RADIANS(Lokasi!C2)) * SIN(RADIANS(Lokasi!$C$3))
), 2)</f>
        <v>0.94</v>
      </c>
      <c r="D2">
        <f>ROUND(6371 * ACOS(
COS(RADIANS(Lokasi!C2)) *
COS(RADIANS(Lokasi!$C$4)) *
COS(RADIANS(Lokasi!$D$4) - RADIANS(Lokasi!D2)) +
SIN(RADIANS(Lokasi!C2)) * SIN(RADIANS(Lokasi!$C$4))
), 2)</f>
        <v>3.36</v>
      </c>
      <c r="E2">
        <f>ROUND(6371 * ACOS(
COS(RADIANS(Lokasi!C2)) *
COS(RADIANS(Lokasi!$C$5)) *
COS(RADIANS(Lokasi!$D$5) - RADIANS(Lokasi!D2)) +
SIN(RADIANS(Lokasi!C2)) * SIN(RADIANS(Lokasi!$C$5))
), 2)</f>
        <v>0.16</v>
      </c>
      <c r="F2">
        <f>ROUND(6371 * ACOS(
COS(RADIANS(Lokasi!C2)) *
COS(RADIANS(Lokasi!$C$6)) *
COS(RADIANS(Lokasi!$D$6) - RADIANS(Lokasi!D2)) +
SIN(RADIANS(Lokasi!C2)) * SIN(RADIANS(Lokasi!$C$6))
), 2)</f>
        <v>3.26</v>
      </c>
      <c r="G2">
        <f>ROUND(6371 * ACOS(
COS(RADIANS(Lokasi!C2)) *
COS(RADIANS(Lokasi!$C$7)) *
COS(RADIANS(Lokasi!$D$7) - RADIANS(Lokasi!D2)) +
SIN(RADIANS(Lokasi!C2)) * SIN(RADIANS(Lokasi!$C$7))
), 2)</f>
        <v>3.53</v>
      </c>
      <c r="H2">
        <f>ROUND(6371 * ACOS(
COS(RADIANS(Lokasi!C2)) *
COS(RADIANS(Lokasi!$C$8)) *
COS(RADIANS(Lokasi!$D$8) - RADIANS(Lokasi!D2)) +
SIN(RADIANS(Lokasi!C2)) * SIN(RADIANS(Lokasi!$C$8))
), 2)</f>
        <v>1.74</v>
      </c>
      <c r="I2">
        <f>ROUND(6371 * ACOS(
COS(RADIANS(Lokasi!C2)) *
COS(RADIANS(Lokasi!$C$9)) *
COS(RADIANS(Lokasi!$D$9) - RADIANS(Lokasi!D2)) +
SIN(RADIANS(Lokasi!C2)) * SIN(RADIANS(Lokasi!$C$9))
), 2)</f>
        <v>8.33</v>
      </c>
      <c r="J2">
        <f>ROUND(6371 * ACOS(
COS(RADIANS(Lokasi!C2)) *
COS(RADIANS(Lokasi!$C$10)) *
COS(RADIANS(Lokasi!$D$10) - RADIANS(Lokasi!D2)) +
SIN(RADIANS(Lokasi!C2)) * SIN(RADIANS(Lokasi!$C$10))
), 2)</f>
        <v>1.32</v>
      </c>
      <c r="K2">
        <f>ROUND(6371 * ACOS(
COS(RADIANS(Lokasi!C2)) *
COS(RADIANS(Lokasi!$C$11)) *
COS(RADIANS(Lokasi!$D$11) - RADIANS(Lokasi!D2)) +
SIN(RADIANS(Lokasi!C2)) * SIN(RADIANS(Lokasi!$C$11))
), 2)</f>
        <v>2.12</v>
      </c>
      <c r="L2">
        <f>ROUND(6371 * ACOS(
COS(RADIANS(Lokasi!C2)) *
COS(RADIANS(Lokasi!$C$12)) *
COS(RADIANS(Lokasi!$D$12) - RADIANS(Lokasi!D2)) +
SIN(RADIANS(Lokasi!C2)) * SIN(RADIANS(Lokasi!$C$12))
), 2)</f>
        <v>1.85</v>
      </c>
    </row>
    <row r="3" spans="1:12" ht="16.5">
      <c r="A3" s="14" t="s">
        <v>35</v>
      </c>
      <c r="B3">
        <f>ROUND(6371 * ACOS(
COS(RADIANS(Lokasi!C3)) *
COS(RADIANS(Lokasi!$C$2)) *
COS(RADIANS(Lokasi!$D$2) - RADIANS(Lokasi!D3)) +
SIN(RADIANS(Lokasi!C3)) * SIN(RADIANS(Lokasi!$C$2))
), 2)</f>
        <v>0.94</v>
      </c>
      <c r="C3">
        <f>ROUND(6371 * ACOS(
COS(RADIANS(Lokasi!C3)) *
COS(RADIANS(Lokasi!$C$3)) *
COS(RADIANS(Lokasi!$D$3) - RADIANS(Lokasi!D3)) +
SIN(RADIANS(Lokasi!C3)) * SIN(RADIANS(Lokasi!$C$3))
), 2)</f>
        <v>0</v>
      </c>
      <c r="D3">
        <f>ROUND(6371 * ACOS(
COS(RADIANS(Lokasi!C3)) *
COS(RADIANS(Lokasi!$C$4)) *
COS(RADIANS(Lokasi!$D$4) - RADIANS(Lokasi!D3)) +
SIN(RADIANS(Lokasi!C3)) * SIN(RADIANS(Lokasi!$C$4))
), 2)</f>
        <v>2.79</v>
      </c>
      <c r="E3">
        <f>ROUND(6371 * ACOS(
COS(RADIANS(Lokasi!C3)) *
COS(RADIANS(Lokasi!$C$5)) *
COS(RADIANS(Lokasi!$D$5) - RADIANS(Lokasi!D3)) +
SIN(RADIANS(Lokasi!C3)) * SIN(RADIANS(Lokasi!$C$5))
), 2)</f>
        <v>0.93</v>
      </c>
      <c r="F3">
        <f>ROUND(6371 * ACOS(
COS(RADIANS(Lokasi!C3)) *
COS(RADIANS(Lokasi!$C$6)) *
COS(RADIANS(Lokasi!$D$6) - RADIANS(Lokasi!D3)) +
SIN(RADIANS(Lokasi!C3)) * SIN(RADIANS(Lokasi!$C$6))
), 2)</f>
        <v>2.33</v>
      </c>
      <c r="G3">
        <f>ROUND(6371 * ACOS(
COS(RADIANS(Lokasi!C3)) *
COS(RADIANS(Lokasi!$C$7)) *
COS(RADIANS(Lokasi!$D$7) - RADIANS(Lokasi!D3)) +
SIN(RADIANS(Lokasi!C3)) * SIN(RADIANS(Lokasi!$C$7))
), 2)</f>
        <v>3.94</v>
      </c>
      <c r="H3">
        <f>ROUND(6371 * ACOS(
COS(RADIANS(Lokasi!C3)) *
COS(RADIANS(Lokasi!$C$8)) *
COS(RADIANS(Lokasi!$D$8) - RADIANS(Lokasi!D3)) +
SIN(RADIANS(Lokasi!C3)) * SIN(RADIANS(Lokasi!$C$8))
), 2)</f>
        <v>1.1100000000000001</v>
      </c>
      <c r="I3">
        <f>ROUND(6371 * ACOS(
COS(RADIANS(Lokasi!C3)) *
COS(RADIANS(Lokasi!$C$9)) *
COS(RADIANS(Lokasi!$D$9) - RADIANS(Lokasi!D3)) +
SIN(RADIANS(Lokasi!C3)) * SIN(RADIANS(Lokasi!$C$9))
), 2)</f>
        <v>7.62</v>
      </c>
      <c r="J3">
        <f>ROUND(6371 * ACOS(
COS(RADIANS(Lokasi!C3)) *
COS(RADIANS(Lokasi!$C$10)) *
COS(RADIANS(Lokasi!$D$10) - RADIANS(Lokasi!D3)) +
SIN(RADIANS(Lokasi!C3)) * SIN(RADIANS(Lokasi!$C$10))
), 2)</f>
        <v>0.82</v>
      </c>
      <c r="K3">
        <f>ROUND(6371 * ACOS(
COS(RADIANS(Lokasi!C3)) *
COS(RADIANS(Lokasi!$C$11)) *
COS(RADIANS(Lokasi!$D$11) - RADIANS(Lokasi!D3)) +
SIN(RADIANS(Lokasi!C3)) * SIN(RADIANS(Lokasi!$C$11))
), 2)</f>
        <v>1.42</v>
      </c>
      <c r="L3">
        <f>ROUND(6371 * ACOS(
COS(RADIANS(Lokasi!C3)) *
COS(RADIANS(Lokasi!$C$12)) *
COS(RADIANS(Lokasi!$D$12) - RADIANS(Lokasi!D3)) +
SIN(RADIANS(Lokasi!C3)) * SIN(RADIANS(Lokasi!$C$12))
), 2)</f>
        <v>1.76</v>
      </c>
    </row>
    <row r="4" spans="1:12" ht="16.5">
      <c r="A4" s="14" t="s">
        <v>36</v>
      </c>
      <c r="B4">
        <f>ROUND(6371 * ACOS(
COS(RADIANS(Lokasi!C4)) *
COS(RADIANS(Lokasi!$C$2)) *
COS(RADIANS(Lokasi!$D$2) - RADIANS(Lokasi!D4)) +
SIN(RADIANS(Lokasi!C4)) * SIN(RADIANS(Lokasi!$C$2))
), 2)</f>
        <v>3.36</v>
      </c>
      <c r="C4">
        <f>ROUND(6371 * ACOS(
COS(RADIANS(Lokasi!C4)) *
COS(RADIANS(Lokasi!$C$3)) *
COS(RADIANS(Lokasi!$D$3) - RADIANS(Lokasi!D4)) +
SIN(RADIANS(Lokasi!C4)) * SIN(RADIANS(Lokasi!$C$3))
), 2)</f>
        <v>2.79</v>
      </c>
      <c r="D4">
        <f>ROUND(6371 * ACOS(
COS(RADIANS(Lokasi!C4)) *
COS(RADIANS(Lokasi!$C$4)) *
COS(RADIANS(Lokasi!$D$4) - RADIANS(Lokasi!D4)) +
SIN(RADIANS(Lokasi!C4)) * SIN(RADIANS(Lokasi!$C$4))
), 2)</f>
        <v>0</v>
      </c>
      <c r="E4">
        <f>ROUND(6371 * ACOS(
COS(RADIANS(Lokasi!C4)) *
COS(RADIANS(Lokasi!$C$5)) *
COS(RADIANS(Lokasi!$D$5) - RADIANS(Lokasi!D4)) +
SIN(RADIANS(Lokasi!C4)) * SIN(RADIANS(Lokasi!$C$5))
), 2)</f>
        <v>3.23</v>
      </c>
      <c r="F4">
        <f>ROUND(6371 * ACOS(
COS(RADIANS(Lokasi!C4)) *
COS(RADIANS(Lokasi!$C$6)) *
COS(RADIANS(Lokasi!$D$6) - RADIANS(Lokasi!D4)) +
SIN(RADIANS(Lokasi!C4)) * SIN(RADIANS(Lokasi!$C$6))
), 2)</f>
        <v>2.2200000000000002</v>
      </c>
      <c r="G4">
        <f>ROUND(6371 * ACOS(
COS(RADIANS(Lokasi!C4)) *
COS(RADIANS(Lokasi!$C$7)) *
COS(RADIANS(Lokasi!$D$7) - RADIANS(Lokasi!D4)) +
SIN(RADIANS(Lokasi!C4)) * SIN(RADIANS(Lokasi!$C$7))
), 2)</f>
        <v>6.73</v>
      </c>
      <c r="H4">
        <f>ROUND(6371 * ACOS(
COS(RADIANS(Lokasi!C4)) *
COS(RADIANS(Lokasi!$C$8)) *
COS(RADIANS(Lokasi!$D$8) - RADIANS(Lokasi!D4)) +
SIN(RADIANS(Lokasi!C4)) * SIN(RADIANS(Lokasi!$C$8))
), 2)</f>
        <v>1.69</v>
      </c>
      <c r="I4">
        <f>ROUND(6371 * ACOS(
COS(RADIANS(Lokasi!C4)) *
COS(RADIANS(Lokasi!$C$9)) *
COS(RADIANS(Lokasi!$D$9) - RADIANS(Lokasi!D4)) +
SIN(RADIANS(Lokasi!C4)) * SIN(RADIANS(Lokasi!$C$9))
), 2)</f>
        <v>5.01</v>
      </c>
      <c r="J4">
        <f>ROUND(6371 * ACOS(
COS(RADIANS(Lokasi!C4)) *
COS(RADIANS(Lokasi!$C$10)) *
COS(RADIANS(Lokasi!$D$10) - RADIANS(Lokasi!D4)) +
SIN(RADIANS(Lokasi!C4)) * SIN(RADIANS(Lokasi!$C$10))
), 2)</f>
        <v>2.06</v>
      </c>
      <c r="K4">
        <f>ROUND(6371 * ACOS(
COS(RADIANS(Lokasi!C4)) *
COS(RADIANS(Lokasi!$C$11)) *
COS(RADIANS(Lokasi!$D$11) - RADIANS(Lokasi!D4)) +
SIN(RADIANS(Lokasi!C4)) * SIN(RADIANS(Lokasi!$C$11))
), 2)</f>
        <v>3.6</v>
      </c>
      <c r="L4">
        <f>ROUND(6371 * ACOS(
COS(RADIANS(Lokasi!C4)) *
COS(RADIANS(Lokasi!$C$12)) *
COS(RADIANS(Lokasi!$D$12) - RADIANS(Lokasi!D4)) +
SIN(RADIANS(Lokasi!C4)) * SIN(RADIANS(Lokasi!$C$12))
), 2)</f>
        <v>1.83</v>
      </c>
    </row>
    <row r="5" spans="1:12" ht="16.5">
      <c r="A5" s="14" t="s">
        <v>37</v>
      </c>
      <c r="B5">
        <f>ROUND(6371 * ACOS(
COS(RADIANS(Lokasi!C5)) *
COS(RADIANS(Lokasi!$C$2)) *
COS(RADIANS(Lokasi!$D$2) - RADIANS(Lokasi!D5)) +
SIN(RADIANS(Lokasi!C5)) * SIN(RADIANS(Lokasi!$C$2))
), 2)</f>
        <v>0.16</v>
      </c>
      <c r="C5">
        <f>ROUND(6371 * ACOS(
COS(RADIANS(Lokasi!C5)) *
COS(RADIANS(Lokasi!$C$3)) *
COS(RADIANS(Lokasi!$D$3) - RADIANS(Lokasi!D5)) +
SIN(RADIANS(Lokasi!C5)) * SIN(RADIANS(Lokasi!$C$3))
), 2)</f>
        <v>0.93</v>
      </c>
      <c r="D5">
        <f>ROUND(6371 * ACOS(
COS(RADIANS(Lokasi!C5)) *
COS(RADIANS(Lokasi!$C$4)) *
COS(RADIANS(Lokasi!$D$4) - RADIANS(Lokasi!D5)) +
SIN(RADIANS(Lokasi!C5)) * SIN(RADIANS(Lokasi!$C$4))
), 2)</f>
        <v>3.23</v>
      </c>
      <c r="E5">
        <f>ROUND(6371 * ACOS(
COS(RADIANS(Lokasi!C5)) *
COS(RADIANS(Lokasi!$C$5)) *
COS(RADIANS(Lokasi!$D$5) - RADIANS(Lokasi!D5)) +
SIN(RADIANS(Lokasi!C5)) * SIN(RADIANS(Lokasi!$C$5))
), 2)</f>
        <v>0</v>
      </c>
      <c r="F5">
        <f>ROUND(6371 * ACOS(
COS(RADIANS(Lokasi!C5)) *
COS(RADIANS(Lokasi!$C$6)) *
COS(RADIANS(Lokasi!$D$6) - RADIANS(Lokasi!D5)) +
SIN(RADIANS(Lokasi!C5)) * SIN(RADIANS(Lokasi!$C$6))
), 2)</f>
        <v>3.22</v>
      </c>
      <c r="G5">
        <f>ROUND(6371 * ACOS(
COS(RADIANS(Lokasi!C5)) *
COS(RADIANS(Lokasi!$C$7)) *
COS(RADIANS(Lokasi!$D$7) - RADIANS(Lokasi!D5)) +
SIN(RADIANS(Lokasi!C5)) * SIN(RADIANS(Lokasi!$C$7))
), 2)</f>
        <v>3.69</v>
      </c>
      <c r="H5">
        <f>ROUND(6371 * ACOS(
COS(RADIANS(Lokasi!C5)) *
COS(RADIANS(Lokasi!$C$8)) *
COS(RADIANS(Lokasi!$D$8) - RADIANS(Lokasi!D5)) +
SIN(RADIANS(Lokasi!C5)) * SIN(RADIANS(Lokasi!$C$8))
), 2)</f>
        <v>1.63</v>
      </c>
      <c r="I5">
        <f>ROUND(6371 * ACOS(
COS(RADIANS(Lokasi!C5)) *
COS(RADIANS(Lokasi!$C$9)) *
COS(RADIANS(Lokasi!$D$9) - RADIANS(Lokasi!D5)) +
SIN(RADIANS(Lokasi!C5)) * SIN(RADIANS(Lokasi!$C$9))
), 2)</f>
        <v>8.2100000000000009</v>
      </c>
      <c r="J5">
        <f>ROUND(6371 * ACOS(
COS(RADIANS(Lokasi!C5)) *
COS(RADIANS(Lokasi!$C$10)) *
COS(RADIANS(Lokasi!$D$10) - RADIANS(Lokasi!D5)) +
SIN(RADIANS(Lokasi!C5)) * SIN(RADIANS(Lokasi!$C$10))
), 2)</f>
        <v>1.21</v>
      </c>
      <c r="K5">
        <f>ROUND(6371 * ACOS(
COS(RADIANS(Lokasi!C5)) *
COS(RADIANS(Lokasi!$C$11)) *
COS(RADIANS(Lokasi!$D$11) - RADIANS(Lokasi!D5)) +
SIN(RADIANS(Lokasi!C5)) * SIN(RADIANS(Lokasi!$C$11))
), 2)</f>
        <v>2.19</v>
      </c>
      <c r="L5">
        <f>ROUND(6371 * ACOS(
COS(RADIANS(Lokasi!C5)) *
COS(RADIANS(Lokasi!$C$12)) *
COS(RADIANS(Lokasi!$D$12) - RADIANS(Lokasi!D5)) +
SIN(RADIANS(Lokasi!C5)) * SIN(RADIANS(Lokasi!$C$12))
), 2)</f>
        <v>1.69</v>
      </c>
    </row>
    <row r="6" spans="1:12" ht="16.5">
      <c r="A6" s="14" t="s">
        <v>38</v>
      </c>
      <c r="B6">
        <f>ROUND(6371 * ACOS(
COS(RADIANS(Lokasi!C6)) *
COS(RADIANS(Lokasi!$C$2)) *
COS(RADIANS(Lokasi!$D$2) - RADIANS(Lokasi!D6)) +
SIN(RADIANS(Lokasi!C6)) * SIN(RADIANS(Lokasi!$C$2))
), 2)</f>
        <v>3.26</v>
      </c>
      <c r="C6">
        <f>ROUND(6371 * ACOS(
COS(RADIANS(Lokasi!C6)) *
COS(RADIANS(Lokasi!$C$3)) *
COS(RADIANS(Lokasi!$D$3) - RADIANS(Lokasi!D6)) +
SIN(RADIANS(Lokasi!C6)) * SIN(RADIANS(Lokasi!$C$3))
), 2)</f>
        <v>2.33</v>
      </c>
      <c r="D6">
        <f>ROUND(6371 * ACOS(
COS(RADIANS(Lokasi!C6)) *
COS(RADIANS(Lokasi!$C$4)) *
COS(RADIANS(Lokasi!$D$4) - RADIANS(Lokasi!D6)) +
SIN(RADIANS(Lokasi!C6)) * SIN(RADIANS(Lokasi!$C$4))
), 2)</f>
        <v>2.2200000000000002</v>
      </c>
      <c r="E6">
        <f>ROUND(6371 * ACOS(
COS(RADIANS(Lokasi!C6)) *
COS(RADIANS(Lokasi!$C$5)) *
COS(RADIANS(Lokasi!$D$5) - RADIANS(Lokasi!D6)) +
SIN(RADIANS(Lokasi!C6)) * SIN(RADIANS(Lokasi!$C$5))
), 2)</f>
        <v>3.22</v>
      </c>
      <c r="F6">
        <f>ROUND(6371 * ACOS(
COS(RADIANS(Lokasi!C6)) *
COS(RADIANS(Lokasi!$C$6)) *
COS(RADIANS(Lokasi!$D$6) - RADIANS(Lokasi!D6)) +
SIN(RADIANS(Lokasi!C6)) * SIN(RADIANS(Lokasi!$C$6))
), 2)</f>
        <v>0</v>
      </c>
      <c r="G6">
        <f>ROUND(6371 * ACOS(
COS(RADIANS(Lokasi!C6)) *
COS(RADIANS(Lokasi!$C$7)) *
COS(RADIANS(Lokasi!$D$7) - RADIANS(Lokasi!D6)) +
SIN(RADIANS(Lokasi!C6)) * SIN(RADIANS(Lokasi!$C$7))
), 2)</f>
        <v>5.78</v>
      </c>
      <c r="H6">
        <f>ROUND(6371 * ACOS(
COS(RADIANS(Lokasi!C6)) *
COS(RADIANS(Lokasi!$C$8)) *
COS(RADIANS(Lokasi!$D$8) - RADIANS(Lokasi!D6)) +
SIN(RADIANS(Lokasi!C6)) * SIN(RADIANS(Lokasi!$C$8))
), 2)</f>
        <v>1.9</v>
      </c>
      <c r="I6">
        <f>ROUND(6371 * ACOS(
COS(RADIANS(Lokasi!C6)) *
COS(RADIANS(Lokasi!$C$9)) *
COS(RADIANS(Lokasi!$D$9) - RADIANS(Lokasi!D6)) +
SIN(RADIANS(Lokasi!C6)) * SIN(RADIANS(Lokasi!$C$9))
), 2)</f>
        <v>5.83</v>
      </c>
      <c r="J6">
        <f>ROUND(6371 * ACOS(
COS(RADIANS(Lokasi!C6)) *
COS(RADIANS(Lokasi!$C$10)) *
COS(RADIANS(Lokasi!$D$10) - RADIANS(Lokasi!D6)) +
SIN(RADIANS(Lokasi!C6)) * SIN(RADIANS(Lokasi!$C$10))
), 2)</f>
        <v>2.23</v>
      </c>
      <c r="K6">
        <f>ROUND(6371 * ACOS(
COS(RADIANS(Lokasi!C6)) *
COS(RADIANS(Lokasi!$C$11)) *
COS(RADIANS(Lokasi!$D$11) - RADIANS(Lokasi!D6)) +
SIN(RADIANS(Lokasi!C6)) * SIN(RADIANS(Lokasi!$C$11))
), 2)</f>
        <v>2.12</v>
      </c>
      <c r="L6">
        <f>ROUND(6371 * ACOS(
COS(RADIANS(Lokasi!C6)) *
COS(RADIANS(Lokasi!$C$12)) *
COS(RADIANS(Lokasi!$D$12) - RADIANS(Lokasi!D6)) +
SIN(RADIANS(Lokasi!C6)) * SIN(RADIANS(Lokasi!$C$12))
), 2)</f>
        <v>2.93</v>
      </c>
    </row>
    <row r="7" spans="1:12" ht="16.5">
      <c r="A7" s="14" t="s">
        <v>39</v>
      </c>
      <c r="B7">
        <f>ROUND(6371 * ACOS(
COS(RADIANS(Lokasi!C7)) *
COS(RADIANS(Lokasi!$C$2)) *
COS(RADIANS(Lokasi!$D$2) - RADIANS(Lokasi!D7)) +
SIN(RADIANS(Lokasi!C7)) * SIN(RADIANS(Lokasi!$C$2))
), 2)</f>
        <v>3.53</v>
      </c>
      <c r="C7">
        <f>ROUND(6371 * ACOS(
COS(RADIANS(Lokasi!C7)) *
COS(RADIANS(Lokasi!$C$3)) *
COS(RADIANS(Lokasi!$D$3) - RADIANS(Lokasi!D7)) +
SIN(RADIANS(Lokasi!C7)) * SIN(RADIANS(Lokasi!$C$3))
), 2)</f>
        <v>3.94</v>
      </c>
      <c r="D7">
        <f>ROUND(6371 * ACOS(
COS(RADIANS(Lokasi!C7)) *
COS(RADIANS(Lokasi!$C$4)) *
COS(RADIANS(Lokasi!$D$4) - RADIANS(Lokasi!D7)) +
SIN(RADIANS(Lokasi!C7)) * SIN(RADIANS(Lokasi!$C$4))
), 2)</f>
        <v>6.73</v>
      </c>
      <c r="E7">
        <f>ROUND(6371 * ACOS(
COS(RADIANS(Lokasi!C7)) *
COS(RADIANS(Lokasi!$C$5)) *
COS(RADIANS(Lokasi!$D$5) - RADIANS(Lokasi!D7)) +
SIN(RADIANS(Lokasi!C7)) * SIN(RADIANS(Lokasi!$C$5))
), 2)</f>
        <v>3.69</v>
      </c>
      <c r="F7">
        <f>ROUND(6371 * ACOS(
COS(RADIANS(Lokasi!C7)) *
COS(RADIANS(Lokasi!$C$6)) *
COS(RADIANS(Lokasi!$D$6) - RADIANS(Lokasi!D7)) +
SIN(RADIANS(Lokasi!C7)) * SIN(RADIANS(Lokasi!$C$6))
), 2)</f>
        <v>5.78</v>
      </c>
      <c r="G7">
        <f>ROUND(6371 * ACOS(
COS(RADIANS(Lokasi!C7)) *
COS(RADIANS(Lokasi!$C$7)) *
COS(RADIANS(Lokasi!$D$7) - RADIANS(Lokasi!D7)) +
SIN(RADIANS(Lokasi!C7)) * SIN(RADIANS(Lokasi!$C$7))
), 2)</f>
        <v>0</v>
      </c>
      <c r="H7">
        <f>ROUND(6371 * ACOS(
COS(RADIANS(Lokasi!C7)) *
COS(RADIANS(Lokasi!$C$8)) *
COS(RADIANS(Lokasi!$D$8) - RADIANS(Lokasi!D7)) +
SIN(RADIANS(Lokasi!C7)) * SIN(RADIANS(Lokasi!$C$8))
), 2)</f>
        <v>5.05</v>
      </c>
      <c r="I7">
        <f>ROUND(6371 * ACOS(
COS(RADIANS(Lokasi!C7)) *
COS(RADIANS(Lokasi!$C$9)) *
COS(RADIANS(Lokasi!$D$9) - RADIANS(Lokasi!D7)) +
SIN(RADIANS(Lokasi!C7)) * SIN(RADIANS(Lokasi!$C$9))
), 2)</f>
        <v>11.49</v>
      </c>
      <c r="J7">
        <f>ROUND(6371 * ACOS(
COS(RADIANS(Lokasi!C7)) *
COS(RADIANS(Lokasi!$C$10)) *
COS(RADIANS(Lokasi!$D$10) - RADIANS(Lokasi!D7)) +
SIN(RADIANS(Lokasi!C7)) * SIN(RADIANS(Lokasi!$C$10))
), 2)</f>
        <v>4.7</v>
      </c>
      <c r="K7">
        <f>ROUND(6371 * ACOS(
COS(RADIANS(Lokasi!C7)) *
COS(RADIANS(Lokasi!$C$11)) *
COS(RADIANS(Lokasi!$D$11) - RADIANS(Lokasi!D7)) +
SIN(RADIANS(Lokasi!C7)) * SIN(RADIANS(Lokasi!$C$11))
), 2)</f>
        <v>3.68</v>
      </c>
      <c r="L7">
        <f>ROUND(6371 * ACOS(
COS(RADIANS(Lokasi!C7)) *
COS(RADIANS(Lokasi!$C$12)) *
COS(RADIANS(Lokasi!$D$12) - RADIANS(Lokasi!D7)) +
SIN(RADIANS(Lokasi!C7)) * SIN(RADIANS(Lokasi!$C$12))
), 2)</f>
        <v>5.38</v>
      </c>
    </row>
    <row r="8" spans="1:12" ht="16.5">
      <c r="A8" s="14" t="s">
        <v>40</v>
      </c>
      <c r="B8">
        <f>ROUND(6371 * ACOS(
COS(RADIANS(Lokasi!C8)) *
COS(RADIANS(Lokasi!$C$2)) *
COS(RADIANS(Lokasi!$D$2) - RADIANS(Lokasi!D8)) +
SIN(RADIANS(Lokasi!C8)) * SIN(RADIANS(Lokasi!$C$2))
), 2)</f>
        <v>1.74</v>
      </c>
      <c r="C8">
        <f>ROUND(6371 * ACOS(
COS(RADIANS(Lokasi!C8)) *
COS(RADIANS(Lokasi!$C$3)) *
COS(RADIANS(Lokasi!$D$3) - RADIANS(Lokasi!D8)) +
SIN(RADIANS(Lokasi!C8)) * SIN(RADIANS(Lokasi!$C$3))
), 2)</f>
        <v>1.1100000000000001</v>
      </c>
      <c r="D8">
        <f>ROUND(6371 * ACOS(
COS(RADIANS(Lokasi!C8)) *
COS(RADIANS(Lokasi!$C$4)) *
COS(RADIANS(Lokasi!$D$4) - RADIANS(Lokasi!D8)) +
SIN(RADIANS(Lokasi!C8)) * SIN(RADIANS(Lokasi!$C$4))
), 2)</f>
        <v>1.69</v>
      </c>
      <c r="E8">
        <f>ROUND(6371 * ACOS(
COS(RADIANS(Lokasi!C8)) *
COS(RADIANS(Lokasi!$C$5)) *
COS(RADIANS(Lokasi!$D$5) - RADIANS(Lokasi!D8)) +
SIN(RADIANS(Lokasi!C8)) * SIN(RADIANS(Lokasi!$C$5))
), 2)</f>
        <v>1.63</v>
      </c>
      <c r="F8">
        <f>ROUND(6371 * ACOS(
COS(RADIANS(Lokasi!C8)) *
COS(RADIANS(Lokasi!$C$6)) *
COS(RADIANS(Lokasi!$D$6) - RADIANS(Lokasi!D8)) +
SIN(RADIANS(Lokasi!C8)) * SIN(RADIANS(Lokasi!$C$6))
), 2)</f>
        <v>1.9</v>
      </c>
      <c r="G8">
        <f>ROUND(6371 * ACOS(
COS(RADIANS(Lokasi!C8)) *
COS(RADIANS(Lokasi!$C$7)) *
COS(RADIANS(Lokasi!$D$7) - RADIANS(Lokasi!D8)) +
SIN(RADIANS(Lokasi!C8)) * SIN(RADIANS(Lokasi!$C$7))
), 2)</f>
        <v>5.05</v>
      </c>
      <c r="H8">
        <f>ROUND(6371 * ACOS(
COS(RADIANS(Lokasi!C8)) *
COS(RADIANS(Lokasi!$C$8)) *
COS(RADIANS(Lokasi!$D$8) - RADIANS(Lokasi!D8)) +
SIN(RADIANS(Lokasi!C8)) * SIN(RADIANS(Lokasi!$C$8))
), 2)</f>
        <v>0</v>
      </c>
      <c r="I8">
        <f>ROUND(6371 * ACOS(
COS(RADIANS(Lokasi!C8)) *
COS(RADIANS(Lokasi!$C$9)) *
COS(RADIANS(Lokasi!$D$9) - RADIANS(Lokasi!D8)) +
SIN(RADIANS(Lokasi!C8)) * SIN(RADIANS(Lokasi!$C$9))
), 2)</f>
        <v>6.59</v>
      </c>
      <c r="J8">
        <f>ROUND(6371 * ACOS(
COS(RADIANS(Lokasi!C8)) *
COS(RADIANS(Lokasi!$C$10)) *
COS(RADIANS(Lokasi!$D$10) - RADIANS(Lokasi!D8)) +
SIN(RADIANS(Lokasi!C8)) * SIN(RADIANS(Lokasi!$C$10))
), 2)</f>
        <v>0.43</v>
      </c>
      <c r="K8">
        <f>ROUND(6371 * ACOS(
COS(RADIANS(Lokasi!C8)) *
COS(RADIANS(Lokasi!$C$11)) *
COS(RADIANS(Lokasi!$D$11) - RADIANS(Lokasi!D8)) +
SIN(RADIANS(Lokasi!C8)) * SIN(RADIANS(Lokasi!$C$11))
), 2)</f>
        <v>2.16</v>
      </c>
      <c r="L8">
        <f>ROUND(6371 * ACOS(
COS(RADIANS(Lokasi!C8)) *
COS(RADIANS(Lokasi!$C$12)) *
COS(RADIANS(Lokasi!$D$12) - RADIANS(Lokasi!D8)) +
SIN(RADIANS(Lokasi!C8)) * SIN(RADIANS(Lokasi!$C$12))
), 2)</f>
        <v>1.0900000000000001</v>
      </c>
    </row>
    <row r="9" spans="1:12" ht="16.5">
      <c r="A9" s="14" t="s">
        <v>41</v>
      </c>
      <c r="B9">
        <f>ROUND(6371 * ACOS(
COS(RADIANS(Lokasi!C9)) *
COS(RADIANS(Lokasi!$C$2)) *
COS(RADIANS(Lokasi!$D$2) - RADIANS(Lokasi!D9)) +
SIN(RADIANS(Lokasi!C9)) * SIN(RADIANS(Lokasi!$C$2))
), 2)</f>
        <v>8.33</v>
      </c>
      <c r="C9">
        <f>ROUND(6371 * ACOS(
COS(RADIANS(Lokasi!C9)) *
COS(RADIANS(Lokasi!$C$3)) *
COS(RADIANS(Lokasi!$D$3) - RADIANS(Lokasi!D9)) +
SIN(RADIANS(Lokasi!C9)) * SIN(RADIANS(Lokasi!$C$3))
), 2)</f>
        <v>7.62</v>
      </c>
      <c r="D9">
        <f>ROUND(6371 * ACOS(
COS(RADIANS(Lokasi!C9)) *
COS(RADIANS(Lokasi!$C$4)) *
COS(RADIANS(Lokasi!$D$4) - RADIANS(Lokasi!D9)) +
SIN(RADIANS(Lokasi!C9)) * SIN(RADIANS(Lokasi!$C$4))
), 2)</f>
        <v>5.01</v>
      </c>
      <c r="E9">
        <f>ROUND(6371 * ACOS(
COS(RADIANS(Lokasi!C9)) *
COS(RADIANS(Lokasi!$C$5)) *
COS(RADIANS(Lokasi!$D$5) - RADIANS(Lokasi!D9)) +
SIN(RADIANS(Lokasi!C9)) * SIN(RADIANS(Lokasi!$C$5))
), 2)</f>
        <v>8.2100000000000009</v>
      </c>
      <c r="F9">
        <f>ROUND(6371 * ACOS(
COS(RADIANS(Lokasi!C9)) *
COS(RADIANS(Lokasi!$C$6)) *
COS(RADIANS(Lokasi!$D$6) - RADIANS(Lokasi!D9)) +
SIN(RADIANS(Lokasi!C9)) * SIN(RADIANS(Lokasi!$C$6))
), 2)</f>
        <v>5.83</v>
      </c>
      <c r="G9">
        <f>ROUND(6371 * ACOS(
COS(RADIANS(Lokasi!C9)) *
COS(RADIANS(Lokasi!$C$7)) *
COS(RADIANS(Lokasi!$D$7) - RADIANS(Lokasi!D9)) +
SIN(RADIANS(Lokasi!C9)) * SIN(RADIANS(Lokasi!$C$7))
), 2)</f>
        <v>11.49</v>
      </c>
      <c r="H9">
        <f>ROUND(6371 * ACOS(
COS(RADIANS(Lokasi!C9)) *
COS(RADIANS(Lokasi!$C$8)) *
COS(RADIANS(Lokasi!$D$8) - RADIANS(Lokasi!D9)) +
SIN(RADIANS(Lokasi!C9)) * SIN(RADIANS(Lokasi!$C$8))
), 2)</f>
        <v>6.59</v>
      </c>
      <c r="I9">
        <f>ROUND(6371 * ACOS(
COS(RADIANS(Lokasi!C9)) *
COS(RADIANS(Lokasi!$C$9)) *
COS(RADIANS(Lokasi!$D$9) - RADIANS(Lokasi!D9)) +
SIN(RADIANS(Lokasi!C9)) * SIN(RADIANS(Lokasi!$C$9))
), 2)</f>
        <v>0</v>
      </c>
      <c r="J9">
        <f>ROUND(6371 * ACOS(
COS(RADIANS(Lokasi!C9)) *
COS(RADIANS(Lokasi!$C$10)) *
COS(RADIANS(Lokasi!$D$10) - RADIANS(Lokasi!D9)) +
SIN(RADIANS(Lokasi!C9)) * SIN(RADIANS(Lokasi!$C$10))
), 2)</f>
        <v>7.01</v>
      </c>
      <c r="K9">
        <f>ROUND(6371 * ACOS(
COS(RADIANS(Lokasi!C9)) *
COS(RADIANS(Lokasi!$C$11)) *
COS(RADIANS(Lokasi!$D$11) - RADIANS(Lokasi!D9)) +
SIN(RADIANS(Lokasi!C9)) * SIN(RADIANS(Lokasi!$C$11))
), 2)</f>
        <v>7.92</v>
      </c>
      <c r="L9">
        <f>ROUND(6371 * ACOS(
COS(RADIANS(Lokasi!C9)) *
COS(RADIANS(Lokasi!$C$12)) *
COS(RADIANS(Lokasi!$D$12) - RADIANS(Lokasi!D9)) +
SIN(RADIANS(Lokasi!C9)) * SIN(RADIANS(Lokasi!$C$12))
), 2)</f>
        <v>6.8</v>
      </c>
    </row>
    <row r="10" spans="1:12" ht="16.5">
      <c r="A10" s="14" t="s">
        <v>42</v>
      </c>
      <c r="B10">
        <f>ROUND(6371 * ACOS(
COS(RADIANS(Lokasi!C10)) *
COS(RADIANS(Lokasi!$C$2)) *
COS(RADIANS(Lokasi!$D$2) - RADIANS(Lokasi!D10)) +
SIN(RADIANS(Lokasi!C10)) * SIN(RADIANS(Lokasi!$C$2))
), 2)</f>
        <v>1.32</v>
      </c>
      <c r="C10">
        <f>ROUND(6371 * ACOS(
COS(RADIANS(Lokasi!C10)) *
COS(RADIANS(Lokasi!$C$3)) *
COS(RADIANS(Lokasi!$D$3) - RADIANS(Lokasi!D10)) +
SIN(RADIANS(Lokasi!C10)) * SIN(RADIANS(Lokasi!$C$3))
), 2)</f>
        <v>0.82</v>
      </c>
      <c r="D10">
        <f>ROUND(6371 * ACOS(
COS(RADIANS(Lokasi!C10)) *
COS(RADIANS(Lokasi!$C$4)) *
COS(RADIANS(Lokasi!$D$4) - RADIANS(Lokasi!D10)) +
SIN(RADIANS(Lokasi!C10)) * SIN(RADIANS(Lokasi!$C$4))
), 2)</f>
        <v>2.06</v>
      </c>
      <c r="E10">
        <f>ROUND(6371 * ACOS(
COS(RADIANS(Lokasi!C10)) *
COS(RADIANS(Lokasi!$C$5)) *
COS(RADIANS(Lokasi!$D$5) - RADIANS(Lokasi!D10)) +
SIN(RADIANS(Lokasi!C10)) * SIN(RADIANS(Lokasi!$C$5))
), 2)</f>
        <v>1.21</v>
      </c>
      <c r="F10">
        <f>ROUND(6371 * ACOS(
COS(RADIANS(Lokasi!C10)) *
COS(RADIANS(Lokasi!$C$6)) *
COS(RADIANS(Lokasi!$D$6) - RADIANS(Lokasi!D10)) +
SIN(RADIANS(Lokasi!C10)) * SIN(RADIANS(Lokasi!$C$6))
), 2)</f>
        <v>2.23</v>
      </c>
      <c r="G10">
        <f>ROUND(6371 * ACOS(
COS(RADIANS(Lokasi!C10)) *
COS(RADIANS(Lokasi!$C$7)) *
COS(RADIANS(Lokasi!$D$7) - RADIANS(Lokasi!D10)) +
SIN(RADIANS(Lokasi!C10)) * SIN(RADIANS(Lokasi!$C$7))
), 2)</f>
        <v>4.7</v>
      </c>
      <c r="H10">
        <f>ROUND(6371 * ACOS(
COS(RADIANS(Lokasi!C10)) *
COS(RADIANS(Lokasi!$C$8)) *
COS(RADIANS(Lokasi!$D$8) - RADIANS(Lokasi!D10)) +
SIN(RADIANS(Lokasi!C10)) * SIN(RADIANS(Lokasi!$C$8))
), 2)</f>
        <v>0.43</v>
      </c>
      <c r="I10">
        <f>ROUND(6371 * ACOS(
COS(RADIANS(Lokasi!C10)) *
COS(RADIANS(Lokasi!$C$9)) *
COS(RADIANS(Lokasi!$D$9) - RADIANS(Lokasi!D10)) +
SIN(RADIANS(Lokasi!C10)) * SIN(RADIANS(Lokasi!$C$9))
), 2)</f>
        <v>7.01</v>
      </c>
      <c r="J10">
        <f>ROUND(6371 * ACOS(
COS(RADIANS(Lokasi!C10)) *
COS(RADIANS(Lokasi!$C$10)) *
COS(RADIANS(Lokasi!$D$10) - RADIANS(Lokasi!D10)) +
SIN(RADIANS(Lokasi!C10)) * SIN(RADIANS(Lokasi!$C$10))
), 2)</f>
        <v>0</v>
      </c>
      <c r="K10">
        <f>ROUND(6371 * ACOS(
COS(RADIANS(Lokasi!C10)) *
COS(RADIANS(Lokasi!$C$11)) *
COS(RADIANS(Lokasi!$D$11) - RADIANS(Lokasi!D10)) +
SIN(RADIANS(Lokasi!C10)) * SIN(RADIANS(Lokasi!$C$11))
), 2)</f>
        <v>2.08</v>
      </c>
      <c r="L10">
        <f>ROUND(6371 * ACOS(
COS(RADIANS(Lokasi!C10)) *
COS(RADIANS(Lokasi!$C$12)) *
COS(RADIANS(Lokasi!$D$12) - RADIANS(Lokasi!D10)) +
SIN(RADIANS(Lokasi!C10)) * SIN(RADIANS(Lokasi!$C$12))
), 2)</f>
        <v>1.02</v>
      </c>
    </row>
    <row r="11" spans="1:12" ht="16.5">
      <c r="A11" s="14" t="s">
        <v>43</v>
      </c>
      <c r="B11">
        <f>ROUND(6371 * ACOS(
COS(RADIANS(Lokasi!C11)) *
COS(RADIANS(Lokasi!$C$2)) *
COS(RADIANS(Lokasi!$D$2) - RADIANS(Lokasi!D11)) +
SIN(RADIANS(Lokasi!C11)) * SIN(RADIANS(Lokasi!$C$2))
), 2)</f>
        <v>2.12</v>
      </c>
      <c r="C11">
        <f>ROUND(6371 * ACOS(
COS(RADIANS(Lokasi!C11)) *
COS(RADIANS(Lokasi!$C$3)) *
COS(RADIANS(Lokasi!$D$3) - RADIANS(Lokasi!D11)) +
SIN(RADIANS(Lokasi!C11)) * SIN(RADIANS(Lokasi!$C$3))
), 2)</f>
        <v>1.42</v>
      </c>
      <c r="D11">
        <f>ROUND(6371 * ACOS(
COS(RADIANS(Lokasi!C11)) *
COS(RADIANS(Lokasi!$C$4)) *
COS(RADIANS(Lokasi!$D$4) - RADIANS(Lokasi!D11)) +
SIN(RADIANS(Lokasi!C11)) * SIN(RADIANS(Lokasi!$C$4))
), 2)</f>
        <v>3.6</v>
      </c>
      <c r="E11">
        <f>ROUND(6371 * ACOS(
COS(RADIANS(Lokasi!C11)) *
COS(RADIANS(Lokasi!$C$5)) *
COS(RADIANS(Lokasi!$D$5) - RADIANS(Lokasi!D11)) +
SIN(RADIANS(Lokasi!C11)) * SIN(RADIANS(Lokasi!$C$5))
), 2)</f>
        <v>2.19</v>
      </c>
      <c r="F11">
        <f>ROUND(6371 * ACOS(
COS(RADIANS(Lokasi!C11)) *
COS(RADIANS(Lokasi!$C$6)) *
COS(RADIANS(Lokasi!$D$6) - RADIANS(Lokasi!D11)) +
SIN(RADIANS(Lokasi!C11)) * SIN(RADIANS(Lokasi!$C$6))
), 2)</f>
        <v>2.12</v>
      </c>
      <c r="G11">
        <f>ROUND(6371 * ACOS(
COS(RADIANS(Lokasi!C11)) *
COS(RADIANS(Lokasi!$C$7)) *
COS(RADIANS(Lokasi!$D$7) - RADIANS(Lokasi!D11)) +
SIN(RADIANS(Lokasi!C11)) * SIN(RADIANS(Lokasi!$C$7))
), 2)</f>
        <v>3.68</v>
      </c>
      <c r="H11">
        <f>ROUND(6371 * ACOS(
COS(RADIANS(Lokasi!C11)) *
COS(RADIANS(Lokasi!$C$8)) *
COS(RADIANS(Lokasi!$D$8) - RADIANS(Lokasi!D11)) +
SIN(RADIANS(Lokasi!C11)) * SIN(RADIANS(Lokasi!$C$8))
), 2)</f>
        <v>2.16</v>
      </c>
      <c r="I11">
        <f>ROUND(6371 * ACOS(
COS(RADIANS(Lokasi!C11)) *
COS(RADIANS(Lokasi!$C$9)) *
COS(RADIANS(Lokasi!$D$9) - RADIANS(Lokasi!D11)) +
SIN(RADIANS(Lokasi!C11)) * SIN(RADIANS(Lokasi!$C$9))
), 2)</f>
        <v>7.92</v>
      </c>
      <c r="J11">
        <f>ROUND(6371 * ACOS(
COS(RADIANS(Lokasi!C11)) *
COS(RADIANS(Lokasi!$C$10)) *
COS(RADIANS(Lokasi!$D$10) - RADIANS(Lokasi!D11)) +
SIN(RADIANS(Lokasi!C11)) * SIN(RADIANS(Lokasi!$C$10))
), 2)</f>
        <v>2.08</v>
      </c>
      <c r="K11">
        <f>ROUND(6371 * ACOS(
COS(RADIANS(Lokasi!C11)) *
COS(RADIANS(Lokasi!$C$11)) *
COS(RADIANS(Lokasi!$D$11) - RADIANS(Lokasi!D11)) +
SIN(RADIANS(Lokasi!C11)) * SIN(RADIANS(Lokasi!$C$11))
), 2)</f>
        <v>0</v>
      </c>
      <c r="L11">
        <f>ROUND(6371 * ACOS(
COS(RADIANS(Lokasi!C11)) *
COS(RADIANS(Lokasi!$C$12)) *
COS(RADIANS(Lokasi!$D$12) - RADIANS(Lokasi!D11)) +
SIN(RADIANS(Lokasi!C11)) * SIN(RADIANS(Lokasi!$C$12))
), 2)</f>
        <v>3.1</v>
      </c>
    </row>
    <row r="12" spans="1:12" ht="16.5">
      <c r="A12" s="15" t="s">
        <v>4</v>
      </c>
      <c r="B12">
        <f>ROUND(6371 * ACOS(
COS(RADIANS(Lokasi!C12)) *
COS(RADIANS(Lokasi!$C$2)) *
COS(RADIANS(Lokasi!$D$2) - RADIANS(Lokasi!D12)) +
SIN(RADIANS(Lokasi!C12)) * SIN(RADIANS(Lokasi!$C$2))
), 2)</f>
        <v>1.85</v>
      </c>
      <c r="C12">
        <f>ROUND(6371 * ACOS(
COS(RADIANS(Lokasi!C12)) *
COS(RADIANS(Lokasi!$C$3)) *
COS(RADIANS(Lokasi!$D$3) - RADIANS(Lokasi!D12)) +
SIN(RADIANS(Lokasi!C12)) * SIN(RADIANS(Lokasi!$C$3))
), 2)</f>
        <v>1.76</v>
      </c>
      <c r="D12">
        <f>ROUND(6371 * ACOS(
COS(RADIANS(Lokasi!C12)) *
COS(RADIANS(Lokasi!$C$4)) *
COS(RADIANS(Lokasi!$D$4) - RADIANS(Lokasi!D12)) +
SIN(RADIANS(Lokasi!C12)) * SIN(RADIANS(Lokasi!$C$4))
), 2)</f>
        <v>1.83</v>
      </c>
      <c r="E12">
        <f>ROUND(6371 * ACOS(
COS(RADIANS(Lokasi!C12)) *
COS(RADIANS(Lokasi!$C$5)) *
COS(RADIANS(Lokasi!$D$5) - RADIANS(Lokasi!D12)) +
SIN(RADIANS(Lokasi!C12)) * SIN(RADIANS(Lokasi!$C$5))
), 2)</f>
        <v>1.69</v>
      </c>
      <c r="F12">
        <f>ROUND(6371 * ACOS(
COS(RADIANS(Lokasi!C12)) *
COS(RADIANS(Lokasi!$C$6)) *
COS(RADIANS(Lokasi!$D$6) - RADIANS(Lokasi!D12)) +
SIN(RADIANS(Lokasi!C12)) * SIN(RADIANS(Lokasi!$C$6))
), 2)</f>
        <v>2.93</v>
      </c>
      <c r="G12">
        <f>ROUND(6371 * ACOS(
COS(RADIANS(Lokasi!C12)) *
COS(RADIANS(Lokasi!$C$7)) *
COS(RADIANS(Lokasi!$D$7) - RADIANS(Lokasi!D12)) +
SIN(RADIANS(Lokasi!C12)) * SIN(RADIANS(Lokasi!$C$7))
), 2)</f>
        <v>5.38</v>
      </c>
      <c r="H12">
        <f>ROUND(6371 * ACOS(
COS(RADIANS(Lokasi!C12)) *
COS(RADIANS(Lokasi!$C$8)) *
COS(RADIANS(Lokasi!$D$8) - RADIANS(Lokasi!D12)) +
SIN(RADIANS(Lokasi!C12)) * SIN(RADIANS(Lokasi!$C$8))
), 2)</f>
        <v>1.0900000000000001</v>
      </c>
      <c r="I12">
        <f>ROUND(6371 * ACOS(
COS(RADIANS(Lokasi!C12)) *
COS(RADIANS(Lokasi!$C$9)) *
COS(RADIANS(Lokasi!$D$9) - RADIANS(Lokasi!D12)) +
SIN(RADIANS(Lokasi!C12)) * SIN(RADIANS(Lokasi!$C$9))
), 2)</f>
        <v>6.8</v>
      </c>
      <c r="J12">
        <f>ROUND(6371 * ACOS(
COS(RADIANS(Lokasi!C12)) *
COS(RADIANS(Lokasi!$C$10)) *
COS(RADIANS(Lokasi!$D$10) - RADIANS(Lokasi!D12)) +
SIN(RADIANS(Lokasi!C12)) * SIN(RADIANS(Lokasi!$C$10))
), 2)</f>
        <v>1.02</v>
      </c>
      <c r="K12">
        <f>ROUND(6371 * ACOS(
COS(RADIANS(Lokasi!C12)) *
COS(RADIANS(Lokasi!$C$11)) *
COS(RADIANS(Lokasi!$D$11) - RADIANS(Lokasi!D12)) +
SIN(RADIANS(Lokasi!C12)) * SIN(RADIANS(Lokasi!$C$11))
), 2)</f>
        <v>3.1</v>
      </c>
      <c r="L12">
        <v>0</v>
      </c>
    </row>
    <row r="15" spans="1:12">
      <c r="C15" s="33"/>
      <c r="D15" s="33"/>
    </row>
    <row r="16" spans="1:12">
      <c r="C16" s="34"/>
      <c r="D16" s="34"/>
    </row>
    <row r="18" spans="3:4">
      <c r="C18" s="33"/>
      <c r="D18" s="33"/>
    </row>
    <row r="19" spans="3:4">
      <c r="C19" s="33"/>
      <c r="D19" s="33"/>
    </row>
    <row r="20" spans="3:4">
      <c r="C20" s="33"/>
      <c r="D20" s="33"/>
    </row>
    <row r="21" spans="3:4">
      <c r="C21" s="33"/>
      <c r="D21" s="33"/>
    </row>
    <row r="22" spans="3:4">
      <c r="C22" s="33"/>
      <c r="D22" s="33"/>
    </row>
    <row r="23" spans="3:4">
      <c r="C23" s="33"/>
      <c r="D23" s="33"/>
    </row>
    <row r="24" spans="3:4">
      <c r="C24" s="33"/>
      <c r="D24" s="33"/>
    </row>
    <row r="25" spans="3:4">
      <c r="C25" s="33"/>
      <c r="D25" s="33"/>
    </row>
  </sheetData>
  <pageMargins left="0.75" right="0.75" top="1" bottom="1" header="0.5" footer="0.5"/>
  <pageSetup paperSize="14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1"/>
  <sheetViews>
    <sheetView workbookViewId="0">
      <selection activeCell="D11" sqref="A1:D11"/>
    </sheetView>
  </sheetViews>
  <sheetFormatPr defaultRowHeight="15"/>
  <cols>
    <col min="2" max="2" width="14.140625" bestFit="1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 t="str">
        <f>'K-Means'!A23</f>
        <v>Keraton Surakarta Hadiningrat</v>
      </c>
      <c r="C2" t="str">
        <f>'K-Means'!E23</f>
        <v>RENDAH</v>
      </c>
      <c r="D2">
        <f>MatriksJarakFormula!L2</f>
        <v>1.85</v>
      </c>
    </row>
    <row r="3" spans="1:4">
      <c r="A3">
        <v>2</v>
      </c>
      <c r="B3" t="str">
        <f>'K-Means'!A24</f>
        <v>Pura Mangkunegaran</v>
      </c>
      <c r="C3" t="str">
        <f>'K-Means'!E24</f>
        <v>TINGGI</v>
      </c>
      <c r="D3">
        <f>MatriksJarakFormula!L3</f>
        <v>1.76</v>
      </c>
    </row>
    <row r="4" spans="1:4">
      <c r="A4">
        <v>3</v>
      </c>
      <c r="B4" t="str">
        <f>'K-Means'!A25</f>
        <v>Kampung Batik Laweyan</v>
      </c>
      <c r="C4" t="str">
        <f>'K-Means'!E25</f>
        <v>TINGGI</v>
      </c>
      <c r="D4">
        <f>MatriksJarakFormula!L4</f>
        <v>1.83</v>
      </c>
    </row>
    <row r="5" spans="1:4">
      <c r="A5">
        <v>4</v>
      </c>
      <c r="B5" t="str">
        <f>'K-Means'!A26</f>
        <v>Masjid Agung Keraton Surakarta</v>
      </c>
      <c r="C5" t="str">
        <f>'K-Means'!E26</f>
        <v>TINGGI</v>
      </c>
      <c r="D5">
        <f>MatriksJarakFormula!L5</f>
        <v>1.69</v>
      </c>
    </row>
    <row r="6" spans="1:4">
      <c r="A6">
        <v>5</v>
      </c>
      <c r="B6" t="str">
        <f>'K-Means'!A27</f>
        <v>Taman Balekambang</v>
      </c>
      <c r="C6" t="str">
        <f>'K-Means'!E27</f>
        <v>SEDANG</v>
      </c>
      <c r="D6">
        <f>MatriksJarakFormula!L6</f>
        <v>2.93</v>
      </c>
    </row>
    <row r="7" spans="1:4">
      <c r="A7">
        <v>6</v>
      </c>
      <c r="B7" t="str">
        <f>'K-Means'!A28</f>
        <v>Solo Safari</v>
      </c>
      <c r="C7" t="str">
        <f>'K-Means'!E28</f>
        <v>RENDAH</v>
      </c>
      <c r="D7">
        <f>MatriksJarakFormula!L7</f>
        <v>5.38</v>
      </c>
    </row>
    <row r="8" spans="1:4">
      <c r="A8">
        <v>7</v>
      </c>
      <c r="B8" t="str">
        <f>'K-Means'!A29</f>
        <v>Taman Sriwedari</v>
      </c>
      <c r="C8" t="str">
        <f>'K-Means'!E29</f>
        <v>SEDANG</v>
      </c>
      <c r="D8">
        <f>MatriksJarakFormula!L8</f>
        <v>1.0900000000000001</v>
      </c>
    </row>
    <row r="9" spans="1:4">
      <c r="A9">
        <v>8</v>
      </c>
      <c r="B9" t="str">
        <f>'K-Means'!A30</f>
        <v>The Heritage Palace</v>
      </c>
      <c r="C9" t="str">
        <f>'K-Means'!E30</f>
        <v>SEDANG</v>
      </c>
      <c r="D9">
        <f>MatriksJarakFormula!L9</f>
        <v>6.8</v>
      </c>
    </row>
    <row r="10" spans="1:4">
      <c r="A10">
        <v>9</v>
      </c>
      <c r="B10" t="str">
        <f>'K-Means'!A31</f>
        <v>Tumurun Private Museum</v>
      </c>
      <c r="C10" t="str">
        <f>'K-Means'!E31</f>
        <v>SEDANG</v>
      </c>
      <c r="D10">
        <f>MatriksJarakFormula!L10</f>
        <v>1.02</v>
      </c>
    </row>
    <row r="11" spans="1:4">
      <c r="A11">
        <v>10</v>
      </c>
      <c r="B11" t="str">
        <f>'K-Means'!A32</f>
        <v>Masjid Raya Sheikh Zayed</v>
      </c>
      <c r="C11" t="str">
        <f>'K-Means'!E32</f>
        <v>RENDAH</v>
      </c>
      <c r="D11">
        <f>MatriksJarakFormula!L11</f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sqref="A1:I11"/>
    </sheetView>
  </sheetViews>
  <sheetFormatPr defaultRowHeight="15"/>
  <cols>
    <col min="1" max="1" width="13.28515625" bestFit="1" customWidth="1"/>
    <col min="2" max="2" width="8.5703125" customWidth="1"/>
    <col min="3" max="3" width="11.7109375" customWidth="1"/>
    <col min="4" max="4" width="15.7109375" customWidth="1"/>
    <col min="5" max="5" width="9.28515625" customWidth="1"/>
    <col min="6" max="6" width="7.42578125" customWidth="1"/>
    <col min="7" max="7" width="11.85546875" customWidth="1"/>
    <col min="8" max="8" width="10" customWidth="1"/>
    <col min="9" max="9" width="10.7109375" customWidth="1"/>
    <col min="12" max="12" width="13.7109375" bestFit="1" customWidth="1"/>
    <col min="13" max="13" width="10.7109375" bestFit="1" customWidth="1"/>
    <col min="14" max="14" width="16.28515625" bestFit="1" customWidth="1"/>
    <col min="15" max="15" width="11.42578125" bestFit="1" customWidth="1"/>
  </cols>
  <sheetData>
    <row r="1" spans="1:15">
      <c r="A1" s="9" t="s">
        <v>5</v>
      </c>
      <c r="B1" s="9" t="s">
        <v>6</v>
      </c>
      <c r="C1" s="9" t="s">
        <v>7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10" t="s">
        <v>33</v>
      </c>
      <c r="L1" s="6" t="s">
        <v>26</v>
      </c>
      <c r="M1" s="6" t="s">
        <v>27</v>
      </c>
      <c r="N1" s="6" t="s">
        <v>28</v>
      </c>
      <c r="O1" s="6" t="s">
        <v>29</v>
      </c>
    </row>
    <row r="2" spans="1:15">
      <c r="A2" s="7" t="str">
        <f>JarakDariUser!B10</f>
        <v>Tumurun Private Museum</v>
      </c>
      <c r="B2" s="7" t="str">
        <f>JarakDariUser!C10</f>
        <v>SEDANG</v>
      </c>
      <c r="C2" s="7">
        <f>JarakDariUser!D10</f>
        <v>1.02</v>
      </c>
      <c r="D2" s="7">
        <v>5</v>
      </c>
      <c r="E2" s="7">
        <v>5</v>
      </c>
      <c r="F2" s="7">
        <v>5</v>
      </c>
      <c r="G2" s="7">
        <v>5</v>
      </c>
      <c r="H2" s="35">
        <f t="shared" ref="H2:H11" si="0">POWER(D2,0.25)*POWER(E2,0.25)*POWER(F2,0.25)*POWER(G2,0.25)*POWER(1/C2,0.2)</f>
        <v>4.9802365353899383</v>
      </c>
      <c r="I2">
        <f t="shared" ref="I2:I11" si="1">_xlfn.RANK.EQ(H2, $H$2:$H$14, 0)</f>
        <v>1</v>
      </c>
      <c r="L2" s="7" t="s">
        <v>21</v>
      </c>
      <c r="M2" s="7">
        <v>1</v>
      </c>
      <c r="N2" s="7">
        <v>0.25</v>
      </c>
      <c r="O2" s="7" t="s">
        <v>30</v>
      </c>
    </row>
    <row r="3" spans="1:15">
      <c r="A3" s="7" t="str">
        <f>JarakDariUser!B8</f>
        <v>Taman Sriwedari</v>
      </c>
      <c r="B3" s="7" t="str">
        <f>JarakDariUser!C8</f>
        <v>SEDANG</v>
      </c>
      <c r="C3" s="7">
        <f>JarakDariUser!D8</f>
        <v>1.0900000000000001</v>
      </c>
      <c r="D3" s="7">
        <v>5</v>
      </c>
      <c r="E3" s="7">
        <v>5</v>
      </c>
      <c r="F3" s="7">
        <v>5</v>
      </c>
      <c r="G3" s="7">
        <v>5</v>
      </c>
      <c r="H3" s="35">
        <f t="shared" si="0"/>
        <v>4.9145607149009587</v>
      </c>
      <c r="I3">
        <f t="shared" si="1"/>
        <v>2</v>
      </c>
      <c r="L3" s="7" t="s">
        <v>22</v>
      </c>
      <c r="M3" s="7">
        <v>1</v>
      </c>
      <c r="N3" s="7">
        <v>0.25</v>
      </c>
      <c r="O3" s="7" t="s">
        <v>30</v>
      </c>
    </row>
    <row r="4" spans="1:15">
      <c r="A4" s="7" t="str">
        <f>JarakDariUser!B5</f>
        <v>Masjid Agung Keraton Surakarta</v>
      </c>
      <c r="B4" s="7" t="str">
        <f>JarakDariUser!C5</f>
        <v>TINGGI</v>
      </c>
      <c r="C4" s="7">
        <f>JarakDariUser!D5</f>
        <v>1.69</v>
      </c>
      <c r="D4" s="7">
        <v>5</v>
      </c>
      <c r="E4" s="7">
        <v>5</v>
      </c>
      <c r="F4" s="7">
        <v>5</v>
      </c>
      <c r="G4" s="7">
        <v>5</v>
      </c>
      <c r="H4" s="35">
        <f t="shared" si="0"/>
        <v>4.5018670316235356</v>
      </c>
      <c r="I4">
        <f t="shared" si="1"/>
        <v>3</v>
      </c>
      <c r="L4" s="7" t="s">
        <v>23</v>
      </c>
      <c r="M4" s="7">
        <v>1</v>
      </c>
      <c r="N4" s="7">
        <v>0.25</v>
      </c>
      <c r="O4" s="7" t="s">
        <v>30</v>
      </c>
    </row>
    <row r="5" spans="1:15">
      <c r="A5" s="7" t="str">
        <f>JarakDariUser!B3</f>
        <v>Pura Mangkunegaran</v>
      </c>
      <c r="B5" s="7" t="str">
        <f>JarakDariUser!C3</f>
        <v>TINGGI</v>
      </c>
      <c r="C5" s="7">
        <f>JarakDariUser!D3</f>
        <v>1.76</v>
      </c>
      <c r="D5" s="7">
        <v>5</v>
      </c>
      <c r="E5" s="7">
        <v>5</v>
      </c>
      <c r="F5" s="7">
        <v>5</v>
      </c>
      <c r="G5" s="7">
        <v>5</v>
      </c>
      <c r="H5" s="35">
        <f t="shared" si="0"/>
        <v>4.4654730306150823</v>
      </c>
      <c r="I5">
        <f t="shared" si="1"/>
        <v>4</v>
      </c>
      <c r="L5" s="7" t="s">
        <v>24</v>
      </c>
      <c r="M5" s="7">
        <v>1</v>
      </c>
      <c r="N5" s="7">
        <v>0.25</v>
      </c>
      <c r="O5" s="7" t="s">
        <v>30</v>
      </c>
    </row>
    <row r="6" spans="1:15">
      <c r="A6" s="7" t="str">
        <f>JarakDariUser!B4</f>
        <v>Kampung Batik Laweyan</v>
      </c>
      <c r="B6" s="7" t="str">
        <f>JarakDariUser!C4</f>
        <v>TINGGI</v>
      </c>
      <c r="C6" s="7">
        <f>JarakDariUser!D4</f>
        <v>1.83</v>
      </c>
      <c r="D6" s="7">
        <v>5</v>
      </c>
      <c r="E6" s="7">
        <v>5</v>
      </c>
      <c r="F6" s="7">
        <v>5</v>
      </c>
      <c r="G6" s="7">
        <v>5</v>
      </c>
      <c r="H6" s="35">
        <f t="shared" si="0"/>
        <v>4.4307759160213527</v>
      </c>
      <c r="I6">
        <f t="shared" si="1"/>
        <v>5</v>
      </c>
      <c r="L6" s="7" t="s">
        <v>7</v>
      </c>
      <c r="M6" s="7" t="s">
        <v>31</v>
      </c>
      <c r="N6" s="7">
        <v>0.2</v>
      </c>
      <c r="O6" s="7" t="s">
        <v>32</v>
      </c>
    </row>
    <row r="7" spans="1:15">
      <c r="A7" s="7" t="str">
        <f>JarakDariUser!B2</f>
        <v>Keraton Surakarta Hadiningrat</v>
      </c>
      <c r="B7" s="7" t="str">
        <f>JarakDariUser!C2</f>
        <v>RENDAH</v>
      </c>
      <c r="C7" s="7">
        <f>JarakDariUser!D2</f>
        <v>1.85</v>
      </c>
      <c r="D7" s="7">
        <v>5</v>
      </c>
      <c r="E7" s="7">
        <v>5</v>
      </c>
      <c r="F7" s="7">
        <v>5</v>
      </c>
      <c r="G7" s="7">
        <v>5</v>
      </c>
      <c r="H7" s="35">
        <f t="shared" si="0"/>
        <v>4.4211541619495591</v>
      </c>
      <c r="I7">
        <f t="shared" si="1"/>
        <v>6</v>
      </c>
    </row>
    <row r="8" spans="1:15">
      <c r="A8" s="7" t="str">
        <f>JarakDariUser!B6</f>
        <v>Taman Balekambang</v>
      </c>
      <c r="B8" s="7" t="str">
        <f>JarakDariUser!C6</f>
        <v>SEDANG</v>
      </c>
      <c r="C8" s="7">
        <f>JarakDariUser!D6</f>
        <v>2.93</v>
      </c>
      <c r="D8" s="7">
        <v>5</v>
      </c>
      <c r="E8" s="7">
        <v>5</v>
      </c>
      <c r="F8" s="7">
        <v>5</v>
      </c>
      <c r="G8" s="7">
        <v>5</v>
      </c>
      <c r="H8" s="35">
        <f t="shared" si="0"/>
        <v>4.0327052466138271</v>
      </c>
      <c r="I8">
        <f t="shared" si="1"/>
        <v>7</v>
      </c>
    </row>
    <row r="9" spans="1:15">
      <c r="A9" s="7" t="str">
        <f>JarakDariUser!B11</f>
        <v>Masjid Raya Sheikh Zayed</v>
      </c>
      <c r="B9" s="7" t="str">
        <f>JarakDariUser!C11</f>
        <v>RENDAH</v>
      </c>
      <c r="C9" s="7">
        <f>JarakDariUser!D11</f>
        <v>3.1</v>
      </c>
      <c r="D9" s="7">
        <v>5</v>
      </c>
      <c r="E9" s="7">
        <v>5</v>
      </c>
      <c r="F9" s="7">
        <v>5</v>
      </c>
      <c r="G9" s="7">
        <v>5</v>
      </c>
      <c r="H9" s="35">
        <f t="shared" si="0"/>
        <v>3.9874721754214368</v>
      </c>
      <c r="I9">
        <f t="shared" si="1"/>
        <v>8</v>
      </c>
    </row>
    <row r="10" spans="1:15">
      <c r="A10" s="7" t="str">
        <f>JarakDariUser!B7</f>
        <v>Solo Safari</v>
      </c>
      <c r="B10" s="7" t="str">
        <f>JarakDariUser!C7</f>
        <v>RENDAH</v>
      </c>
      <c r="C10" s="7">
        <f>JarakDariUser!D7</f>
        <v>5.38</v>
      </c>
      <c r="D10" s="7">
        <v>5</v>
      </c>
      <c r="E10" s="7">
        <v>5</v>
      </c>
      <c r="F10" s="7">
        <v>5</v>
      </c>
      <c r="G10" s="7">
        <v>5</v>
      </c>
      <c r="H10" s="35">
        <f t="shared" si="0"/>
        <v>3.571194871169669</v>
      </c>
      <c r="I10">
        <f t="shared" si="1"/>
        <v>9</v>
      </c>
    </row>
    <row r="11" spans="1:15">
      <c r="A11" s="7" t="str">
        <f>JarakDariUser!B9</f>
        <v>The Heritage Palace</v>
      </c>
      <c r="B11" s="7" t="str">
        <f>JarakDariUser!C9</f>
        <v>SEDANG</v>
      </c>
      <c r="C11" s="7">
        <f>JarakDariUser!D9</f>
        <v>6.8</v>
      </c>
      <c r="D11" s="7">
        <v>5</v>
      </c>
      <c r="E11" s="7">
        <v>5</v>
      </c>
      <c r="F11" s="7">
        <v>5</v>
      </c>
      <c r="G11" s="7">
        <v>5</v>
      </c>
      <c r="H11" s="35">
        <f t="shared" si="0"/>
        <v>3.4077538866394819</v>
      </c>
      <c r="I11">
        <f t="shared" si="1"/>
        <v>10</v>
      </c>
    </row>
    <row r="12" spans="1:15">
      <c r="A12" s="7"/>
      <c r="B12" s="7"/>
      <c r="C12" s="7"/>
      <c r="D12" s="7"/>
      <c r="E12" s="7"/>
      <c r="F12" s="7"/>
      <c r="G12" s="7"/>
      <c r="H12" s="8"/>
    </row>
    <row r="13" spans="1:15">
      <c r="A13" s="7"/>
      <c r="B13" s="7"/>
      <c r="C13" s="7"/>
      <c r="D13" s="7"/>
      <c r="E13" s="7"/>
      <c r="F13" s="7"/>
      <c r="G13" s="7"/>
      <c r="H13" s="8"/>
    </row>
    <row r="14" spans="1:15">
      <c r="A14" s="7"/>
      <c r="B14" s="7"/>
      <c r="C14" s="7"/>
      <c r="D14" s="7"/>
      <c r="E14" s="7"/>
      <c r="F14" s="7"/>
      <c r="G14" s="7"/>
      <c r="H14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Lokasi</vt:lpstr>
      <vt:lpstr>K-Means</vt:lpstr>
      <vt:lpstr>MatriksJarakFormula</vt:lpstr>
      <vt:lpstr>JarakDariUser</vt:lpstr>
      <vt:lpstr>WP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2025-07-18T02:44:46Z</dcterms:created>
  <dcterms:modified xsi:type="dcterms:W3CDTF">2025-07-25T04:42:36Z</dcterms:modified>
</cp:coreProperties>
</file>