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20" yWindow="528" windowWidth="20796" windowHeight="9468" activeTab="1"/>
  </bookViews>
  <sheets>
    <sheet name="Lokasi" sheetId="1" r:id="rId1"/>
    <sheet name="K-Means" sheetId="6" r:id="rId2"/>
    <sheet name="MatriksJarakFormula" sheetId="4" r:id="rId3"/>
    <sheet name="JarakDariUser" sheetId="3" r:id="rId4"/>
    <sheet name="WP" sheetId="7" r:id="rId5"/>
  </sheets>
  <calcPr calcId="144525"/>
</workbook>
</file>

<file path=xl/calcChain.xml><?xml version="1.0" encoding="utf-8"?>
<calcChain xmlns="http://schemas.openxmlformats.org/spreadsheetml/2006/main">
  <c r="B25" i="6" l="1"/>
  <c r="B26" i="6"/>
  <c r="B27" i="6"/>
  <c r="B28" i="6"/>
  <c r="B29" i="6"/>
  <c r="B30" i="6"/>
  <c r="B31" i="6"/>
  <c r="B32" i="6"/>
  <c r="B33" i="6"/>
  <c r="B34" i="6"/>
  <c r="I3" i="7"/>
  <c r="I4" i="7"/>
  <c r="I5" i="7"/>
  <c r="I2" i="7"/>
  <c r="H3" i="7"/>
  <c r="H4" i="7"/>
  <c r="H5" i="7"/>
  <c r="H2" i="7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E27" i="6"/>
  <c r="D26" i="6"/>
  <c r="C26" i="6"/>
  <c r="D25" i="6"/>
  <c r="C25" i="6"/>
  <c r="C2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B2" i="4"/>
  <c r="E5" i="3"/>
  <c r="E4" i="3"/>
  <c r="E3" i="3"/>
  <c r="E2" i="3"/>
  <c r="E31" i="6" l="1"/>
  <c r="E26" i="6"/>
  <c r="E30" i="6"/>
  <c r="E34" i="6"/>
  <c r="E29" i="6"/>
  <c r="E33" i="6"/>
  <c r="E28" i="6"/>
  <c r="E32" i="6"/>
  <c r="E25" i="6"/>
</calcChain>
</file>

<file path=xl/sharedStrings.xml><?xml version="1.0" encoding="utf-8"?>
<sst xmlns="http://schemas.openxmlformats.org/spreadsheetml/2006/main" count="101" uniqueCount="50">
  <si>
    <t>No</t>
  </si>
  <si>
    <t>Nama</t>
  </si>
  <si>
    <t>Latitude</t>
  </si>
  <si>
    <t>Longitude</t>
  </si>
  <si>
    <t>Wisata Alam</t>
  </si>
  <si>
    <t>Wisata Budaya</t>
  </si>
  <si>
    <t>Wisata Sejarah</t>
  </si>
  <si>
    <t>Wisata Kuliner</t>
  </si>
  <si>
    <t>Lokasi Anda</t>
  </si>
  <si>
    <t>Wisata</t>
  </si>
  <si>
    <t>Klaster</t>
  </si>
  <si>
    <t>Jarak (km)</t>
  </si>
  <si>
    <t>Aksi</t>
  </si>
  <si>
    <t>1. Perhitungan K-Means Clustering</t>
  </si>
  <si>
    <t>Destinasi</t>
  </si>
  <si>
    <t>Keragaman Keunikan (X1)</t>
  </si>
  <si>
    <t>Daya Tarik (X2)</t>
  </si>
  <si>
    <t>Nilai Historis/Budaya (X3)</t>
  </si>
  <si>
    <t>Jumlah Pengunjung (X4)</t>
  </si>
  <si>
    <t>Popularitas (X5)</t>
  </si>
  <si>
    <t>E</t>
  </si>
  <si>
    <t>F</t>
  </si>
  <si>
    <t>G</t>
  </si>
  <si>
    <t>H</t>
  </si>
  <si>
    <t>I</t>
  </si>
  <si>
    <t>J</t>
  </si>
  <si>
    <t>PENENTUAN CENTROID AWAL K=3</t>
  </si>
  <si>
    <t>Hitung Jarak Euclidean Jarak Antara Setiap Destinasi ke Setiap Centroid</t>
  </si>
  <si>
    <t>Jarak ke Centroid 1</t>
  </si>
  <si>
    <t>Jarak ke Centroid 2</t>
  </si>
  <si>
    <t>Jarak ke Centroid 3</t>
  </si>
  <si>
    <t>Klaster Awal</t>
  </si>
  <si>
    <t>TINGGI</t>
  </si>
  <si>
    <t>Lokasi Strategis</t>
  </si>
  <si>
    <t>Fasilitas</t>
  </si>
  <si>
    <t>Biaya</t>
  </si>
  <si>
    <t>Keamanan</t>
  </si>
  <si>
    <t>Skor WP</t>
  </si>
  <si>
    <t>Kriteria</t>
  </si>
  <si>
    <t>Bobot Awal</t>
  </si>
  <si>
    <t>Bobot Normalisasi</t>
  </si>
  <si>
    <t>Jenis</t>
  </si>
  <si>
    <t>Benefit</t>
  </si>
  <si>
    <t>-</t>
  </si>
  <si>
    <t>Cost (dibalik)</t>
  </si>
  <si>
    <t>Rangking</t>
  </si>
  <si>
    <t>RENDAH</t>
  </si>
  <si>
    <t>Centroid 1 (Klaster Tinggi): Wisata Alam</t>
  </si>
  <si>
    <t>Centroid 2 (Klaster Sedang): Wisata Kuliner</t>
  </si>
  <si>
    <t>Centroid 3 (Klaster Rendah): Wisata Budaya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</si>
</sst>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9"/>
      <color rgb="FF000000"/>
      <name val="Satoshi-Variable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DE3"/>
        <bgColor rgb="FFFDEDE3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DEDE3"/>
      </left>
      <right style="thin">
        <color rgb="FFFDEDE3"/>
      </right>
      <top style="thin">
        <color rgb="FFFDEDE3"/>
      </top>
      <bottom style="thin">
        <color rgb="FFFDEDE3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DEDE3"/>
      </left>
      <right style="thin">
        <color rgb="FFFDEDE3"/>
      </right>
      <top style="thin">
        <color rgb="FFFDEDE3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/>
      <right style="thin">
        <color rgb="FF356854"/>
      </right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7" fillId="0" borderId="0" xfId="0" applyFont="1" applyAlignment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14" xfId="0" applyFont="1" applyFill="1" applyBorder="1" applyAlignment="1">
      <alignment horizontal="center"/>
    </xf>
    <xf numFmtId="0" fontId="6" fillId="0" borderId="15" xfId="0" applyFont="1" applyFill="1" applyBorder="1" applyAlignment="1"/>
    <xf numFmtId="2" fontId="8" fillId="2" borderId="9" xfId="0" applyNumberFormat="1" applyFont="1" applyFill="1" applyBorder="1" applyAlignment="1">
      <alignment vertical="center"/>
    </xf>
    <xf numFmtId="2" fontId="8" fillId="2" borderId="12" xfId="0" applyNumberFormat="1" applyFont="1" applyFill="1" applyBorder="1" applyAlignment="1">
      <alignment vertical="center"/>
    </xf>
  </cellXfs>
  <cellStyles count="1">
    <cellStyle name="Normal" xfId="0" builtinId="0"/>
  </cellStyles>
  <dxfs count="18">
    <dxf>
      <numFmt numFmtId="2" formatCode="0.00"/>
      <border outline="0">
        <left style="thin">
          <color rgb="FFFDEDE3"/>
        </left>
      </border>
    </dxf>
    <dxf>
      <border outline="0">
        <left style="thin">
          <color rgb="FFFDEDE3"/>
        </left>
      </border>
    </dxf>
    <dxf>
      <numFmt numFmtId="2" formatCode="0.00"/>
      <border outline="0">
        <left style="thin">
          <color rgb="FFFDEDE3"/>
        </left>
        <right style="thin">
          <color rgb="FFFDEDE3"/>
        </right>
      </border>
    </dxf>
    <dxf>
      <numFmt numFmtId="2" formatCode="0.00"/>
      <border outline="0">
        <right style="thin">
          <color rgb="FFFDEDE3"/>
        </right>
      </border>
    </dxf>
    <dxf>
      <border outline="0">
        <right style="thin">
          <color rgb="FFFDEDE3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9" defaultPivotStyle="PivotStyleLight16">
    <tableStyle name="PERHITUNGAN1-style 2" pivot="0" count="3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JARAK" displayName="TABLE_JARAK" ref="A24:E34">
  <tableColumns count="5">
    <tableColumn id="1" name="Destinasi" dataDxfId="4"/>
    <tableColumn id="2" name="Jarak ke Centroid 1" dataDxfId="3">
      <calculatedColumnFormula>SQRT((B5-$B$5)^2+(C5-$C$5)^2+(D5-$D$5)^2+(E5-$E$5)^2+(F5-$F$5)^2)</calculatedColumnFormula>
    </tableColumn>
    <tableColumn id="3" name="Jarak ke Centroid 2" dataDxfId="2">
      <calculatedColumnFormula>SQRT((B5-$B$9)^2+(C5-$C$9)^2+(D5-$D$9)^2+(E5-$E$9)^2+(F5-$F$9)^2)</calculatedColumnFormula>
    </tableColumn>
    <tableColumn id="4" name="Jarak ke Centroid 3" dataDxfId="0">
      <calculatedColumnFormula>SQRT((B5-$B$10)^2+(C5-$C$10)^2+(D5-$D$10)^2+(E5-$E$10)^2+(F5-$F$10)^2)</calculatedColumnFormula>
    </tableColumn>
    <tableColumn id="5" name="Klaster Awal" dataDxfId="1">
      <calculatedColumnFormula>IF(B25=MIN(B25:D25),"TINGGI",IF(C25=MIN(B25:D25),"SEDANG","RENDAH"))</calculatedColumnFormula>
    </tableColumn>
  </tableColumns>
  <tableStyleInfo name="PERHITUNGAN1-style 2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:I5" totalsRowShown="0" headerRowDxfId="5" dataDxfId="6">
  <autoFilter ref="A1:I5"/>
  <tableColumns count="9">
    <tableColumn id="1" name="Wisata" dataDxfId="14"/>
    <tableColumn id="2" name="Klaster" dataDxfId="13"/>
    <tableColumn id="3" name="Jarak (km)" dataDxfId="12"/>
    <tableColumn id="4" name="Lokasi Strategis" dataDxfId="11"/>
    <tableColumn id="5" name="Fasilitas" dataDxfId="10"/>
    <tableColumn id="6" name="Biaya" dataDxfId="9"/>
    <tableColumn id="7" name="Keamanan" dataDxfId="8"/>
    <tableColumn id="8" name="Skor WP" dataDxfId="7">
      <calculatedColumnFormula>POWER(D2,0.25)*POWER(E2,0.25)*POWER(F2,0.25)*POWER(G2,0.25)*POWER(1/C2,0.2)</calculatedColumnFormula>
    </tableColumn>
    <tableColumn id="9" name="Rangking">
      <calculatedColumnFormula>_xlfn.RANK.EQ(H2, $H$2:$H$5, 0)</calculatedColumnFormula>
    </tableColumn>
  </tableColumns>
  <tableStyleInfo name="PERHITUNGAN1-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:D6"/>
    </sheetView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>
        <v>-7.123456</v>
      </c>
      <c r="D2">
        <v>112.123456</v>
      </c>
    </row>
    <row r="3" spans="1:4">
      <c r="A3">
        <v>2</v>
      </c>
      <c r="B3" t="s">
        <v>5</v>
      </c>
      <c r="C3">
        <v>-7.6543210000000004</v>
      </c>
      <c r="D3">
        <v>112.654321</v>
      </c>
    </row>
    <row r="4" spans="1:4">
      <c r="A4">
        <v>3</v>
      </c>
      <c r="B4" t="s">
        <v>6</v>
      </c>
      <c r="C4">
        <v>-7.987654</v>
      </c>
      <c r="D4">
        <v>112.98765400000001</v>
      </c>
    </row>
    <row r="5" spans="1:4">
      <c r="A5">
        <v>4</v>
      </c>
      <c r="B5" t="s">
        <v>7</v>
      </c>
      <c r="C5">
        <v>-7.4567889999999997</v>
      </c>
      <c r="D5">
        <v>112.456789</v>
      </c>
    </row>
    <row r="6" spans="1:4">
      <c r="A6">
        <v>5</v>
      </c>
      <c r="B6" t="s">
        <v>8</v>
      </c>
      <c r="C6">
        <v>-7.3677444627234916</v>
      </c>
      <c r="D6">
        <v>111.986403762238</v>
      </c>
    </row>
  </sheetData>
  <pageMargins left="0.75" right="0.75" top="1" bottom="1" header="0.5" footer="0.5"/>
  <pageSetup paperSize="14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7" workbookViewId="0">
      <selection activeCell="L17" sqref="L17"/>
    </sheetView>
  </sheetViews>
  <sheetFormatPr defaultRowHeight="14.4"/>
  <cols>
    <col min="2" max="2" width="22.88671875" bestFit="1" customWidth="1"/>
    <col min="3" max="3" width="15.77734375" bestFit="1" customWidth="1"/>
    <col min="4" max="4" width="22.21875" bestFit="1" customWidth="1"/>
    <col min="5" max="5" width="21.33203125" bestFit="1" customWidth="1"/>
  </cols>
  <sheetData>
    <row r="1" spans="1:6">
      <c r="A1" s="2" t="s">
        <v>13</v>
      </c>
      <c r="B1" s="3"/>
      <c r="C1" s="3"/>
      <c r="D1" s="3"/>
      <c r="E1" s="3"/>
    </row>
    <row r="2" spans="1:6">
      <c r="A2" s="4"/>
      <c r="B2" s="3"/>
      <c r="C2" s="3"/>
      <c r="D2" s="3"/>
      <c r="E2" s="3"/>
    </row>
    <row r="3" spans="1:6">
      <c r="A3" s="4"/>
      <c r="B3" s="3"/>
      <c r="C3" s="3"/>
      <c r="D3" s="3"/>
      <c r="E3" s="3"/>
    </row>
    <row r="4" spans="1:6">
      <c r="A4" s="5" t="s">
        <v>14</v>
      </c>
      <c r="B4" s="6" t="s">
        <v>15</v>
      </c>
      <c r="C4" s="6" t="s">
        <v>16</v>
      </c>
      <c r="D4" s="6" t="s">
        <v>17</v>
      </c>
      <c r="E4" s="6" t="s">
        <v>18</v>
      </c>
      <c r="F4" s="24" t="s">
        <v>19</v>
      </c>
    </row>
    <row r="5" spans="1:6">
      <c r="A5" s="20" t="s">
        <v>4</v>
      </c>
      <c r="B5" s="8">
        <v>5</v>
      </c>
      <c r="C5" s="8">
        <v>4</v>
      </c>
      <c r="D5" s="8">
        <v>3</v>
      </c>
      <c r="E5" s="8">
        <v>2</v>
      </c>
      <c r="F5" s="25">
        <v>1</v>
      </c>
    </row>
    <row r="6" spans="1:6">
      <c r="A6" s="20" t="s">
        <v>7</v>
      </c>
      <c r="B6" s="10">
        <v>1</v>
      </c>
      <c r="C6" s="10">
        <v>2</v>
      </c>
      <c r="D6" s="10">
        <v>3</v>
      </c>
      <c r="E6" s="10">
        <v>4</v>
      </c>
      <c r="F6" s="25">
        <v>5</v>
      </c>
    </row>
    <row r="7" spans="1:6">
      <c r="A7" s="20" t="s">
        <v>5</v>
      </c>
      <c r="B7" s="8">
        <v>5</v>
      </c>
      <c r="C7" s="8">
        <v>4</v>
      </c>
      <c r="D7" s="8">
        <v>3</v>
      </c>
      <c r="E7" s="8">
        <v>2</v>
      </c>
      <c r="F7" s="25">
        <v>1</v>
      </c>
    </row>
    <row r="8" spans="1:6">
      <c r="A8" s="20" t="s">
        <v>6</v>
      </c>
      <c r="B8" s="10">
        <v>1</v>
      </c>
      <c r="C8" s="10">
        <v>2</v>
      </c>
      <c r="D8" s="10">
        <v>3</v>
      </c>
      <c r="E8" s="10">
        <v>4</v>
      </c>
      <c r="F8" s="25">
        <v>5</v>
      </c>
    </row>
    <row r="9" spans="1:6">
      <c r="A9" s="7" t="s">
        <v>20</v>
      </c>
      <c r="B9" s="8">
        <v>5</v>
      </c>
      <c r="C9" s="8">
        <v>4</v>
      </c>
      <c r="D9" s="8">
        <v>3</v>
      </c>
      <c r="E9" s="8">
        <v>2</v>
      </c>
      <c r="F9" s="25">
        <v>1</v>
      </c>
    </row>
    <row r="10" spans="1:6">
      <c r="A10" s="9" t="s">
        <v>21</v>
      </c>
      <c r="B10" s="10">
        <v>1</v>
      </c>
      <c r="C10" s="10">
        <v>2</v>
      </c>
      <c r="D10" s="10">
        <v>3</v>
      </c>
      <c r="E10" s="10">
        <v>4</v>
      </c>
      <c r="F10" s="25">
        <v>5</v>
      </c>
    </row>
    <row r="11" spans="1:6">
      <c r="A11" s="7" t="s">
        <v>22</v>
      </c>
      <c r="B11" s="8">
        <v>5</v>
      </c>
      <c r="C11" s="8">
        <v>4</v>
      </c>
      <c r="D11" s="8">
        <v>3</v>
      </c>
      <c r="E11" s="8">
        <v>2</v>
      </c>
      <c r="F11" s="25">
        <v>1</v>
      </c>
    </row>
    <row r="12" spans="1:6">
      <c r="A12" s="9" t="s">
        <v>23</v>
      </c>
      <c r="B12" s="10">
        <v>1</v>
      </c>
      <c r="C12" s="10">
        <v>2</v>
      </c>
      <c r="D12" s="10">
        <v>3</v>
      </c>
      <c r="E12" s="10">
        <v>4</v>
      </c>
      <c r="F12" s="25">
        <v>5</v>
      </c>
    </row>
    <row r="13" spans="1:6">
      <c r="A13" s="7" t="s">
        <v>24</v>
      </c>
      <c r="B13" s="8">
        <v>5</v>
      </c>
      <c r="C13" s="8">
        <v>4</v>
      </c>
      <c r="D13" s="8">
        <v>3</v>
      </c>
      <c r="E13" s="8">
        <v>2</v>
      </c>
      <c r="F13" s="25">
        <v>1</v>
      </c>
    </row>
    <row r="14" spans="1:6">
      <c r="A14" s="11" t="s">
        <v>25</v>
      </c>
      <c r="B14" s="10">
        <v>1</v>
      </c>
      <c r="C14" s="10">
        <v>2</v>
      </c>
      <c r="D14" s="10">
        <v>3</v>
      </c>
      <c r="E14" s="10">
        <v>4</v>
      </c>
      <c r="F14" s="25">
        <v>5</v>
      </c>
    </row>
    <row r="15" spans="1:6">
      <c r="A15" s="4"/>
      <c r="B15" s="3"/>
      <c r="C15" s="3"/>
      <c r="D15" s="3"/>
      <c r="E15" s="3"/>
    </row>
    <row r="16" spans="1:6">
      <c r="A16" s="4"/>
      <c r="B16" s="3"/>
      <c r="C16" s="3"/>
      <c r="D16" s="3"/>
      <c r="E16" s="3"/>
    </row>
    <row r="17" spans="1:5">
      <c r="A17" s="2" t="s">
        <v>26</v>
      </c>
      <c r="B17" s="3"/>
      <c r="C17" s="3"/>
      <c r="D17" s="3"/>
      <c r="E17" s="3"/>
    </row>
    <row r="18" spans="1:5">
      <c r="A18" s="12" t="s">
        <v>47</v>
      </c>
      <c r="B18" s="3"/>
      <c r="C18" s="3"/>
      <c r="D18" s="3"/>
      <c r="E18" s="3"/>
    </row>
    <row r="19" spans="1:5">
      <c r="A19" s="12" t="s">
        <v>48</v>
      </c>
      <c r="B19" s="3"/>
      <c r="C19" s="3"/>
      <c r="D19" s="3"/>
      <c r="E19" s="3"/>
    </row>
    <row r="20" spans="1:5">
      <c r="A20" s="12" t="s">
        <v>49</v>
      </c>
      <c r="B20" s="3"/>
      <c r="C20" s="3"/>
      <c r="D20" s="3"/>
      <c r="E20" s="3"/>
    </row>
    <row r="21" spans="1:5">
      <c r="A21" s="4"/>
      <c r="B21" s="3"/>
      <c r="C21" s="3"/>
      <c r="D21" s="3"/>
      <c r="E21" s="3"/>
    </row>
    <row r="22" spans="1:5">
      <c r="A22" s="2" t="s">
        <v>27</v>
      </c>
      <c r="B22" s="3"/>
      <c r="C22" s="3"/>
      <c r="D22" s="3"/>
      <c r="E22" s="3"/>
    </row>
    <row r="23" spans="1:5">
      <c r="A23" s="4"/>
      <c r="B23" s="3"/>
      <c r="C23" s="3"/>
      <c r="D23" s="3"/>
      <c r="E23" s="3"/>
    </row>
    <row r="24" spans="1:5">
      <c r="A24" s="13" t="s">
        <v>14</v>
      </c>
      <c r="B24" s="14" t="s">
        <v>28</v>
      </c>
      <c r="C24" s="14" t="s">
        <v>29</v>
      </c>
      <c r="D24" s="14" t="s">
        <v>30</v>
      </c>
      <c r="E24" s="15" t="s">
        <v>31</v>
      </c>
    </row>
    <row r="25" spans="1:5">
      <c r="A25" s="20" t="s">
        <v>4</v>
      </c>
      <c r="B25" s="26">
        <f>SQRT((B5-$B$5)^2+(C5-$C$5)^2+(D5-$D$5)^2+(E5-$E$5)^2+(F5-$F$5)^2)</f>
        <v>0</v>
      </c>
      <c r="C25" s="26">
        <f t="shared" ref="C25:C34" si="0">SQRT((B5-$B$9)^2+(C5-$C$9)^2+(D5-$D$9)^2+(E5-$E$9)^2+(F5-$F$9)^2)</f>
        <v>0</v>
      </c>
      <c r="D25" s="26">
        <f t="shared" ref="D25:D34" si="1">SQRT((B5-$B$10)^2+(C5-$C$10)^2+(D5-$D$10)^2+(E5-$E$10)^2+(F5-$F$10)^2)</f>
        <v>6.324555320336759</v>
      </c>
      <c r="E25" s="16" t="str">
        <f t="shared" ref="E25:E34" si="2">IF(B25=MIN(B25:D25),"TINGGI",IF(C25=MIN(B25:D25),"SEDANG","RENDAH"))</f>
        <v>TINGGI</v>
      </c>
    </row>
    <row r="26" spans="1:5">
      <c r="A26" s="20" t="s">
        <v>7</v>
      </c>
      <c r="B26" s="26">
        <f t="shared" ref="B25:B34" si="3">SQRT((B6-$B$5)^2+(C6-$C$5)^2+(D6-$D$5)^2+(E6-$E$5)^2+(F6-$F$5)^2)</f>
        <v>6.324555320336759</v>
      </c>
      <c r="C26" s="26">
        <f t="shared" si="0"/>
        <v>6.324555320336759</v>
      </c>
      <c r="D26" s="26">
        <f t="shared" si="1"/>
        <v>0</v>
      </c>
      <c r="E26" s="17" t="str">
        <f t="shared" si="2"/>
        <v>RENDAH</v>
      </c>
    </row>
    <row r="27" spans="1:5">
      <c r="A27" s="20" t="s">
        <v>5</v>
      </c>
      <c r="B27" s="26">
        <f t="shared" si="3"/>
        <v>0</v>
      </c>
      <c r="C27" s="26">
        <f t="shared" si="0"/>
        <v>0</v>
      </c>
      <c r="D27" s="26">
        <f t="shared" si="1"/>
        <v>6.324555320336759</v>
      </c>
      <c r="E27" s="16" t="str">
        <f t="shared" si="2"/>
        <v>TINGGI</v>
      </c>
    </row>
    <row r="28" spans="1:5">
      <c r="A28" s="20" t="s">
        <v>6</v>
      </c>
      <c r="B28" s="26">
        <f t="shared" si="3"/>
        <v>6.324555320336759</v>
      </c>
      <c r="C28" s="26">
        <f t="shared" si="0"/>
        <v>6.324555320336759</v>
      </c>
      <c r="D28" s="26">
        <f t="shared" si="1"/>
        <v>0</v>
      </c>
      <c r="E28" s="17" t="str">
        <f t="shared" si="2"/>
        <v>RENDAH</v>
      </c>
    </row>
    <row r="29" spans="1:5">
      <c r="A29" s="7" t="s">
        <v>20</v>
      </c>
      <c r="B29" s="26">
        <f t="shared" si="3"/>
        <v>0</v>
      </c>
      <c r="C29" s="26">
        <f t="shared" si="0"/>
        <v>0</v>
      </c>
      <c r="D29" s="26">
        <f t="shared" si="1"/>
        <v>6.324555320336759</v>
      </c>
      <c r="E29" s="16" t="str">
        <f t="shared" si="2"/>
        <v>TINGGI</v>
      </c>
    </row>
    <row r="30" spans="1:5">
      <c r="A30" s="9" t="s">
        <v>21</v>
      </c>
      <c r="B30" s="26">
        <f t="shared" si="3"/>
        <v>6.324555320336759</v>
      </c>
      <c r="C30" s="26">
        <f t="shared" si="0"/>
        <v>6.324555320336759</v>
      </c>
      <c r="D30" s="26">
        <f t="shared" si="1"/>
        <v>0</v>
      </c>
      <c r="E30" s="17" t="str">
        <f t="shared" si="2"/>
        <v>RENDAH</v>
      </c>
    </row>
    <row r="31" spans="1:5">
      <c r="A31" s="7" t="s">
        <v>22</v>
      </c>
      <c r="B31" s="26">
        <f t="shared" si="3"/>
        <v>0</v>
      </c>
      <c r="C31" s="26">
        <f t="shared" si="0"/>
        <v>0</v>
      </c>
      <c r="D31" s="26">
        <f t="shared" si="1"/>
        <v>6.324555320336759</v>
      </c>
      <c r="E31" s="16" t="str">
        <f t="shared" si="2"/>
        <v>TINGGI</v>
      </c>
    </row>
    <row r="32" spans="1:5">
      <c r="A32" s="9" t="s">
        <v>23</v>
      </c>
      <c r="B32" s="26">
        <f t="shared" si="3"/>
        <v>6.324555320336759</v>
      </c>
      <c r="C32" s="26">
        <f t="shared" si="0"/>
        <v>6.324555320336759</v>
      </c>
      <c r="D32" s="26">
        <f t="shared" si="1"/>
        <v>0</v>
      </c>
      <c r="E32" s="17" t="str">
        <f t="shared" si="2"/>
        <v>RENDAH</v>
      </c>
    </row>
    <row r="33" spans="1:5">
      <c r="A33" s="7" t="s">
        <v>24</v>
      </c>
      <c r="B33" s="26">
        <f t="shared" si="3"/>
        <v>0</v>
      </c>
      <c r="C33" s="26">
        <f t="shared" si="0"/>
        <v>0</v>
      </c>
      <c r="D33" s="26">
        <f t="shared" si="1"/>
        <v>6.324555320336759</v>
      </c>
      <c r="E33" s="16" t="str">
        <f t="shared" si="2"/>
        <v>TINGGI</v>
      </c>
    </row>
    <row r="34" spans="1:5">
      <c r="A34" s="11" t="s">
        <v>25</v>
      </c>
      <c r="B34" s="26">
        <f t="shared" si="3"/>
        <v>6.324555320336759</v>
      </c>
      <c r="C34" s="27">
        <f t="shared" si="0"/>
        <v>6.324555320336759</v>
      </c>
      <c r="D34" s="27">
        <f t="shared" si="1"/>
        <v>0</v>
      </c>
      <c r="E34" s="18" t="str">
        <f t="shared" si="2"/>
        <v>RENDAH</v>
      </c>
    </row>
  </sheetData>
  <dataValidations count="1">
    <dataValidation type="custom" allowBlank="1" showDropDown="1" sqref="B5:E14 B25:D34">
      <formula1>AND(ISNUMBER(B5),(NOT(OR(NOT(ISERROR(DATEVALUE(B5))), AND(ISNUMBER(B5), LEFT(CELL("format", B5))="D")))))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"/>
  <sheetViews>
    <sheetView workbookViewId="0">
      <selection activeCell="F25" sqref="F25"/>
    </sheetView>
  </sheetViews>
  <sheetFormatPr defaultRowHeight="14.4"/>
  <sheetData>
    <row r="1" spans="1:6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 t="s">
        <v>4</v>
      </c>
      <c r="B2">
        <f>0</f>
        <v>0</v>
      </c>
      <c r="C2">
        <f>ROUND(6371 * ACOS(
COS(RADIANS(Lokasi!C2)) *
COS(RADIANS(Lokasi!C3)) *
COS(RADIANS(Lokasi!D3) - RADIANS(Lokasi!D2)) +
SIN(RADIANS(Lokasi!C2)) * SIN(RADIANS(Lokasi!C3))
), 2)</f>
        <v>83.13</v>
      </c>
      <c r="D2">
        <f>ROUND(6371 * ACOS(
COS(RADIANS(Lokasi!C2)) *
COS(RADIANS(Lokasi!C4)) *
COS(RADIANS(Lokasi!D4) - RADIANS(Lokasi!D2)) +
SIN(RADIANS(Lokasi!C2)) * SIN(RADIANS(Lokasi!C4))
), 2)</f>
        <v>135.31</v>
      </c>
      <c r="E2">
        <f>ROUND(6371 * ACOS(
COS(RADIANS(Lokasi!C2)) *
COS(RADIANS(Lokasi!C5)) *
COS(RADIANS(Lokasi!D5) - RADIANS(Lokasi!D2)) +
SIN(RADIANS(Lokasi!C2)) * SIN(RADIANS(Lokasi!C5))
), 2)</f>
        <v>52.21</v>
      </c>
      <c r="F2">
        <f>ROUND(6371 * ACOS(
COS(RADIANS(Lokasi!C2)) *
COS(RADIANS(Lokasi!C6)) *
COS(RADIANS(Lokasi!D6) - RADIANS(Lokasi!D2)) +
SIN(RADIANS(Lokasi!C2)) * SIN(RADIANS(Lokasi!C6))
), 2)</f>
        <v>31.09</v>
      </c>
    </row>
    <row r="3" spans="1:6">
      <c r="A3" t="s">
        <v>5</v>
      </c>
      <c r="B3">
        <f>ROUND(6371 * ACOS(
COS(RADIANS(Lokasi!C3)) *
COS(RADIANS(Lokasi!C2)) *
COS(RADIANS(Lokasi!D2) - RADIANS(Lokasi!D3)) +
SIN(RADIANS(Lokasi!C3)) * SIN(RADIANS(Lokasi!C2))
), 2)</f>
        <v>83.13</v>
      </c>
      <c r="C3">
        <f>0</f>
        <v>0</v>
      </c>
      <c r="D3">
        <f>ROUND(6371 * ACOS(
COS(RADIANS(Lokasi!C3)) *
COS(RADIANS(Lokasi!C4)) *
COS(RADIANS(Lokasi!D4) - RADIANS(Lokasi!D3)) +
SIN(RADIANS(Lokasi!C3)) * SIN(RADIANS(Lokasi!C4))
), 2)</f>
        <v>52.17</v>
      </c>
      <c r="E3">
        <f>ROUND(6371 * ACOS(
COS(RADIANS(Lokasi!C3)) *
COS(RADIANS(Lokasi!C5)) *
COS(RADIANS(Lokasi!D5) - RADIANS(Lokasi!D3)) +
SIN(RADIANS(Lokasi!C3)) * SIN(RADIANS(Lokasi!C5))
), 2)</f>
        <v>30.93</v>
      </c>
      <c r="F3">
        <f>ROUND(6371 * ACOS(
COS(RADIANS(Lokasi!C3)) *
COS(RADIANS(Lokasi!C6)) *
COS(RADIANS(Lokasi!D6) - RADIANS(Lokasi!D3)) +
SIN(RADIANS(Lokasi!C3)) * SIN(RADIANS(Lokasi!C6))
), 2)</f>
        <v>80.23</v>
      </c>
    </row>
    <row r="4" spans="1:6">
      <c r="A4" t="s">
        <v>6</v>
      </c>
      <c r="B4">
        <f>ROUND(6371 * ACOS(
COS(RADIANS(Lokasi!C4)) *
COS(RADIANS(Lokasi!C2)) *
COS(RADIANS(Lokasi!D2) - RADIANS(Lokasi!D4)) +
SIN(RADIANS(Lokasi!C4)) * SIN(RADIANS(Lokasi!C2))
), 2)</f>
        <v>135.31</v>
      </c>
      <c r="C4">
        <f>ROUND(6371 * ACOS(
COS(RADIANS(Lokasi!C4)) *
COS(RADIANS(Lokasi!C3)) *
COS(RADIANS(Lokasi!D3) - RADIANS(Lokasi!D4)) +
SIN(RADIANS(Lokasi!C4)) * SIN(RADIANS(Lokasi!C3))
), 2)</f>
        <v>52.17</v>
      </c>
      <c r="D4">
        <f>0</f>
        <v>0</v>
      </c>
      <c r="E4">
        <f>ROUND(6371 * ACOS(
COS(RADIANS(Lokasi!C4)) *
COS(RADIANS(Lokasi!C5)) *
COS(RADIANS(Lokasi!D5) - RADIANS(Lokasi!D4)) +
SIN(RADIANS(Lokasi!C4)) * SIN(RADIANS(Lokasi!C5))
), 2)</f>
        <v>83.1</v>
      </c>
      <c r="F4">
        <f>ROUND(6371 * ACOS(
COS(RADIANS(Lokasi!C4)) *
COS(RADIANS(Lokasi!C6)) *
COS(RADIANS(Lokasi!D6) - RADIANS(Lokasi!D4)) +
SIN(RADIANS(Lokasi!C4)) * SIN(RADIANS(Lokasi!C6))
), 2)</f>
        <v>130.1</v>
      </c>
    </row>
    <row r="5" spans="1:6">
      <c r="A5" t="s">
        <v>7</v>
      </c>
      <c r="B5">
        <f>ROUND(6371 * ACOS(
COS(RADIANS(Lokasi!C5)) *
COS(RADIANS(Lokasi!C2)) *
COS(RADIANS(Lokasi!D2) - RADIANS(Lokasi!D5)) +
SIN(RADIANS(Lokasi!C5)) * SIN(RADIANS(Lokasi!C2))
), 2)</f>
        <v>52.21</v>
      </c>
      <c r="C5">
        <f>ROUND(6371 * ACOS(
COS(RADIANS(Lokasi!C5)) *
COS(RADIANS(Lokasi!C3)) *
COS(RADIANS(Lokasi!D3) - RADIANS(Lokasi!D5)) +
SIN(RADIANS(Lokasi!C5)) * SIN(RADIANS(Lokasi!C3))
), 2)</f>
        <v>30.93</v>
      </c>
      <c r="D5">
        <f>ROUND(6371 * ACOS(
COS(RADIANS(Lokasi!C5)) *
COS(RADIANS(Lokasi!C4)) *
COS(RADIANS(Lokasi!D4) - RADIANS(Lokasi!D5)) +
SIN(RADIANS(Lokasi!C5)) * SIN(RADIANS(Lokasi!C4))
), 2)</f>
        <v>83.1</v>
      </c>
      <c r="E5">
        <f>0</f>
        <v>0</v>
      </c>
      <c r="F5">
        <f>ROUND(6371 * ACOS(
COS(RADIANS(Lokasi!C5)) *
COS(RADIANS(Lokasi!C6)) *
COS(RADIANS(Lokasi!D6) - RADIANS(Lokasi!D5)) +
SIN(RADIANS(Lokasi!C5)) * SIN(RADIANS(Lokasi!C6))
), 2)</f>
        <v>52.8</v>
      </c>
    </row>
    <row r="6" spans="1:6">
      <c r="A6" t="s">
        <v>8</v>
      </c>
      <c r="B6">
        <f>ROUND(6371 * ACOS(
COS(RADIANS(Lokasi!C6)) *
COS(RADIANS(Lokasi!C2)) *
COS(RADIANS(Lokasi!D2) - RADIANS(Lokasi!D6)) +
SIN(RADIANS(Lokasi!C6)) * SIN(RADIANS(Lokasi!C2))
), 2)</f>
        <v>31.09</v>
      </c>
      <c r="C6">
        <f>ROUND(6371 * ACOS(
COS(RADIANS(Lokasi!C6)) *
COS(RADIANS(Lokasi!C3)) *
COS(RADIANS(Lokasi!D3) - RADIANS(Lokasi!D6)) +
SIN(RADIANS(Lokasi!C6)) * SIN(RADIANS(Lokasi!C3))
), 2)</f>
        <v>80.23</v>
      </c>
      <c r="D6">
        <f>ROUND(6371 * ACOS(
COS(RADIANS(Lokasi!C6)) *
COS(RADIANS(Lokasi!C4)) *
COS(RADIANS(Lokasi!D4) - RADIANS(Lokasi!D6)) +
SIN(RADIANS(Lokasi!C6)) * SIN(RADIANS(Lokasi!C4))
), 2)</f>
        <v>130.1</v>
      </c>
      <c r="E6">
        <f>ROUND(6371 * ACOS(
COS(RADIANS(Lokasi!C6)) *
COS(RADIANS(Lokasi!C5)) *
COS(RADIANS(Lokasi!D5) - RADIANS(Lokasi!D6)) +
SIN(RADIANS(Lokasi!C6)) * SIN(RADIANS(Lokasi!C5))
), 2)</f>
        <v>52.8</v>
      </c>
      <c r="F6">
        <f>0</f>
        <v>0</v>
      </c>
    </row>
  </sheetData>
  <pageMargins left="0.75" right="0.75" top="1" bottom="1" header="0.5" footer="0.5"/>
  <pageSetup paperSize="14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5"/>
  <sheetViews>
    <sheetView workbookViewId="0">
      <selection activeCell="C2" sqref="C2:C5"/>
    </sheetView>
  </sheetViews>
  <sheetFormatPr defaultRowHeight="14.4"/>
  <sheetData>
    <row r="1" spans="1: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>
        <v>1</v>
      </c>
      <c r="B2" t="s">
        <v>4</v>
      </c>
      <c r="C2" t="s">
        <v>32</v>
      </c>
      <c r="D2">
        <v>31.09</v>
      </c>
      <c r="E2" t="str">
        <f>HYPERLINK("https://www.google.com/maps/dir/-7.367744462723492,111.98640376223797/-7.123456,112.123456", "Tampilkan Rute")</f>
        <v>Tampilkan Rute</v>
      </c>
    </row>
    <row r="3" spans="1:5">
      <c r="A3">
        <v>2</v>
      </c>
      <c r="B3" t="s">
        <v>5</v>
      </c>
      <c r="C3" t="s">
        <v>46</v>
      </c>
      <c r="D3">
        <v>80.23</v>
      </c>
      <c r="E3" t="str">
        <f>HYPERLINK("https://www.google.com/maps/dir/-7.367744462723492,111.98640376223797/-7.654321,112.654321", "Tampilkan Rute")</f>
        <v>Tampilkan Rute</v>
      </c>
    </row>
    <row r="4" spans="1:5">
      <c r="A4">
        <v>3</v>
      </c>
      <c r="B4" t="s">
        <v>6</v>
      </c>
      <c r="C4" t="s">
        <v>32</v>
      </c>
      <c r="D4">
        <v>130.1</v>
      </c>
      <c r="E4" t="str">
        <f>HYPERLINK("https://www.google.com/maps/dir/-7.367744462723492,111.98640376223797/-7.987654,112.987654", "Tampilkan Rute")</f>
        <v>Tampilkan Rute</v>
      </c>
    </row>
    <row r="5" spans="1:5">
      <c r="A5">
        <v>4</v>
      </c>
      <c r="B5" t="s">
        <v>7</v>
      </c>
      <c r="C5" t="s">
        <v>46</v>
      </c>
      <c r="D5">
        <v>52.8</v>
      </c>
      <c r="E5" t="str">
        <f>HYPERLINK("https://www.google.com/maps/dir/-7.367744462723492,111.98640376223797/-7.456789,112.456789", "Tampilkan Rute")</f>
        <v>Tampilkan Rute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F13" sqref="F13"/>
    </sheetView>
  </sheetViews>
  <sheetFormatPr defaultRowHeight="14.4"/>
  <cols>
    <col min="1" max="1" width="13.21875" bestFit="1" customWidth="1"/>
    <col min="2" max="2" width="8.5546875" customWidth="1"/>
    <col min="3" max="3" width="11.6640625" customWidth="1"/>
    <col min="4" max="4" width="15.77734375" customWidth="1"/>
    <col min="5" max="5" width="9.33203125" customWidth="1"/>
    <col min="6" max="6" width="7.44140625" customWidth="1"/>
    <col min="7" max="7" width="11.88671875" customWidth="1"/>
    <col min="8" max="8" width="10" customWidth="1"/>
    <col min="9" max="9" width="10.6640625" customWidth="1"/>
    <col min="12" max="12" width="13.6640625" bestFit="1" customWidth="1"/>
    <col min="13" max="13" width="10.6640625" bestFit="1" customWidth="1"/>
    <col min="14" max="14" width="16.33203125" bestFit="1" customWidth="1"/>
    <col min="15" max="15" width="11.44140625" bestFit="1" customWidth="1"/>
  </cols>
  <sheetData>
    <row r="1" spans="1:15">
      <c r="A1" s="22" t="s">
        <v>9</v>
      </c>
      <c r="B1" s="22" t="s">
        <v>10</v>
      </c>
      <c r="C1" s="22" t="s">
        <v>11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3" t="s">
        <v>45</v>
      </c>
      <c r="L1" s="19" t="s">
        <v>38</v>
      </c>
      <c r="M1" s="19" t="s">
        <v>39</v>
      </c>
      <c r="N1" s="19" t="s">
        <v>40</v>
      </c>
      <c r="O1" s="19" t="s">
        <v>41</v>
      </c>
    </row>
    <row r="2" spans="1:15">
      <c r="A2" s="20" t="s">
        <v>4</v>
      </c>
      <c r="B2" s="20" t="s">
        <v>32</v>
      </c>
      <c r="C2" s="20">
        <v>31.09</v>
      </c>
      <c r="D2" s="20">
        <v>5</v>
      </c>
      <c r="E2" s="20">
        <v>5</v>
      </c>
      <c r="F2" s="20">
        <v>5</v>
      </c>
      <c r="G2" s="20">
        <v>5</v>
      </c>
      <c r="H2" s="21">
        <f>POWER(D2,0.25)*POWER(E2,0.25)*POWER(F2,0.25)*POWER(G2,0.25)*POWER(1/C2,0.2)</f>
        <v>2.5144665347172648</v>
      </c>
      <c r="I2">
        <f>_xlfn.RANK.EQ(H2, $H$2:$H$5, 0)</f>
        <v>1</v>
      </c>
      <c r="L2" s="20" t="s">
        <v>33</v>
      </c>
      <c r="M2" s="20">
        <v>1</v>
      </c>
      <c r="N2" s="20">
        <v>0.25</v>
      </c>
      <c r="O2" s="20" t="s">
        <v>42</v>
      </c>
    </row>
    <row r="3" spans="1:15">
      <c r="A3" s="20" t="s">
        <v>7</v>
      </c>
      <c r="B3" s="20" t="s">
        <v>46</v>
      </c>
      <c r="C3" s="20">
        <v>52.8</v>
      </c>
      <c r="D3" s="20">
        <v>5</v>
      </c>
      <c r="E3" s="20">
        <v>5</v>
      </c>
      <c r="F3" s="20">
        <v>5</v>
      </c>
      <c r="G3" s="20">
        <v>5</v>
      </c>
      <c r="H3" s="21">
        <f t="shared" ref="H3:H5" si="0">POWER(D3,0.25)*POWER(E3,0.25)*POWER(F3,0.25)*POWER(G3,0.25)*POWER(1/C3,0.2)</f>
        <v>2.2617428175255996</v>
      </c>
      <c r="I3">
        <f t="shared" ref="I3:I5" si="1">_xlfn.RANK.EQ(H3, $H$2:$H$5, 0)</f>
        <v>2</v>
      </c>
      <c r="L3" s="20" t="s">
        <v>34</v>
      </c>
      <c r="M3" s="20">
        <v>1</v>
      </c>
      <c r="N3" s="20">
        <v>0.25</v>
      </c>
      <c r="O3" s="20" t="s">
        <v>42</v>
      </c>
    </row>
    <row r="4" spans="1:15">
      <c r="A4" s="20" t="s">
        <v>5</v>
      </c>
      <c r="B4" s="20" t="s">
        <v>32</v>
      </c>
      <c r="C4" s="20">
        <v>80.23</v>
      </c>
      <c r="D4" s="20">
        <v>5</v>
      </c>
      <c r="E4" s="20">
        <v>5</v>
      </c>
      <c r="F4" s="20">
        <v>5</v>
      </c>
      <c r="G4" s="20">
        <v>5</v>
      </c>
      <c r="H4" s="21">
        <f t="shared" si="0"/>
        <v>2.0801882833982162</v>
      </c>
      <c r="I4">
        <f t="shared" si="1"/>
        <v>3</v>
      </c>
      <c r="L4" s="20" t="s">
        <v>35</v>
      </c>
      <c r="M4" s="20">
        <v>1</v>
      </c>
      <c r="N4" s="20">
        <v>0.25</v>
      </c>
      <c r="O4" s="20" t="s">
        <v>42</v>
      </c>
    </row>
    <row r="5" spans="1:15">
      <c r="A5" s="20" t="s">
        <v>6</v>
      </c>
      <c r="B5" s="20" t="s">
        <v>46</v>
      </c>
      <c r="C5" s="20">
        <v>130.1</v>
      </c>
      <c r="D5" s="20">
        <v>5</v>
      </c>
      <c r="E5" s="20">
        <v>5</v>
      </c>
      <c r="F5" s="20">
        <v>5</v>
      </c>
      <c r="G5" s="20">
        <v>5</v>
      </c>
      <c r="H5" s="21">
        <f t="shared" si="0"/>
        <v>1.8884893718541302</v>
      </c>
      <c r="I5">
        <f t="shared" si="1"/>
        <v>4</v>
      </c>
      <c r="L5" s="20" t="s">
        <v>36</v>
      </c>
      <c r="M5" s="20">
        <v>1</v>
      </c>
      <c r="N5" s="20">
        <v>0.25</v>
      </c>
      <c r="O5" s="20" t="s">
        <v>42</v>
      </c>
    </row>
    <row r="6" spans="1:15">
      <c r="L6" s="20" t="s">
        <v>11</v>
      </c>
      <c r="M6" s="20" t="s">
        <v>43</v>
      </c>
      <c r="N6" s="20">
        <v>0.2</v>
      </c>
      <c r="O6" s="20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Lokasi</vt:lpstr>
      <vt:lpstr>K-Means</vt:lpstr>
      <vt:lpstr>MatriksJarakFormula</vt:lpstr>
      <vt:lpstr>JarakDariUser</vt:lpstr>
      <vt:lpstr>WP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Angga</cp:lastModifiedBy>
  <dcterms:created xsi:type="dcterms:W3CDTF">2025-07-18T02:44:46Z</dcterms:created>
  <dcterms:modified xsi:type="dcterms:W3CDTF">2025-07-18T03:41:10Z</dcterms:modified>
</cp:coreProperties>
</file>