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f19\Documents\_Sicherung Laptop\_Current\DHBW\_Consulting\Vorlesungen\VL07 Wirtschaftlichkeitsrechnung\"/>
    </mc:Choice>
  </mc:AlternateContent>
  <bookViews>
    <workbookView xWindow="0" yWindow="0" windowWidth="19200" windowHeight="11340" activeTab="1"/>
  </bookViews>
  <sheets>
    <sheet name="Ziele und Bewertungkriterien" sheetId="1" r:id="rId1"/>
    <sheet name="Gewichtung Ziele" sheetId="4" r:id="rId2"/>
    <sheet name="Ziele u. Bewert. gewichtet" sheetId="5" r:id="rId3"/>
    <sheet name="Teilnutzenwerte" sheetId="6" r:id="rId4"/>
    <sheet name="Nutzwertanalyse" sheetId="7" r:id="rId5"/>
    <sheet name="Teilnutzenwerte transponiert" sheetId="8" r:id="rId6"/>
    <sheet name="Quel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7" l="1"/>
  <c r="Q5" i="7" s="1"/>
  <c r="O5" i="7"/>
  <c r="O6" i="7" s="1"/>
  <c r="O7" i="7" s="1"/>
  <c r="P4" i="7"/>
  <c r="Q4" i="7" s="1"/>
  <c r="K5" i="7"/>
  <c r="K6" i="7" s="1"/>
  <c r="L4" i="7"/>
  <c r="M4" i="7" s="1"/>
  <c r="H4" i="7"/>
  <c r="I4" i="7" s="1"/>
  <c r="G5" i="7"/>
  <c r="H5" i="7" s="1"/>
  <c r="I5" i="7" s="1"/>
  <c r="E23" i="5"/>
  <c r="E20" i="5"/>
  <c r="E16" i="5"/>
  <c r="E11" i="5"/>
  <c r="E6" i="5"/>
  <c r="D8" i="4"/>
  <c r="E8" i="4"/>
  <c r="F8" i="4"/>
  <c r="G8" i="4"/>
  <c r="C8" i="4"/>
  <c r="D9" i="4" l="1"/>
  <c r="C7" i="5" s="1"/>
  <c r="F9" i="4"/>
  <c r="C17" i="5" s="1"/>
  <c r="F18" i="5" s="1"/>
  <c r="C9" i="4"/>
  <c r="C2" i="5" s="1"/>
  <c r="F2" i="5" s="1"/>
  <c r="E9" i="4"/>
  <c r="C12" i="5" s="1"/>
  <c r="F12" i="5" s="1"/>
  <c r="G9" i="4"/>
  <c r="C21" i="5" s="1"/>
  <c r="F21" i="5" s="1"/>
  <c r="F8" i="5"/>
  <c r="F10" i="5"/>
  <c r="F7" i="5"/>
  <c r="F9" i="5"/>
  <c r="G6" i="7"/>
  <c r="P7" i="7"/>
  <c r="Q7" i="7" s="1"/>
  <c r="O8" i="7"/>
  <c r="P6" i="7"/>
  <c r="Q6" i="7" s="1"/>
  <c r="K7" i="7"/>
  <c r="L6" i="7"/>
  <c r="M6" i="7" s="1"/>
  <c r="L5" i="7"/>
  <c r="M5" i="7" s="1"/>
  <c r="F5" i="5" l="1"/>
  <c r="F22" i="5"/>
  <c r="F15" i="5"/>
  <c r="F4" i="5"/>
  <c r="F3" i="5"/>
  <c r="F13" i="5"/>
  <c r="F17" i="5"/>
  <c r="F14" i="5"/>
  <c r="F19" i="5"/>
  <c r="G7" i="7"/>
  <c r="H6" i="7"/>
  <c r="I6" i="7" s="1"/>
  <c r="P8" i="7"/>
  <c r="Q8" i="7" s="1"/>
  <c r="O9" i="7"/>
  <c r="L7" i="7"/>
  <c r="M7" i="7" s="1"/>
  <c r="K8" i="7"/>
  <c r="G8" i="7" l="1"/>
  <c r="H7" i="7"/>
  <c r="I7" i="7" s="1"/>
  <c r="O10" i="7"/>
  <c r="P9" i="7"/>
  <c r="Q9" i="7" s="1"/>
  <c r="K9" i="7"/>
  <c r="L8" i="7"/>
  <c r="M8" i="7" s="1"/>
  <c r="G9" i="7" l="1"/>
  <c r="H8" i="7"/>
  <c r="I8" i="7" s="1"/>
  <c r="P10" i="7"/>
  <c r="Q10" i="7" s="1"/>
  <c r="O11" i="7"/>
  <c r="K10" i="7"/>
  <c r="L9" i="7"/>
  <c r="M9" i="7" s="1"/>
  <c r="G10" i="7" l="1"/>
  <c r="H9" i="7"/>
  <c r="I9" i="7" s="1"/>
  <c r="P11" i="7"/>
  <c r="Q11" i="7" s="1"/>
  <c r="O12" i="7"/>
  <c r="L10" i="7"/>
  <c r="M10" i="7" s="1"/>
  <c r="K11" i="7"/>
  <c r="G11" i="7" l="1"/>
  <c r="H10" i="7"/>
  <c r="I10" i="7" s="1"/>
  <c r="O13" i="7"/>
  <c r="P12" i="7"/>
  <c r="Q12" i="7" s="1"/>
  <c r="K12" i="7"/>
  <c r="L11" i="7"/>
  <c r="M11" i="7" s="1"/>
  <c r="G12" i="7" l="1"/>
  <c r="H11" i="7"/>
  <c r="I11" i="7" s="1"/>
  <c r="O14" i="7"/>
  <c r="P13" i="7"/>
  <c r="Q13" i="7" s="1"/>
  <c r="K13" i="7"/>
  <c r="L12" i="7"/>
  <c r="M12" i="7" s="1"/>
  <c r="G13" i="7" l="1"/>
  <c r="H12" i="7"/>
  <c r="I12" i="7" s="1"/>
  <c r="O15" i="7"/>
  <c r="P14" i="7"/>
  <c r="Q14" i="7" s="1"/>
  <c r="K14" i="7"/>
  <c r="L13" i="7"/>
  <c r="M13" i="7" s="1"/>
  <c r="G14" i="7" l="1"/>
  <c r="H13" i="7"/>
  <c r="I13" i="7" s="1"/>
  <c r="P15" i="7"/>
  <c r="Q15" i="7" s="1"/>
  <c r="O16" i="7"/>
  <c r="K15" i="7"/>
  <c r="L14" i="7"/>
  <c r="M14" i="7" s="1"/>
  <c r="G15" i="7" l="1"/>
  <c r="H14" i="7"/>
  <c r="I14" i="7" s="1"/>
  <c r="P16" i="7"/>
  <c r="Q16" i="7" s="1"/>
  <c r="O17" i="7"/>
  <c r="L15" i="7"/>
  <c r="M15" i="7" s="1"/>
  <c r="K16" i="7"/>
  <c r="G16" i="7" l="1"/>
  <c r="H15" i="7"/>
  <c r="I15" i="7" s="1"/>
  <c r="O18" i="7"/>
  <c r="P17" i="7"/>
  <c r="Q17" i="7" s="1"/>
  <c r="K17" i="7"/>
  <c r="L16" i="7"/>
  <c r="M16" i="7" s="1"/>
  <c r="G17" i="7" l="1"/>
  <c r="H16" i="7"/>
  <c r="I16" i="7" s="1"/>
  <c r="P18" i="7"/>
  <c r="Q18" i="7" s="1"/>
  <c r="O19" i="7"/>
  <c r="K18" i="7"/>
  <c r="L17" i="7"/>
  <c r="M17" i="7" s="1"/>
  <c r="G18" i="7" l="1"/>
  <c r="H17" i="7"/>
  <c r="I17" i="7" s="1"/>
  <c r="P19" i="7"/>
  <c r="Q19" i="7" s="1"/>
  <c r="O20" i="7"/>
  <c r="P20" i="7" s="1"/>
  <c r="Q20" i="7" s="1"/>
  <c r="Q21" i="7" s="1"/>
  <c r="L18" i="7"/>
  <c r="M18" i="7" s="1"/>
  <c r="K19" i="7"/>
  <c r="G19" i="7" l="1"/>
  <c r="H18" i="7"/>
  <c r="I18" i="7" s="1"/>
  <c r="K20" i="7"/>
  <c r="L20" i="7" s="1"/>
  <c r="M20" i="7" s="1"/>
  <c r="L19" i="7"/>
  <c r="M19" i="7" s="1"/>
  <c r="G20" i="7" l="1"/>
  <c r="H20" i="7" s="1"/>
  <c r="I20" i="7" s="1"/>
  <c r="H19" i="7"/>
  <c r="I19" i="7" s="1"/>
  <c r="M21" i="7"/>
  <c r="I21" i="7" l="1"/>
</calcChain>
</file>

<file path=xl/sharedStrings.xml><?xml version="1.0" encoding="utf-8"?>
<sst xmlns="http://schemas.openxmlformats.org/spreadsheetml/2006/main" count="537" uniqueCount="111">
  <si>
    <t>Zielbereich</t>
  </si>
  <si>
    <t>Bewertungskriterium</t>
  </si>
  <si>
    <t>A</t>
  </si>
  <si>
    <t>B</t>
  </si>
  <si>
    <t>C</t>
  </si>
  <si>
    <t>D</t>
  </si>
  <si>
    <t>E</t>
  </si>
  <si>
    <t>Qualifikation des Dienstleisters</t>
  </si>
  <si>
    <t>Zufriedenheit der Mitarbeiter als Anwender</t>
  </si>
  <si>
    <t>Wirtschaftlichkeit</t>
  </si>
  <si>
    <t>Funktionstauglichkeit für den Kundenservice</t>
  </si>
  <si>
    <t>Image beim Kunden</t>
  </si>
  <si>
    <t>Fahrzeugmarke passt zum Unternehmensimage</t>
  </si>
  <si>
    <t>https://www.business-wissen.de/hb/beispiel-fuer-eine-nutzwertanalyse/</t>
  </si>
  <si>
    <t>Fahrzeug ist Baustein der Markenbotschaft</t>
  </si>
  <si>
    <t>Robustheit der Fahrzeuge für den Baustelleneinsatz</t>
  </si>
  <si>
    <t>Innenausstattung frei wählbar für Servicetechnik</t>
  </si>
  <si>
    <t>Schnittstellen für Planung und Steuerung Fahrzeugeinsatz</t>
  </si>
  <si>
    <t>durchschnittlicher Fahrzeugpreis</t>
  </si>
  <si>
    <t>Finanzierungsbedingungen</t>
  </si>
  <si>
    <t>Betriebskosten (Total Cost of Ownership)</t>
  </si>
  <si>
    <t>Kostensteigerungen in den Folgejahren</t>
  </si>
  <si>
    <t>Image der Fahrzeugmarke aus Sicht des Mitarbeiters</t>
  </si>
  <si>
    <t>Tauglichkeit als zweckmäßiges Familienfahrzeug</t>
  </si>
  <si>
    <t>Ausstattung und Funktionalität des Fahrzeuges</t>
  </si>
  <si>
    <t>differenzierte Auswahl an Fahrzeugen für individuelle Anforderungen</t>
  </si>
  <si>
    <t>Breite der Fahrzeugpalette</t>
  </si>
  <si>
    <t>Langjährige Erfahrung als Mobilitätsdienstleister</t>
  </si>
  <si>
    <t>direkter Ansprechpartner als Key Account Manager</t>
  </si>
  <si>
    <t>ausreichende Finanzkraft</t>
  </si>
  <si>
    <t>Ziel-bereichs-code</t>
  </si>
  <si>
    <t>Anzahl Nennungen</t>
  </si>
  <si>
    <t>Gewicht</t>
  </si>
  <si>
    <t>Gewicht im Zielbereich</t>
  </si>
  <si>
    <t>Gewicht gesamt</t>
  </si>
  <si>
    <t>Summe Gewicht im Zielbereich</t>
  </si>
  <si>
    <t>Leistungsindikator</t>
  </si>
  <si>
    <t>Einheit</t>
  </si>
  <si>
    <t>Teilnutzenwert</t>
  </si>
  <si>
    <t>sehr schlecht / nicht vorhanden</t>
  </si>
  <si>
    <t>schlecht / kaum vorhanden</t>
  </si>
  <si>
    <t>etwas schlecht / gering vorhanden</t>
  </si>
  <si>
    <t>etwas gut / teilweise vorhanden</t>
  </si>
  <si>
    <t>gut / weitgehend vorhanden</t>
  </si>
  <si>
    <t>sehr gut / vollständig vorhanden</t>
  </si>
  <si>
    <t>Anzahl Fahrzeugmodelle</t>
  </si>
  <si>
    <t>Unternehmen besteht seit</t>
  </si>
  <si>
    <t xml:space="preserve">vorhanden </t>
  </si>
  <si>
    <t>Bilanzsumme</t>
  </si>
  <si>
    <t>Bewertung Marke</t>
  </si>
  <si>
    <t>Kofferraumvolumen</t>
  </si>
  <si>
    <t>Anzahl Ausstattungsmerkmale</t>
  </si>
  <si>
    <t>Mögliche Variantenauswahl</t>
  </si>
  <si>
    <t>Listenpreis abzgl. Rabatt</t>
  </si>
  <si>
    <t>mögliche Finanzierungsarten</t>
  </si>
  <si>
    <t>Kosten pro Jahr und Fahrzeug</t>
  </si>
  <si>
    <t>Kostensteigerung</t>
  </si>
  <si>
    <t>Bewertung Produktmerkmale</t>
  </si>
  <si>
    <t>Anzahl</t>
  </si>
  <si>
    <t>Jahre</t>
  </si>
  <si>
    <t>ja/nein</t>
  </si>
  <si>
    <t>TEUR</t>
  </si>
  <si>
    <t>Index</t>
  </si>
  <si>
    <t>Liter</t>
  </si>
  <si>
    <t>Prozent</t>
  </si>
  <si>
    <t>0&lt;Alter&lt;=2</t>
  </si>
  <si>
    <t>2&lt;Alter&lt;=4</t>
  </si>
  <si>
    <t>4&lt;Alter&lt;=6</t>
  </si>
  <si>
    <t>6&lt;Alter&lt;=8</t>
  </si>
  <si>
    <t>8&lt;Alter&lt;=10</t>
  </si>
  <si>
    <t>gar nicht</t>
  </si>
  <si>
    <t>sehr gering</t>
  </si>
  <si>
    <t>wenig</t>
  </si>
  <si>
    <t>etwas</t>
  </si>
  <si>
    <t>weitgehend</t>
  </si>
  <si>
    <t>vollständig</t>
  </si>
  <si>
    <t>10&lt;Alter</t>
  </si>
  <si>
    <t>0&lt;BS&lt;=500</t>
  </si>
  <si>
    <t>500&lt;BS&lt;=1000</t>
  </si>
  <si>
    <t>1000&lt;BS&lt;=2000</t>
  </si>
  <si>
    <t>2000&lt;BS&lt;=3000</t>
  </si>
  <si>
    <t>3000&lt;BS&lt;=4000</t>
  </si>
  <si>
    <t>4000&lt;BS</t>
  </si>
  <si>
    <t>0&lt;Index&lt;=10</t>
  </si>
  <si>
    <t>10&lt;Index&lt;=30</t>
  </si>
  <si>
    <t>30&lt;Index&lt;=50</t>
  </si>
  <si>
    <t>50&lt;Index&lt;=70</t>
  </si>
  <si>
    <t>70&lt;Index&lt;=90</t>
  </si>
  <si>
    <t>90&lt;Index</t>
  </si>
  <si>
    <t>Anstieg&gt;10</t>
  </si>
  <si>
    <t>10&gt;=Anstieg&gt;8</t>
  </si>
  <si>
    <t>8&gt;=Anstieg&gt;6</t>
  </si>
  <si>
    <t>6&gt;=Anstieg&gt;4</t>
  </si>
  <si>
    <t>4&gt;=Anstieg&gt;2</t>
  </si>
  <si>
    <t>2&gt;=Anstieg</t>
  </si>
  <si>
    <t>Mercedes</t>
  </si>
  <si>
    <t>Leistung</t>
  </si>
  <si>
    <t>Punkte</t>
  </si>
  <si>
    <t>Teil-nutzen</t>
  </si>
  <si>
    <t>Spalte</t>
  </si>
  <si>
    <t>Volkswagen</t>
  </si>
  <si>
    <t>unabhängiger Dienstleister</t>
  </si>
  <si>
    <t>Handlungsoptionen</t>
  </si>
  <si>
    <t>Hinweis:</t>
  </si>
  <si>
    <t>Das Beispiel in der Quelle wurde überarbeitet, zum einen wegen geringfügiger Fehler in den Einheiten,</t>
  </si>
  <si>
    <t>zum anderen wegen überholter Betriebskosten.</t>
  </si>
  <si>
    <t>Am Ende werden die Einträge für jedes Ziel gezählt.</t>
  </si>
  <si>
    <t>Jedes Ziel erhält dann das relative Gewicht anhand seiner Nennungen.</t>
  </si>
  <si>
    <t xml:space="preserve">Im oberen rechten Teil der Tabelle, der ockerfarben hinterlegt ist, </t>
  </si>
  <si>
    <t>Das "wichtigere" Ziel wird dann hier eingetragen.</t>
  </si>
  <si>
    <t xml:space="preserve">wird jedes horizontale Ziel mit jedem vertikalen Ziel verglichen.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</si>
</sst>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 diagonalUp="1" diagonalDown="1"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thin">
        <color theme="0" tint="-0.34998626667073579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0" fillId="8" borderId="0" xfId="1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 wrapText="1"/>
    </xf>
    <xf numFmtId="9" fontId="0" fillId="5" borderId="1" xfId="0" applyNumberForma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9" fontId="0" fillId="2" borderId="1" xfId="1" applyFont="1" applyFill="1" applyBorder="1" applyAlignment="1">
      <alignment vertical="center" wrapText="1"/>
    </xf>
    <xf numFmtId="9" fontId="0" fillId="3" borderId="1" xfId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Continuous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Continuous" vertical="center" wrapText="1"/>
    </xf>
    <xf numFmtId="0" fontId="3" fillId="7" borderId="1" xfId="0" applyFont="1" applyFill="1" applyBorder="1" applyAlignment="1">
      <alignment horizontal="centerContinuous" vertical="center" wrapText="1"/>
    </xf>
    <xf numFmtId="0" fontId="4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Continuous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9" fontId="0" fillId="3" borderId="2" xfId="0" applyNumberFormat="1" applyFill="1" applyBorder="1" applyAlignment="1">
      <alignment vertical="center" wrapText="1"/>
    </xf>
    <xf numFmtId="9" fontId="0" fillId="2" borderId="3" xfId="0" applyNumberForma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3" fillId="7" borderId="0" xfId="0" applyFont="1" applyFill="1" applyAlignment="1">
      <alignment vertical="center"/>
    </xf>
  </cellXfs>
  <cellStyles count="2">
    <cellStyle name="Prozent" xfId="1" builtinId="5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4" sqref="C4"/>
    </sheetView>
  </sheetViews>
  <sheetFormatPr baseColWidth="10" defaultColWidth="9.28515625" defaultRowHeight="15" x14ac:dyDescent="0.25"/>
  <cols>
    <col min="1" max="1" width="9.28515625" style="1"/>
    <col min="2" max="2" width="24.140625" style="1" customWidth="1"/>
    <col min="3" max="3" width="64.28515625" style="1" bestFit="1" customWidth="1"/>
    <col min="4" max="16384" width="9.28515625" style="1"/>
  </cols>
  <sheetData>
    <row r="1" spans="1:3" ht="45" x14ac:dyDescent="0.25">
      <c r="A1" s="4" t="s">
        <v>30</v>
      </c>
      <c r="B1" s="4" t="s">
        <v>0</v>
      </c>
      <c r="C1" s="4" t="s">
        <v>1</v>
      </c>
    </row>
    <row r="2" spans="1:3" x14ac:dyDescent="0.25">
      <c r="A2" s="43" t="s">
        <v>2</v>
      </c>
      <c r="B2" s="37" t="s">
        <v>7</v>
      </c>
      <c r="C2" s="2" t="s">
        <v>26</v>
      </c>
    </row>
    <row r="3" spans="1:3" x14ac:dyDescent="0.25">
      <c r="A3" s="44"/>
      <c r="B3" s="38"/>
      <c r="C3" s="2" t="s">
        <v>27</v>
      </c>
    </row>
    <row r="4" spans="1:3" x14ac:dyDescent="0.25">
      <c r="A4" s="44"/>
      <c r="B4" s="38"/>
      <c r="C4" s="2" t="s">
        <v>28</v>
      </c>
    </row>
    <row r="5" spans="1:3" x14ac:dyDescent="0.25">
      <c r="A5" s="45"/>
      <c r="B5" s="39"/>
      <c r="C5" s="2" t="s">
        <v>29</v>
      </c>
    </row>
    <row r="6" spans="1:3" x14ac:dyDescent="0.25">
      <c r="A6" s="46" t="s">
        <v>3</v>
      </c>
      <c r="B6" s="40" t="s">
        <v>8</v>
      </c>
      <c r="C6" s="3" t="s">
        <v>22</v>
      </c>
    </row>
    <row r="7" spans="1:3" x14ac:dyDescent="0.25">
      <c r="A7" s="47"/>
      <c r="B7" s="41"/>
      <c r="C7" s="3" t="s">
        <v>23</v>
      </c>
    </row>
    <row r="8" spans="1:3" x14ac:dyDescent="0.25">
      <c r="A8" s="47"/>
      <c r="B8" s="41"/>
      <c r="C8" s="3" t="s">
        <v>24</v>
      </c>
    </row>
    <row r="9" spans="1:3" x14ac:dyDescent="0.25">
      <c r="A9" s="48"/>
      <c r="B9" s="42"/>
      <c r="C9" s="3" t="s">
        <v>25</v>
      </c>
    </row>
    <row r="10" spans="1:3" x14ac:dyDescent="0.25">
      <c r="A10" s="43" t="s">
        <v>4</v>
      </c>
      <c r="B10" s="37" t="s">
        <v>9</v>
      </c>
      <c r="C10" s="2" t="s">
        <v>18</v>
      </c>
    </row>
    <row r="11" spans="1:3" x14ac:dyDescent="0.25">
      <c r="A11" s="44"/>
      <c r="B11" s="38"/>
      <c r="C11" s="2" t="s">
        <v>19</v>
      </c>
    </row>
    <row r="12" spans="1:3" x14ac:dyDescent="0.25">
      <c r="A12" s="44"/>
      <c r="B12" s="38"/>
      <c r="C12" s="2" t="s">
        <v>20</v>
      </c>
    </row>
    <row r="13" spans="1:3" x14ac:dyDescent="0.25">
      <c r="A13" s="45"/>
      <c r="B13" s="39"/>
      <c r="C13" s="2" t="s">
        <v>21</v>
      </c>
    </row>
    <row r="14" spans="1:3" x14ac:dyDescent="0.25">
      <c r="A14" s="46" t="s">
        <v>5</v>
      </c>
      <c r="B14" s="40" t="s">
        <v>10</v>
      </c>
      <c r="C14" s="3" t="s">
        <v>15</v>
      </c>
    </row>
    <row r="15" spans="1:3" x14ac:dyDescent="0.25">
      <c r="A15" s="47"/>
      <c r="B15" s="41"/>
      <c r="C15" s="3" t="s">
        <v>16</v>
      </c>
    </row>
    <row r="16" spans="1:3" x14ac:dyDescent="0.25">
      <c r="A16" s="48"/>
      <c r="B16" s="42"/>
      <c r="C16" s="3" t="s">
        <v>17</v>
      </c>
    </row>
    <row r="17" spans="1:3" x14ac:dyDescent="0.25">
      <c r="A17" s="43" t="s">
        <v>6</v>
      </c>
      <c r="B17" s="37" t="s">
        <v>11</v>
      </c>
      <c r="C17" s="2" t="s">
        <v>12</v>
      </c>
    </row>
    <row r="18" spans="1:3" x14ac:dyDescent="0.25">
      <c r="A18" s="45"/>
      <c r="B18" s="39"/>
      <c r="C18" s="2" t="s">
        <v>14</v>
      </c>
    </row>
  </sheetData>
  <mergeCells count="10">
    <mergeCell ref="A2:A5"/>
    <mergeCell ref="A6:A9"/>
    <mergeCell ref="A10:A13"/>
    <mergeCell ref="A14:A16"/>
    <mergeCell ref="A17:A18"/>
    <mergeCell ref="B2:B5"/>
    <mergeCell ref="B6:B9"/>
    <mergeCell ref="B10:B13"/>
    <mergeCell ref="B14:B16"/>
    <mergeCell ref="B17:B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24" zoomScaleNormal="124" workbookViewId="0">
      <selection activeCell="B9" sqref="B9"/>
    </sheetView>
  </sheetViews>
  <sheetFormatPr baseColWidth="10" defaultRowHeight="15" x14ac:dyDescent="0.25"/>
  <cols>
    <col min="1" max="1" width="11.42578125" style="6"/>
    <col min="2" max="2" width="25.7109375" style="6" customWidth="1"/>
    <col min="3" max="16384" width="11.42578125" style="6"/>
  </cols>
  <sheetData>
    <row r="1" spans="1:7" ht="45" x14ac:dyDescent="0.25">
      <c r="A1" s="4" t="s">
        <v>30</v>
      </c>
      <c r="B1" s="4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0" customHeight="1" x14ac:dyDescent="0.25">
      <c r="A2" s="13" t="s">
        <v>2</v>
      </c>
      <c r="B2" s="1" t="s">
        <v>7</v>
      </c>
      <c r="C2" s="9"/>
      <c r="D2" s="10" t="s">
        <v>3</v>
      </c>
      <c r="E2" s="10" t="s">
        <v>2</v>
      </c>
      <c r="F2" s="10" t="s">
        <v>2</v>
      </c>
      <c r="G2" s="10" t="s">
        <v>2</v>
      </c>
    </row>
    <row r="3" spans="1:7" ht="30" customHeight="1" x14ac:dyDescent="0.25">
      <c r="A3" s="13" t="s">
        <v>3</v>
      </c>
      <c r="B3" s="1" t="s">
        <v>8</v>
      </c>
      <c r="C3" s="9"/>
      <c r="D3" s="9"/>
      <c r="E3" s="10" t="s">
        <v>3</v>
      </c>
      <c r="F3" s="10" t="s">
        <v>3</v>
      </c>
      <c r="G3" s="10" t="s">
        <v>3</v>
      </c>
    </row>
    <row r="4" spans="1:7" ht="30" customHeight="1" x14ac:dyDescent="0.25">
      <c r="A4" s="13" t="s">
        <v>4</v>
      </c>
      <c r="B4" s="1" t="s">
        <v>9</v>
      </c>
      <c r="C4" s="9"/>
      <c r="D4" s="9"/>
      <c r="E4" s="9"/>
      <c r="F4" s="10" t="s">
        <v>5</v>
      </c>
      <c r="G4" s="10" t="s">
        <v>4</v>
      </c>
    </row>
    <row r="5" spans="1:7" ht="30" customHeight="1" x14ac:dyDescent="0.25">
      <c r="A5" s="13" t="s">
        <v>5</v>
      </c>
      <c r="B5" s="1" t="s">
        <v>10</v>
      </c>
      <c r="C5" s="9"/>
      <c r="D5" s="9"/>
      <c r="E5" s="9"/>
      <c r="F5" s="9"/>
      <c r="G5" s="10" t="s">
        <v>6</v>
      </c>
    </row>
    <row r="6" spans="1:7" ht="30" customHeight="1" x14ac:dyDescent="0.25">
      <c r="A6" s="13" t="s">
        <v>6</v>
      </c>
      <c r="B6" s="1" t="s">
        <v>11</v>
      </c>
      <c r="C6" s="9"/>
      <c r="D6" s="9"/>
      <c r="E6" s="9"/>
      <c r="F6" s="9"/>
      <c r="G6" s="9"/>
    </row>
    <row r="8" spans="1:7" x14ac:dyDescent="0.25">
      <c r="B8" s="7" t="s">
        <v>31</v>
      </c>
      <c r="C8" s="8">
        <f>COUNTIF($C$2:$G$6,C1)</f>
        <v>3</v>
      </c>
      <c r="D8" s="8">
        <f t="shared" ref="D8:G8" si="0">COUNTIF($C$2:$G$6,D1)</f>
        <v>4</v>
      </c>
      <c r="E8" s="8">
        <f t="shared" si="0"/>
        <v>1</v>
      </c>
      <c r="F8" s="8">
        <f t="shared" si="0"/>
        <v>1</v>
      </c>
      <c r="G8" s="8">
        <f t="shared" si="0"/>
        <v>1</v>
      </c>
    </row>
    <row r="9" spans="1:7" x14ac:dyDescent="0.25">
      <c r="B9" s="6" t="s">
        <v>32</v>
      </c>
      <c r="C9" s="12">
        <f>C8/SUM($C$8:$G$8)</f>
        <v>0.3</v>
      </c>
      <c r="D9" s="12">
        <f t="shared" ref="D9:G9" si="1">D8/SUM($C$8:$G$8)</f>
        <v>0.4</v>
      </c>
      <c r="E9" s="12">
        <f t="shared" si="1"/>
        <v>0.1</v>
      </c>
      <c r="F9" s="12">
        <f t="shared" si="1"/>
        <v>0.1</v>
      </c>
      <c r="G9" s="12">
        <f t="shared" si="1"/>
        <v>0.1</v>
      </c>
    </row>
    <row r="12" spans="1:7" x14ac:dyDescent="0.25">
      <c r="A12" s="54" t="s">
        <v>108</v>
      </c>
      <c r="B12" s="54"/>
      <c r="C12" s="54"/>
      <c r="D12" s="54"/>
      <c r="E12" s="54"/>
      <c r="F12" s="54"/>
      <c r="G12" s="54"/>
    </row>
    <row r="13" spans="1:7" x14ac:dyDescent="0.25">
      <c r="A13" s="54" t="s">
        <v>110</v>
      </c>
      <c r="B13" s="54"/>
      <c r="C13" s="54"/>
      <c r="D13" s="54"/>
      <c r="E13" s="54"/>
      <c r="F13" s="54"/>
      <c r="G13" s="54"/>
    </row>
    <row r="14" spans="1:7" x14ac:dyDescent="0.25">
      <c r="A14" s="55" t="s">
        <v>109</v>
      </c>
      <c r="B14" s="54"/>
      <c r="C14" s="54"/>
      <c r="D14" s="54"/>
      <c r="E14" s="54"/>
      <c r="F14" s="54"/>
      <c r="G14" s="54"/>
    </row>
    <row r="15" spans="1:7" x14ac:dyDescent="0.25">
      <c r="A15" s="54"/>
      <c r="B15" s="54"/>
      <c r="C15" s="54"/>
      <c r="D15" s="54"/>
      <c r="E15" s="54"/>
      <c r="F15" s="54"/>
      <c r="G15" s="54"/>
    </row>
    <row r="16" spans="1:7" x14ac:dyDescent="0.25">
      <c r="A16" s="54" t="s">
        <v>106</v>
      </c>
      <c r="B16" s="54"/>
      <c r="C16" s="54"/>
      <c r="D16" s="54"/>
      <c r="E16" s="54"/>
      <c r="F16" s="54"/>
      <c r="G16" s="54"/>
    </row>
    <row r="17" spans="1:7" x14ac:dyDescent="0.25">
      <c r="A17" s="55" t="s">
        <v>107</v>
      </c>
      <c r="B17" s="55"/>
      <c r="C17" s="55"/>
      <c r="D17" s="55"/>
      <c r="E17" s="55"/>
      <c r="F17" s="54"/>
      <c r="G17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2" sqref="F22"/>
    </sheetView>
  </sheetViews>
  <sheetFormatPr baseColWidth="10" defaultColWidth="9.28515625" defaultRowHeight="15" x14ac:dyDescent="0.25"/>
  <cols>
    <col min="1" max="1" width="9.28515625" style="1"/>
    <col min="2" max="2" width="24.140625" style="1" customWidth="1"/>
    <col min="3" max="3" width="8.42578125" style="1" bestFit="1" customWidth="1"/>
    <col min="4" max="4" width="64.28515625" style="1" bestFit="1" customWidth="1"/>
    <col min="5" max="5" width="11" style="1" bestFit="1" customWidth="1"/>
    <col min="6" max="16384" width="9.28515625" style="1"/>
  </cols>
  <sheetData>
    <row r="1" spans="1:6" ht="45" x14ac:dyDescent="0.25">
      <c r="A1" s="4" t="s">
        <v>30</v>
      </c>
      <c r="B1" s="4" t="s">
        <v>0</v>
      </c>
      <c r="C1" s="4" t="s">
        <v>32</v>
      </c>
      <c r="D1" s="4" t="s">
        <v>1</v>
      </c>
      <c r="E1" s="4" t="s">
        <v>33</v>
      </c>
      <c r="F1" s="4" t="s">
        <v>34</v>
      </c>
    </row>
    <row r="2" spans="1:6" x14ac:dyDescent="0.25">
      <c r="A2" s="43" t="s">
        <v>2</v>
      </c>
      <c r="B2" s="37" t="s">
        <v>7</v>
      </c>
      <c r="C2" s="49">
        <f>'Gewichtung Ziele'!C9</f>
        <v>0.3</v>
      </c>
      <c r="D2" s="2" t="s">
        <v>26</v>
      </c>
      <c r="E2" s="14">
        <v>0.3</v>
      </c>
      <c r="F2" s="14">
        <f>C$2*E2</f>
        <v>0.09</v>
      </c>
    </row>
    <row r="3" spans="1:6" x14ac:dyDescent="0.25">
      <c r="A3" s="44"/>
      <c r="B3" s="38"/>
      <c r="C3" s="50"/>
      <c r="D3" s="2" t="s">
        <v>27</v>
      </c>
      <c r="E3" s="14">
        <v>0.4</v>
      </c>
      <c r="F3" s="14">
        <f t="shared" ref="F3:F5" si="0">C$2*E3</f>
        <v>0.12</v>
      </c>
    </row>
    <row r="4" spans="1:6" x14ac:dyDescent="0.25">
      <c r="A4" s="44"/>
      <c r="B4" s="38"/>
      <c r="C4" s="50"/>
      <c r="D4" s="2" t="s">
        <v>28</v>
      </c>
      <c r="E4" s="14">
        <v>0.1</v>
      </c>
      <c r="F4" s="14">
        <f t="shared" si="0"/>
        <v>0.03</v>
      </c>
    </row>
    <row r="5" spans="1:6" x14ac:dyDescent="0.25">
      <c r="A5" s="44"/>
      <c r="B5" s="38"/>
      <c r="C5" s="50"/>
      <c r="D5" s="2" t="s">
        <v>29</v>
      </c>
      <c r="E5" s="14">
        <v>0.2</v>
      </c>
      <c r="F5" s="14">
        <f t="shared" si="0"/>
        <v>0.06</v>
      </c>
    </row>
    <row r="6" spans="1:6" x14ac:dyDescent="0.25">
      <c r="A6" s="45"/>
      <c r="B6" s="39"/>
      <c r="C6" s="51"/>
      <c r="D6" s="16" t="s">
        <v>35</v>
      </c>
      <c r="E6" s="15">
        <f>SUM(E2:E5)</f>
        <v>1</v>
      </c>
      <c r="F6" s="14"/>
    </row>
    <row r="7" spans="1:6" x14ac:dyDescent="0.25">
      <c r="A7" s="46" t="s">
        <v>3</v>
      </c>
      <c r="B7" s="40" t="s">
        <v>8</v>
      </c>
      <c r="C7" s="52">
        <f>'Gewichtung Ziele'!D9</f>
        <v>0.4</v>
      </c>
      <c r="D7" s="3" t="s">
        <v>22</v>
      </c>
      <c r="E7" s="14">
        <v>0.2</v>
      </c>
      <c r="F7" s="14">
        <f>C$7*E7</f>
        <v>8.0000000000000016E-2</v>
      </c>
    </row>
    <row r="8" spans="1:6" x14ac:dyDescent="0.25">
      <c r="A8" s="47"/>
      <c r="B8" s="41"/>
      <c r="C8" s="50"/>
      <c r="D8" s="3" t="s">
        <v>23</v>
      </c>
      <c r="E8" s="14">
        <v>0.4</v>
      </c>
      <c r="F8" s="14">
        <f t="shared" ref="F8:F10" si="1">C$7*E8</f>
        <v>0.16000000000000003</v>
      </c>
    </row>
    <row r="9" spans="1:6" x14ac:dyDescent="0.25">
      <c r="A9" s="47"/>
      <c r="B9" s="41"/>
      <c r="C9" s="50"/>
      <c r="D9" s="3" t="s">
        <v>24</v>
      </c>
      <c r="E9" s="14">
        <v>0.2</v>
      </c>
      <c r="F9" s="14">
        <f t="shared" si="1"/>
        <v>8.0000000000000016E-2</v>
      </c>
    </row>
    <row r="10" spans="1:6" x14ac:dyDescent="0.25">
      <c r="A10" s="47"/>
      <c r="B10" s="41"/>
      <c r="C10" s="50"/>
      <c r="D10" s="3" t="s">
        <v>25</v>
      </c>
      <c r="E10" s="14">
        <v>0.2</v>
      </c>
      <c r="F10" s="14">
        <f t="shared" si="1"/>
        <v>8.0000000000000016E-2</v>
      </c>
    </row>
    <row r="11" spans="1:6" x14ac:dyDescent="0.25">
      <c r="A11" s="48"/>
      <c r="B11" s="42"/>
      <c r="C11" s="51"/>
      <c r="D11" s="16" t="s">
        <v>35</v>
      </c>
      <c r="E11" s="15">
        <f>SUM(E7:E10)</f>
        <v>1</v>
      </c>
      <c r="F11" s="14"/>
    </row>
    <row r="12" spans="1:6" x14ac:dyDescent="0.25">
      <c r="A12" s="43" t="s">
        <v>4</v>
      </c>
      <c r="B12" s="37" t="s">
        <v>9</v>
      </c>
      <c r="C12" s="49">
        <f>'Gewichtung Ziele'!E9</f>
        <v>0.1</v>
      </c>
      <c r="D12" s="2" t="s">
        <v>18</v>
      </c>
      <c r="E12" s="14">
        <v>0.2</v>
      </c>
      <c r="F12" s="14">
        <f>C$12*E12</f>
        <v>2.0000000000000004E-2</v>
      </c>
    </row>
    <row r="13" spans="1:6" x14ac:dyDescent="0.25">
      <c r="A13" s="44"/>
      <c r="B13" s="38"/>
      <c r="C13" s="50"/>
      <c r="D13" s="2" t="s">
        <v>19</v>
      </c>
      <c r="E13" s="14">
        <v>0.1</v>
      </c>
      <c r="F13" s="14">
        <f t="shared" ref="F13:F15" si="2">C$12*E13</f>
        <v>1.0000000000000002E-2</v>
      </c>
    </row>
    <row r="14" spans="1:6" x14ac:dyDescent="0.25">
      <c r="A14" s="44"/>
      <c r="B14" s="38"/>
      <c r="C14" s="50"/>
      <c r="D14" s="2" t="s">
        <v>20</v>
      </c>
      <c r="E14" s="14">
        <v>0.5</v>
      </c>
      <c r="F14" s="14">
        <f t="shared" si="2"/>
        <v>0.05</v>
      </c>
    </row>
    <row r="15" spans="1:6" x14ac:dyDescent="0.25">
      <c r="A15" s="44"/>
      <c r="B15" s="38"/>
      <c r="C15" s="50"/>
      <c r="D15" s="2" t="s">
        <v>21</v>
      </c>
      <c r="E15" s="14">
        <v>0.2</v>
      </c>
      <c r="F15" s="14">
        <f t="shared" si="2"/>
        <v>2.0000000000000004E-2</v>
      </c>
    </row>
    <row r="16" spans="1:6" x14ac:dyDescent="0.25">
      <c r="A16" s="45"/>
      <c r="B16" s="39"/>
      <c r="C16" s="51"/>
      <c r="D16" s="16" t="s">
        <v>35</v>
      </c>
      <c r="E16" s="15">
        <f>SUM(E12:E15)</f>
        <v>1</v>
      </c>
      <c r="F16" s="14"/>
    </row>
    <row r="17" spans="1:6" x14ac:dyDescent="0.25">
      <c r="A17" s="46" t="s">
        <v>5</v>
      </c>
      <c r="B17" s="40" t="s">
        <v>10</v>
      </c>
      <c r="C17" s="52">
        <f>'Gewichtung Ziele'!F9</f>
        <v>0.1</v>
      </c>
      <c r="D17" s="3" t="s">
        <v>15</v>
      </c>
      <c r="E17" s="14">
        <v>0.3</v>
      </c>
      <c r="F17" s="14">
        <f>C$17*E17</f>
        <v>0.03</v>
      </c>
    </row>
    <row r="18" spans="1:6" x14ac:dyDescent="0.25">
      <c r="A18" s="47"/>
      <c r="B18" s="41"/>
      <c r="C18" s="50"/>
      <c r="D18" s="3" t="s">
        <v>16</v>
      </c>
      <c r="E18" s="14">
        <v>0.2</v>
      </c>
      <c r="F18" s="14">
        <f t="shared" ref="F18:F19" si="3">C$17*E18</f>
        <v>2.0000000000000004E-2</v>
      </c>
    </row>
    <row r="19" spans="1:6" x14ac:dyDescent="0.25">
      <c r="A19" s="47"/>
      <c r="B19" s="41"/>
      <c r="C19" s="50"/>
      <c r="D19" s="3" t="s">
        <v>17</v>
      </c>
      <c r="E19" s="14">
        <v>0.5</v>
      </c>
      <c r="F19" s="14">
        <f t="shared" si="3"/>
        <v>0.05</v>
      </c>
    </row>
    <row r="20" spans="1:6" x14ac:dyDescent="0.25">
      <c r="A20" s="48"/>
      <c r="B20" s="42"/>
      <c r="C20" s="51"/>
      <c r="D20" s="16" t="s">
        <v>35</v>
      </c>
      <c r="E20" s="15">
        <f>SUM(E17:E19)</f>
        <v>1</v>
      </c>
      <c r="F20" s="14"/>
    </row>
    <row r="21" spans="1:6" x14ac:dyDescent="0.25">
      <c r="A21" s="43" t="s">
        <v>6</v>
      </c>
      <c r="B21" s="37" t="s">
        <v>11</v>
      </c>
      <c r="C21" s="49">
        <f>'Gewichtung Ziele'!G9</f>
        <v>0.1</v>
      </c>
      <c r="D21" s="2" t="s">
        <v>12</v>
      </c>
      <c r="E21" s="14">
        <v>0.6</v>
      </c>
      <c r="F21" s="14">
        <f>C$21*E21</f>
        <v>0.06</v>
      </c>
    </row>
    <row r="22" spans="1:6" x14ac:dyDescent="0.25">
      <c r="A22" s="44"/>
      <c r="B22" s="38"/>
      <c r="C22" s="53"/>
      <c r="D22" s="2" t="s">
        <v>14</v>
      </c>
      <c r="E22" s="14">
        <v>0.4</v>
      </c>
      <c r="F22" s="14">
        <f>C$21*E22</f>
        <v>4.0000000000000008E-2</v>
      </c>
    </row>
    <row r="23" spans="1:6" x14ac:dyDescent="0.25">
      <c r="A23" s="45"/>
      <c r="B23" s="39"/>
      <c r="C23" s="51"/>
      <c r="D23" s="16" t="s">
        <v>35</v>
      </c>
      <c r="E23" s="15">
        <f>SUM(E21:E22)</f>
        <v>1</v>
      </c>
      <c r="F23" s="14"/>
    </row>
  </sheetData>
  <mergeCells count="15">
    <mergeCell ref="A17:A20"/>
    <mergeCell ref="B17:B20"/>
    <mergeCell ref="A21:A23"/>
    <mergeCell ref="B21:B23"/>
    <mergeCell ref="C2:C6"/>
    <mergeCell ref="C7:C11"/>
    <mergeCell ref="C12:C16"/>
    <mergeCell ref="C17:C20"/>
    <mergeCell ref="C21:C23"/>
    <mergeCell ref="A2:A6"/>
    <mergeCell ref="B2:B6"/>
    <mergeCell ref="A7:A11"/>
    <mergeCell ref="B7:B11"/>
    <mergeCell ref="A12:A16"/>
    <mergeCell ref="B12:B16"/>
  </mergeCells>
  <conditionalFormatting sqref="E6">
    <cfRule type="cellIs" dxfId="9" priority="17" operator="lessThan">
      <formula>1</formula>
    </cfRule>
    <cfRule type="cellIs" dxfId="8" priority="18" operator="greaterThan">
      <formula>1</formula>
    </cfRule>
  </conditionalFormatting>
  <conditionalFormatting sqref="E11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E16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E20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E23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G5" sqref="G5"/>
    </sheetView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11" width="11.28515625" style="1" customWidth="1"/>
    <col min="12" max="16384" width="9.28515625" style="1"/>
  </cols>
  <sheetData>
    <row r="1" spans="1:11" x14ac:dyDescent="0.25">
      <c r="F1" s="19" t="s">
        <v>38</v>
      </c>
      <c r="G1" s="19"/>
      <c r="H1" s="19"/>
      <c r="I1" s="19"/>
      <c r="J1" s="19"/>
      <c r="K1" s="19"/>
    </row>
    <row r="2" spans="1:11" x14ac:dyDescent="0.25">
      <c r="F2" s="21">
        <v>0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</row>
    <row r="3" spans="1:11" ht="45" x14ac:dyDescent="0.25">
      <c r="A3" s="4" t="s">
        <v>30</v>
      </c>
      <c r="B3" s="4" t="s">
        <v>1</v>
      </c>
      <c r="C3" s="4" t="s">
        <v>34</v>
      </c>
      <c r="D3" s="4" t="s">
        <v>36</v>
      </c>
      <c r="E3" s="4" t="s">
        <v>37</v>
      </c>
      <c r="F3" s="20" t="s">
        <v>39</v>
      </c>
      <c r="G3" s="20" t="s">
        <v>40</v>
      </c>
      <c r="H3" s="20" t="s">
        <v>41</v>
      </c>
      <c r="I3" s="20" t="s">
        <v>42</v>
      </c>
      <c r="J3" s="20" t="s">
        <v>43</v>
      </c>
      <c r="K3" s="20" t="s">
        <v>44</v>
      </c>
    </row>
    <row r="4" spans="1:11" ht="15" customHeight="1" x14ac:dyDescent="0.25">
      <c r="A4" s="43" t="s">
        <v>2</v>
      </c>
      <c r="B4" s="2" t="s">
        <v>26</v>
      </c>
      <c r="C4" s="17">
        <v>0.12</v>
      </c>
      <c r="D4" s="2" t="s">
        <v>45</v>
      </c>
      <c r="E4" s="2" t="s">
        <v>58</v>
      </c>
      <c r="F4" s="22">
        <v>1</v>
      </c>
      <c r="G4" s="22">
        <v>2</v>
      </c>
      <c r="H4" s="22">
        <v>3</v>
      </c>
      <c r="I4" s="22">
        <v>4</v>
      </c>
      <c r="J4" s="22">
        <v>5</v>
      </c>
      <c r="K4" s="22">
        <v>6</v>
      </c>
    </row>
    <row r="5" spans="1:11" ht="15" customHeight="1" x14ac:dyDescent="0.25">
      <c r="A5" s="44"/>
      <c r="B5" s="2" t="s">
        <v>27</v>
      </c>
      <c r="C5" s="17">
        <v>0.16000000000000003</v>
      </c>
      <c r="D5" s="2" t="s">
        <v>46</v>
      </c>
      <c r="E5" s="2" t="s">
        <v>59</v>
      </c>
      <c r="F5" s="23" t="s">
        <v>65</v>
      </c>
      <c r="G5" s="23" t="s">
        <v>66</v>
      </c>
      <c r="H5" s="23" t="s">
        <v>67</v>
      </c>
      <c r="I5" s="23" t="s">
        <v>68</v>
      </c>
      <c r="J5" s="23" t="s">
        <v>69</v>
      </c>
      <c r="K5" s="23" t="s">
        <v>76</v>
      </c>
    </row>
    <row r="6" spans="1:11" ht="15" customHeight="1" x14ac:dyDescent="0.25">
      <c r="A6" s="44"/>
      <c r="B6" s="2" t="s">
        <v>28</v>
      </c>
      <c r="C6" s="17">
        <v>4.0000000000000008E-2</v>
      </c>
      <c r="D6" s="2" t="s">
        <v>47</v>
      </c>
      <c r="E6" s="2" t="s">
        <v>60</v>
      </c>
      <c r="F6" s="25" t="s">
        <v>70</v>
      </c>
      <c r="G6" s="25" t="s">
        <v>71</v>
      </c>
      <c r="H6" s="25" t="s">
        <v>72</v>
      </c>
      <c r="I6" s="25" t="s">
        <v>73</v>
      </c>
      <c r="J6" s="25" t="s">
        <v>74</v>
      </c>
      <c r="K6" s="25" t="s">
        <v>75</v>
      </c>
    </row>
    <row r="7" spans="1:11" ht="15" customHeight="1" x14ac:dyDescent="0.25">
      <c r="A7" s="45"/>
      <c r="B7" s="2" t="s">
        <v>29</v>
      </c>
      <c r="C7" s="17">
        <v>8.0000000000000016E-2</v>
      </c>
      <c r="D7" s="2" t="s">
        <v>48</v>
      </c>
      <c r="E7" s="2" t="s">
        <v>61</v>
      </c>
      <c r="F7" s="26" t="s">
        <v>77</v>
      </c>
      <c r="G7" s="26" t="s">
        <v>78</v>
      </c>
      <c r="H7" s="26" t="s">
        <v>79</v>
      </c>
      <c r="I7" s="26" t="s">
        <v>80</v>
      </c>
      <c r="J7" s="26" t="s">
        <v>81</v>
      </c>
      <c r="K7" s="26" t="s">
        <v>82</v>
      </c>
    </row>
    <row r="8" spans="1:11" ht="15" customHeight="1" x14ac:dyDescent="0.25">
      <c r="A8" s="46" t="s">
        <v>3</v>
      </c>
      <c r="B8" s="3" t="s">
        <v>22</v>
      </c>
      <c r="C8" s="18">
        <v>4.0000000000000008E-2</v>
      </c>
      <c r="D8" s="3" t="s">
        <v>49</v>
      </c>
      <c r="E8" s="3" t="s">
        <v>62</v>
      </c>
      <c r="F8" s="28" t="s">
        <v>83</v>
      </c>
      <c r="G8" s="28" t="s">
        <v>84</v>
      </c>
      <c r="H8" s="28" t="s">
        <v>85</v>
      </c>
      <c r="I8" s="28" t="s">
        <v>86</v>
      </c>
      <c r="J8" s="28" t="s">
        <v>87</v>
      </c>
      <c r="K8" s="28" t="s">
        <v>88</v>
      </c>
    </row>
    <row r="9" spans="1:11" ht="15" customHeight="1" x14ac:dyDescent="0.25">
      <c r="A9" s="47"/>
      <c r="B9" s="3" t="s">
        <v>23</v>
      </c>
      <c r="C9" s="18">
        <v>8.0000000000000016E-2</v>
      </c>
      <c r="D9" s="3" t="s">
        <v>50</v>
      </c>
      <c r="E9" s="3" t="s">
        <v>63</v>
      </c>
      <c r="F9" s="24">
        <v>300</v>
      </c>
      <c r="G9" s="24">
        <v>500</v>
      </c>
      <c r="H9" s="24">
        <v>700</v>
      </c>
      <c r="I9" s="24">
        <v>900</v>
      </c>
      <c r="J9" s="24">
        <v>1100</v>
      </c>
      <c r="K9" s="24">
        <v>1300</v>
      </c>
    </row>
    <row r="10" spans="1:11" ht="15" customHeight="1" x14ac:dyDescent="0.25">
      <c r="A10" s="47"/>
      <c r="B10" s="3" t="s">
        <v>24</v>
      </c>
      <c r="C10" s="18">
        <v>4.0000000000000008E-2</v>
      </c>
      <c r="D10" s="3" t="s">
        <v>51</v>
      </c>
      <c r="E10" s="3" t="s">
        <v>58</v>
      </c>
      <c r="F10" s="24">
        <v>2</v>
      </c>
      <c r="G10" s="24">
        <v>4</v>
      </c>
      <c r="H10" s="24">
        <v>6</v>
      </c>
      <c r="I10" s="24">
        <v>8</v>
      </c>
      <c r="J10" s="24">
        <v>10</v>
      </c>
      <c r="K10" s="24">
        <v>12</v>
      </c>
    </row>
    <row r="11" spans="1:11" ht="15" customHeight="1" x14ac:dyDescent="0.25">
      <c r="A11" s="48"/>
      <c r="B11" s="3" t="s">
        <v>25</v>
      </c>
      <c r="C11" s="18">
        <v>4.0000000000000008E-2</v>
      </c>
      <c r="D11" s="3" t="s">
        <v>52</v>
      </c>
      <c r="E11" s="3" t="s">
        <v>58</v>
      </c>
      <c r="F11" s="24">
        <v>1</v>
      </c>
      <c r="G11" s="24">
        <v>2</v>
      </c>
      <c r="H11" s="24">
        <v>3</v>
      </c>
      <c r="I11" s="24">
        <v>4</v>
      </c>
      <c r="J11" s="24">
        <v>5</v>
      </c>
      <c r="K11" s="24">
        <v>6</v>
      </c>
    </row>
    <row r="12" spans="1:11" ht="15" customHeight="1" x14ac:dyDescent="0.25">
      <c r="A12" s="43" t="s">
        <v>4</v>
      </c>
      <c r="B12" s="2" t="s">
        <v>18</v>
      </c>
      <c r="C12" s="17">
        <v>4.0000000000000008E-2</v>
      </c>
      <c r="D12" s="2" t="s">
        <v>53</v>
      </c>
      <c r="E12" s="2" t="s">
        <v>61</v>
      </c>
      <c r="F12" s="22">
        <v>50</v>
      </c>
      <c r="G12" s="22">
        <v>40</v>
      </c>
      <c r="H12" s="22">
        <v>35</v>
      </c>
      <c r="I12" s="22">
        <v>30</v>
      </c>
      <c r="J12" s="22">
        <v>25</v>
      </c>
      <c r="K12" s="22">
        <v>20</v>
      </c>
    </row>
    <row r="13" spans="1:11" ht="15" customHeight="1" x14ac:dyDescent="0.25">
      <c r="A13" s="44"/>
      <c r="B13" s="2" t="s">
        <v>19</v>
      </c>
      <c r="C13" s="17">
        <v>2.0000000000000004E-2</v>
      </c>
      <c r="D13" s="2" t="s">
        <v>54</v>
      </c>
      <c r="E13" s="2" t="s">
        <v>58</v>
      </c>
      <c r="F13" s="22">
        <v>0</v>
      </c>
      <c r="G13" s="22">
        <v>1</v>
      </c>
      <c r="H13" s="22">
        <v>2</v>
      </c>
      <c r="I13" s="22">
        <v>3</v>
      </c>
      <c r="J13" s="22">
        <v>4</v>
      </c>
      <c r="K13" s="22">
        <v>5</v>
      </c>
    </row>
    <row r="14" spans="1:11" ht="15" customHeight="1" x14ac:dyDescent="0.25">
      <c r="A14" s="44"/>
      <c r="B14" s="2" t="s">
        <v>20</v>
      </c>
      <c r="C14" s="17">
        <v>0.1</v>
      </c>
      <c r="D14" s="2" t="s">
        <v>55</v>
      </c>
      <c r="E14" s="2" t="s">
        <v>61</v>
      </c>
      <c r="F14" s="22">
        <v>3.9</v>
      </c>
      <c r="G14" s="22">
        <v>3.6</v>
      </c>
      <c r="H14" s="22">
        <v>3.3</v>
      </c>
      <c r="I14" s="29">
        <v>3</v>
      </c>
      <c r="J14" s="22">
        <v>2.7</v>
      </c>
      <c r="K14" s="29">
        <v>2.4</v>
      </c>
    </row>
    <row r="15" spans="1:11" ht="15" customHeight="1" x14ac:dyDescent="0.25">
      <c r="A15" s="45"/>
      <c r="B15" s="2" t="s">
        <v>21</v>
      </c>
      <c r="C15" s="17">
        <v>4.0000000000000008E-2</v>
      </c>
      <c r="D15" s="2" t="s">
        <v>56</v>
      </c>
      <c r="E15" s="2" t="s">
        <v>64</v>
      </c>
      <c r="F15" s="26" t="s">
        <v>89</v>
      </c>
      <c r="G15" s="26" t="s">
        <v>90</v>
      </c>
      <c r="H15" s="26" t="s">
        <v>91</v>
      </c>
      <c r="I15" s="26" t="s">
        <v>92</v>
      </c>
      <c r="J15" s="26" t="s">
        <v>93</v>
      </c>
      <c r="K15" s="26" t="s">
        <v>94</v>
      </c>
    </row>
    <row r="16" spans="1:11" ht="15" customHeight="1" x14ac:dyDescent="0.25">
      <c r="A16" s="46" t="s">
        <v>5</v>
      </c>
      <c r="B16" s="3" t="s">
        <v>15</v>
      </c>
      <c r="C16" s="18">
        <v>0.03</v>
      </c>
      <c r="D16" s="3" t="s">
        <v>57</v>
      </c>
      <c r="E16" s="3" t="s">
        <v>62</v>
      </c>
      <c r="F16" s="28" t="s">
        <v>83</v>
      </c>
      <c r="G16" s="28" t="s">
        <v>84</v>
      </c>
      <c r="H16" s="28" t="s">
        <v>85</v>
      </c>
      <c r="I16" s="28" t="s">
        <v>86</v>
      </c>
      <c r="J16" s="28" t="s">
        <v>87</v>
      </c>
      <c r="K16" s="28" t="s">
        <v>88</v>
      </c>
    </row>
    <row r="17" spans="1:11" ht="15" customHeight="1" x14ac:dyDescent="0.25">
      <c r="A17" s="47"/>
      <c r="B17" s="3" t="s">
        <v>16</v>
      </c>
      <c r="C17" s="18">
        <v>2.0000000000000004E-2</v>
      </c>
      <c r="D17" s="3" t="s">
        <v>47</v>
      </c>
      <c r="E17" s="3" t="s">
        <v>60</v>
      </c>
      <c r="F17" s="27" t="s">
        <v>70</v>
      </c>
      <c r="G17" s="27" t="s">
        <v>71</v>
      </c>
      <c r="H17" s="27" t="s">
        <v>72</v>
      </c>
      <c r="I17" s="27" t="s">
        <v>73</v>
      </c>
      <c r="J17" s="27" t="s">
        <v>74</v>
      </c>
      <c r="K17" s="27" t="s">
        <v>75</v>
      </c>
    </row>
    <row r="18" spans="1:11" ht="15" customHeight="1" x14ac:dyDescent="0.25">
      <c r="A18" s="48"/>
      <c r="B18" s="3" t="s">
        <v>17</v>
      </c>
      <c r="C18" s="18">
        <v>0.05</v>
      </c>
      <c r="D18" s="3" t="s">
        <v>47</v>
      </c>
      <c r="E18" s="3" t="s">
        <v>60</v>
      </c>
      <c r="F18" s="27" t="s">
        <v>70</v>
      </c>
      <c r="G18" s="27" t="s">
        <v>71</v>
      </c>
      <c r="H18" s="27" t="s">
        <v>72</v>
      </c>
      <c r="I18" s="27" t="s">
        <v>73</v>
      </c>
      <c r="J18" s="27" t="s">
        <v>74</v>
      </c>
      <c r="K18" s="27" t="s">
        <v>75</v>
      </c>
    </row>
    <row r="19" spans="1:11" ht="15" customHeight="1" x14ac:dyDescent="0.25">
      <c r="A19" s="43" t="s">
        <v>6</v>
      </c>
      <c r="B19" s="2" t="s">
        <v>12</v>
      </c>
      <c r="C19" s="17">
        <v>0.06</v>
      </c>
      <c r="D19" s="2" t="s">
        <v>49</v>
      </c>
      <c r="E19" s="2" t="s">
        <v>62</v>
      </c>
      <c r="F19" s="23" t="s">
        <v>83</v>
      </c>
      <c r="G19" s="23" t="s">
        <v>84</v>
      </c>
      <c r="H19" s="23" t="s">
        <v>85</v>
      </c>
      <c r="I19" s="23" t="s">
        <v>86</v>
      </c>
      <c r="J19" s="23" t="s">
        <v>87</v>
      </c>
      <c r="K19" s="23" t="s">
        <v>88</v>
      </c>
    </row>
    <row r="20" spans="1:11" ht="15" customHeight="1" x14ac:dyDescent="0.25">
      <c r="A20" s="45"/>
      <c r="B20" s="2" t="s">
        <v>14</v>
      </c>
      <c r="C20" s="17">
        <v>4.0000000000000008E-2</v>
      </c>
      <c r="D20" s="2" t="s">
        <v>47</v>
      </c>
      <c r="E20" s="2" t="s">
        <v>60</v>
      </c>
      <c r="F20" s="25" t="s">
        <v>70</v>
      </c>
      <c r="G20" s="25" t="s">
        <v>71</v>
      </c>
      <c r="H20" s="25" t="s">
        <v>72</v>
      </c>
      <c r="I20" s="25" t="s">
        <v>73</v>
      </c>
      <c r="J20" s="25" t="s">
        <v>74</v>
      </c>
      <c r="K20" s="25" t="s">
        <v>75</v>
      </c>
    </row>
  </sheetData>
  <mergeCells count="5">
    <mergeCell ref="A16:A18"/>
    <mergeCell ref="A19:A20"/>
    <mergeCell ref="A4:A7"/>
    <mergeCell ref="A8:A11"/>
    <mergeCell ref="A12:A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Q21" sqref="Q21"/>
    </sheetView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6" width="11.28515625" style="1" customWidth="1"/>
    <col min="7" max="7" width="11.28515625" style="1" hidden="1" customWidth="1"/>
    <col min="8" max="9" width="9.28515625" style="1"/>
    <col min="10" max="10" width="11.28515625" style="1" customWidth="1"/>
    <col min="11" max="11" width="11.28515625" style="1" hidden="1" customWidth="1"/>
    <col min="12" max="13" width="9.28515625" style="1"/>
    <col min="14" max="14" width="11.28515625" style="1" customWidth="1"/>
    <col min="15" max="15" width="11.28515625" style="1" hidden="1" customWidth="1"/>
    <col min="16" max="17" width="9.28515625" style="1"/>
    <col min="18" max="23" width="11.28515625" style="1" customWidth="1"/>
    <col min="24" max="16384" width="9.28515625" style="1"/>
  </cols>
  <sheetData>
    <row r="1" spans="1:23" x14ac:dyDescent="0.25">
      <c r="F1" s="36" t="s">
        <v>102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9" t="s">
        <v>38</v>
      </c>
      <c r="S1" s="19"/>
      <c r="T1" s="19"/>
      <c r="U1" s="19"/>
      <c r="V1" s="19"/>
      <c r="W1" s="19"/>
    </row>
    <row r="2" spans="1:23" x14ac:dyDescent="0.25">
      <c r="F2" s="33" t="s">
        <v>95</v>
      </c>
      <c r="G2" s="33"/>
      <c r="H2" s="33"/>
      <c r="I2" s="33"/>
      <c r="J2" s="32" t="s">
        <v>100</v>
      </c>
      <c r="K2" s="32"/>
      <c r="L2" s="32"/>
      <c r="M2" s="32"/>
      <c r="N2" s="33" t="s">
        <v>101</v>
      </c>
      <c r="O2" s="33"/>
      <c r="P2" s="33"/>
      <c r="Q2" s="33"/>
      <c r="R2" s="21">
        <v>0</v>
      </c>
      <c r="S2" s="21">
        <v>1</v>
      </c>
      <c r="T2" s="21">
        <v>2</v>
      </c>
      <c r="U2" s="21">
        <v>3</v>
      </c>
      <c r="V2" s="21">
        <v>4</v>
      </c>
      <c r="W2" s="21">
        <v>5</v>
      </c>
    </row>
    <row r="3" spans="1:23" ht="45" x14ac:dyDescent="0.25">
      <c r="A3" s="4" t="s">
        <v>30</v>
      </c>
      <c r="B3" s="4" t="s">
        <v>1</v>
      </c>
      <c r="C3" s="4" t="s">
        <v>34</v>
      </c>
      <c r="D3" s="4" t="s">
        <v>36</v>
      </c>
      <c r="E3" s="4" t="s">
        <v>37</v>
      </c>
      <c r="F3" s="4" t="s">
        <v>96</v>
      </c>
      <c r="G3" s="4" t="s">
        <v>99</v>
      </c>
      <c r="H3" s="4" t="s">
        <v>98</v>
      </c>
      <c r="I3" s="4" t="s">
        <v>97</v>
      </c>
      <c r="J3" s="4" t="s">
        <v>96</v>
      </c>
      <c r="K3" s="4" t="s">
        <v>99</v>
      </c>
      <c r="L3" s="4" t="s">
        <v>98</v>
      </c>
      <c r="M3" s="4" t="s">
        <v>97</v>
      </c>
      <c r="N3" s="4" t="s">
        <v>96</v>
      </c>
      <c r="O3" s="4" t="s">
        <v>99</v>
      </c>
      <c r="P3" s="4" t="s">
        <v>98</v>
      </c>
      <c r="Q3" s="4" t="s">
        <v>97</v>
      </c>
      <c r="R3" s="20" t="s">
        <v>39</v>
      </c>
      <c r="S3" s="20" t="s">
        <v>40</v>
      </c>
      <c r="T3" s="20" t="s">
        <v>41</v>
      </c>
      <c r="U3" s="20" t="s">
        <v>42</v>
      </c>
      <c r="V3" s="20" t="s">
        <v>43</v>
      </c>
      <c r="W3" s="20" t="s">
        <v>44</v>
      </c>
    </row>
    <row r="4" spans="1:23" ht="15" customHeight="1" x14ac:dyDescent="0.25">
      <c r="A4" s="43" t="s">
        <v>2</v>
      </c>
      <c r="B4" s="2" t="s">
        <v>26</v>
      </c>
      <c r="C4" s="17">
        <v>0.12</v>
      </c>
      <c r="D4" s="2" t="s">
        <v>45</v>
      </c>
      <c r="E4" s="2" t="s">
        <v>58</v>
      </c>
      <c r="F4" s="22">
        <v>3</v>
      </c>
      <c r="G4" s="2">
        <v>19</v>
      </c>
      <c r="H4" s="2">
        <f>VLOOKUP(F4,'Teilnutzenwerte transponiert'!$D$6:$V$11,G4,FALSE)</f>
        <v>2</v>
      </c>
      <c r="I4" s="2">
        <f>$C4*H4*100</f>
        <v>24</v>
      </c>
      <c r="J4" s="22">
        <v>5</v>
      </c>
      <c r="K4" s="2">
        <v>19</v>
      </c>
      <c r="L4" s="2">
        <f>VLOOKUP(J4,'Teilnutzenwerte transponiert'!$D$6:$V$11,K4,FALSE)</f>
        <v>4</v>
      </c>
      <c r="M4" s="2">
        <f>$C4*L4*100</f>
        <v>48</v>
      </c>
      <c r="N4" s="22">
        <v>6</v>
      </c>
      <c r="O4" s="2">
        <v>19</v>
      </c>
      <c r="P4" s="2">
        <f>VLOOKUP(N4,'Teilnutzenwerte transponiert'!$D$6:$V$11,O4,FALSE)</f>
        <v>5</v>
      </c>
      <c r="Q4" s="2">
        <f>$C4*P4*100</f>
        <v>60</v>
      </c>
      <c r="R4" s="22">
        <v>1</v>
      </c>
      <c r="S4" s="22">
        <v>2</v>
      </c>
      <c r="T4" s="22">
        <v>3</v>
      </c>
      <c r="U4" s="22">
        <v>4</v>
      </c>
      <c r="V4" s="22">
        <v>5</v>
      </c>
      <c r="W4" s="22">
        <v>6</v>
      </c>
    </row>
    <row r="5" spans="1:23" ht="15" customHeight="1" x14ac:dyDescent="0.25">
      <c r="A5" s="44"/>
      <c r="B5" s="2" t="s">
        <v>27</v>
      </c>
      <c r="C5" s="17">
        <v>0.16000000000000003</v>
      </c>
      <c r="D5" s="2" t="s">
        <v>46</v>
      </c>
      <c r="E5" s="2" t="s">
        <v>59</v>
      </c>
      <c r="F5" s="23" t="s">
        <v>69</v>
      </c>
      <c r="G5" s="2">
        <f>G4-1</f>
        <v>18</v>
      </c>
      <c r="H5" s="2">
        <f>VLOOKUP(F5,'Teilnutzenwerte transponiert'!$E$6:$V$11,G5,FALSE)</f>
        <v>4</v>
      </c>
      <c r="I5" s="2">
        <f t="shared" ref="I5:I20" si="0">$C5*H5*100</f>
        <v>64.000000000000014</v>
      </c>
      <c r="J5" s="23" t="s">
        <v>68</v>
      </c>
      <c r="K5" s="2">
        <f>K4-1</f>
        <v>18</v>
      </c>
      <c r="L5" s="2">
        <f>VLOOKUP(J5,'Teilnutzenwerte transponiert'!$E$6:$V$11,K5,FALSE)</f>
        <v>3</v>
      </c>
      <c r="M5" s="2">
        <f t="shared" ref="M5:M20" si="1">$C5*L5*100</f>
        <v>48.000000000000007</v>
      </c>
      <c r="N5" s="23" t="s">
        <v>66</v>
      </c>
      <c r="O5" s="2">
        <f>O4-1</f>
        <v>18</v>
      </c>
      <c r="P5" s="2">
        <f>VLOOKUP(N5,'Teilnutzenwerte transponiert'!$E$6:$V$11,O5,FALSE)</f>
        <v>1</v>
      </c>
      <c r="Q5" s="2">
        <f t="shared" ref="Q5:Q20" si="2">$C5*P5*100</f>
        <v>16.000000000000004</v>
      </c>
      <c r="R5" s="23" t="s">
        <v>65</v>
      </c>
      <c r="S5" s="23" t="s">
        <v>66</v>
      </c>
      <c r="T5" s="23" t="s">
        <v>67</v>
      </c>
      <c r="U5" s="23" t="s">
        <v>68</v>
      </c>
      <c r="V5" s="23" t="s">
        <v>69</v>
      </c>
      <c r="W5" s="23" t="s">
        <v>76</v>
      </c>
    </row>
    <row r="6" spans="1:23" ht="15" customHeight="1" x14ac:dyDescent="0.25">
      <c r="A6" s="44"/>
      <c r="B6" s="2" t="s">
        <v>28</v>
      </c>
      <c r="C6" s="17">
        <v>4.0000000000000008E-2</v>
      </c>
      <c r="D6" s="2" t="s">
        <v>47</v>
      </c>
      <c r="E6" s="2" t="s">
        <v>60</v>
      </c>
      <c r="F6" s="25" t="s">
        <v>74</v>
      </c>
      <c r="G6" s="2">
        <f t="shared" ref="G6:G20" si="3">G5-1</f>
        <v>17</v>
      </c>
      <c r="H6" s="2">
        <f>VLOOKUP(F6,'Teilnutzenwerte transponiert'!$F$6:$V$11,G6,FALSE)</f>
        <v>4</v>
      </c>
      <c r="I6" s="2">
        <f t="shared" si="0"/>
        <v>16.000000000000004</v>
      </c>
      <c r="J6" s="25" t="s">
        <v>72</v>
      </c>
      <c r="K6" s="2">
        <f t="shared" ref="K6:K20" si="4">K5-1</f>
        <v>17</v>
      </c>
      <c r="L6" s="2">
        <f>VLOOKUP(J6,'Teilnutzenwerte transponiert'!$F$6:$V$11,K6,FALSE)</f>
        <v>2</v>
      </c>
      <c r="M6" s="2">
        <f t="shared" si="1"/>
        <v>8.0000000000000018</v>
      </c>
      <c r="N6" s="25" t="s">
        <v>75</v>
      </c>
      <c r="O6" s="2">
        <f t="shared" ref="O6:O20" si="5">O5-1</f>
        <v>17</v>
      </c>
      <c r="P6" s="2">
        <f>VLOOKUP(N6,'Teilnutzenwerte transponiert'!$F$6:$V$11,O6,FALSE)</f>
        <v>5</v>
      </c>
      <c r="Q6" s="2">
        <f t="shared" si="2"/>
        <v>20.000000000000004</v>
      </c>
      <c r="R6" s="25" t="s">
        <v>70</v>
      </c>
      <c r="S6" s="25" t="s">
        <v>71</v>
      </c>
      <c r="T6" s="25" t="s">
        <v>72</v>
      </c>
      <c r="U6" s="25" t="s">
        <v>73</v>
      </c>
      <c r="V6" s="25" t="s">
        <v>74</v>
      </c>
      <c r="W6" s="25" t="s">
        <v>75</v>
      </c>
    </row>
    <row r="7" spans="1:23" ht="15" customHeight="1" x14ac:dyDescent="0.25">
      <c r="A7" s="45"/>
      <c r="B7" s="2" t="s">
        <v>29</v>
      </c>
      <c r="C7" s="17">
        <v>8.0000000000000016E-2</v>
      </c>
      <c r="D7" s="2" t="s">
        <v>48</v>
      </c>
      <c r="E7" s="2" t="s">
        <v>61</v>
      </c>
      <c r="F7" s="26" t="s">
        <v>78</v>
      </c>
      <c r="G7" s="2">
        <f t="shared" si="3"/>
        <v>16</v>
      </c>
      <c r="H7" s="2">
        <f>VLOOKUP(F7,'Teilnutzenwerte transponiert'!$G$6:$V$11,G7,FALSE)</f>
        <v>1</v>
      </c>
      <c r="I7" s="2">
        <f t="shared" si="0"/>
        <v>8.0000000000000018</v>
      </c>
      <c r="J7" s="26" t="s">
        <v>81</v>
      </c>
      <c r="K7" s="2">
        <f t="shared" si="4"/>
        <v>16</v>
      </c>
      <c r="L7" s="2">
        <f>VLOOKUP(J7,'Teilnutzenwerte transponiert'!$G$6:$V$11,K7,FALSE)</f>
        <v>4</v>
      </c>
      <c r="M7" s="2">
        <f t="shared" si="1"/>
        <v>32.000000000000007</v>
      </c>
      <c r="N7" s="26" t="s">
        <v>77</v>
      </c>
      <c r="O7" s="2">
        <f t="shared" si="5"/>
        <v>16</v>
      </c>
      <c r="P7" s="2">
        <f>VLOOKUP(N7,'Teilnutzenwerte transponiert'!$G$6:$V$11,O7,FALSE)</f>
        <v>0</v>
      </c>
      <c r="Q7" s="2">
        <f t="shared" si="2"/>
        <v>0</v>
      </c>
      <c r="R7" s="26" t="s">
        <v>77</v>
      </c>
      <c r="S7" s="26" t="s">
        <v>78</v>
      </c>
      <c r="T7" s="26" t="s">
        <v>79</v>
      </c>
      <c r="U7" s="26" t="s">
        <v>80</v>
      </c>
      <c r="V7" s="26" t="s">
        <v>81</v>
      </c>
      <c r="W7" s="26" t="s">
        <v>82</v>
      </c>
    </row>
    <row r="8" spans="1:23" ht="15" customHeight="1" x14ac:dyDescent="0.25">
      <c r="A8" s="46" t="s">
        <v>3</v>
      </c>
      <c r="B8" s="3" t="s">
        <v>22</v>
      </c>
      <c r="C8" s="18">
        <v>4.0000000000000008E-2</v>
      </c>
      <c r="D8" s="3" t="s">
        <v>49</v>
      </c>
      <c r="E8" s="3" t="s">
        <v>62</v>
      </c>
      <c r="F8" s="28" t="s">
        <v>87</v>
      </c>
      <c r="G8" s="3">
        <f t="shared" si="3"/>
        <v>15</v>
      </c>
      <c r="H8" s="3">
        <f>VLOOKUP(F8,'Teilnutzenwerte transponiert'!$H$6:$V$11,G8,FALSE)</f>
        <v>4</v>
      </c>
      <c r="I8" s="3">
        <f t="shared" si="0"/>
        <v>16.000000000000004</v>
      </c>
      <c r="J8" s="28" t="s">
        <v>85</v>
      </c>
      <c r="K8" s="3">
        <f t="shared" si="4"/>
        <v>15</v>
      </c>
      <c r="L8" s="3">
        <f>VLOOKUP(J8,'Teilnutzenwerte transponiert'!$H$6:$V$11,K8,FALSE)</f>
        <v>2</v>
      </c>
      <c r="M8" s="3">
        <f t="shared" si="1"/>
        <v>8.0000000000000018</v>
      </c>
      <c r="N8" s="28" t="s">
        <v>84</v>
      </c>
      <c r="O8" s="3">
        <f t="shared" si="5"/>
        <v>15</v>
      </c>
      <c r="P8" s="3">
        <f>VLOOKUP(N8,'Teilnutzenwerte transponiert'!$H$6:$V$11,O8,FALSE)</f>
        <v>1</v>
      </c>
      <c r="Q8" s="3">
        <f t="shared" si="2"/>
        <v>4.0000000000000009</v>
      </c>
      <c r="R8" s="28" t="s">
        <v>83</v>
      </c>
      <c r="S8" s="28" t="s">
        <v>84</v>
      </c>
      <c r="T8" s="28" t="s">
        <v>85</v>
      </c>
      <c r="U8" s="28" t="s">
        <v>86</v>
      </c>
      <c r="V8" s="28" t="s">
        <v>87</v>
      </c>
      <c r="W8" s="28" t="s">
        <v>88</v>
      </c>
    </row>
    <row r="9" spans="1:23" ht="15" customHeight="1" x14ac:dyDescent="0.25">
      <c r="A9" s="47"/>
      <c r="B9" s="3" t="s">
        <v>23</v>
      </c>
      <c r="C9" s="18">
        <v>8.0000000000000016E-2</v>
      </c>
      <c r="D9" s="3" t="s">
        <v>50</v>
      </c>
      <c r="E9" s="3" t="s">
        <v>63</v>
      </c>
      <c r="F9" s="24">
        <v>700</v>
      </c>
      <c r="G9" s="3">
        <f t="shared" si="3"/>
        <v>14</v>
      </c>
      <c r="H9" s="3">
        <f>VLOOKUP(F9,'Teilnutzenwerte transponiert'!$I$6:$V$11,G9,FALSE)</f>
        <v>2</v>
      </c>
      <c r="I9" s="3">
        <f t="shared" si="0"/>
        <v>16.000000000000004</v>
      </c>
      <c r="J9" s="24">
        <v>1100</v>
      </c>
      <c r="K9" s="3">
        <f t="shared" si="4"/>
        <v>14</v>
      </c>
      <c r="L9" s="3">
        <f>VLOOKUP(J9,'Teilnutzenwerte transponiert'!$I$6:$V$11,K9,FALSE)</f>
        <v>4</v>
      </c>
      <c r="M9" s="3">
        <f t="shared" si="1"/>
        <v>32.000000000000007</v>
      </c>
      <c r="N9" s="24">
        <v>1300</v>
      </c>
      <c r="O9" s="3">
        <f t="shared" si="5"/>
        <v>14</v>
      </c>
      <c r="P9" s="3">
        <f>VLOOKUP(N9,'Teilnutzenwerte transponiert'!$I$6:$V$11,O9,FALSE)</f>
        <v>5</v>
      </c>
      <c r="Q9" s="3">
        <f t="shared" si="2"/>
        <v>40.000000000000007</v>
      </c>
      <c r="R9" s="24">
        <v>300</v>
      </c>
      <c r="S9" s="24">
        <v>500</v>
      </c>
      <c r="T9" s="24">
        <v>700</v>
      </c>
      <c r="U9" s="24">
        <v>900</v>
      </c>
      <c r="V9" s="24">
        <v>1100</v>
      </c>
      <c r="W9" s="24">
        <v>1300</v>
      </c>
    </row>
    <row r="10" spans="1:23" ht="15" customHeight="1" x14ac:dyDescent="0.25">
      <c r="A10" s="47"/>
      <c r="B10" s="3" t="s">
        <v>24</v>
      </c>
      <c r="C10" s="18">
        <v>4.0000000000000008E-2</v>
      </c>
      <c r="D10" s="3" t="s">
        <v>51</v>
      </c>
      <c r="E10" s="3" t="s">
        <v>58</v>
      </c>
      <c r="F10" s="24">
        <v>6</v>
      </c>
      <c r="G10" s="3">
        <f t="shared" si="3"/>
        <v>13</v>
      </c>
      <c r="H10" s="3">
        <f>VLOOKUP(F10,'Teilnutzenwerte transponiert'!$J$6:$V$11,G10,FALSE)</f>
        <v>2</v>
      </c>
      <c r="I10" s="3">
        <f t="shared" si="0"/>
        <v>8.0000000000000018</v>
      </c>
      <c r="J10" s="24">
        <v>4</v>
      </c>
      <c r="K10" s="3">
        <f t="shared" si="4"/>
        <v>13</v>
      </c>
      <c r="L10" s="3">
        <f>VLOOKUP(J10,'Teilnutzenwerte transponiert'!$J$6:$V$11,K10,FALSE)</f>
        <v>1</v>
      </c>
      <c r="M10" s="3">
        <f t="shared" si="1"/>
        <v>4.0000000000000009</v>
      </c>
      <c r="N10" s="24">
        <v>10</v>
      </c>
      <c r="O10" s="3">
        <f t="shared" si="5"/>
        <v>13</v>
      </c>
      <c r="P10" s="3">
        <f>VLOOKUP(N10,'Teilnutzenwerte transponiert'!$J$6:$V$11,O10,FALSE)</f>
        <v>4</v>
      </c>
      <c r="Q10" s="3">
        <f t="shared" si="2"/>
        <v>16.000000000000004</v>
      </c>
      <c r="R10" s="24">
        <v>2</v>
      </c>
      <c r="S10" s="24">
        <v>4</v>
      </c>
      <c r="T10" s="24">
        <v>6</v>
      </c>
      <c r="U10" s="24">
        <v>8</v>
      </c>
      <c r="V10" s="24">
        <v>10</v>
      </c>
      <c r="W10" s="24">
        <v>12</v>
      </c>
    </row>
    <row r="11" spans="1:23" ht="15" customHeight="1" x14ac:dyDescent="0.25">
      <c r="A11" s="48"/>
      <c r="B11" s="3" t="s">
        <v>25</v>
      </c>
      <c r="C11" s="18">
        <v>4.0000000000000008E-2</v>
      </c>
      <c r="D11" s="3" t="s">
        <v>52</v>
      </c>
      <c r="E11" s="3" t="s">
        <v>58</v>
      </c>
      <c r="F11" s="24">
        <v>3</v>
      </c>
      <c r="G11" s="3">
        <f t="shared" si="3"/>
        <v>12</v>
      </c>
      <c r="H11" s="3">
        <f>VLOOKUP(F11,'Teilnutzenwerte transponiert'!$K$6:$V$11,G11,FALSE)</f>
        <v>2</v>
      </c>
      <c r="I11" s="3">
        <f t="shared" si="0"/>
        <v>8.0000000000000018</v>
      </c>
      <c r="J11" s="24">
        <v>4</v>
      </c>
      <c r="K11" s="3">
        <f t="shared" si="4"/>
        <v>12</v>
      </c>
      <c r="L11" s="3">
        <f>VLOOKUP(J11,'Teilnutzenwerte transponiert'!$K$6:$V$11,K11,FALSE)</f>
        <v>3</v>
      </c>
      <c r="M11" s="3">
        <f t="shared" si="1"/>
        <v>12.000000000000002</v>
      </c>
      <c r="N11" s="24">
        <v>6</v>
      </c>
      <c r="O11" s="3">
        <f t="shared" si="5"/>
        <v>12</v>
      </c>
      <c r="P11" s="3">
        <f>VLOOKUP(N11,'Teilnutzenwerte transponiert'!$K$6:$V$11,O11,FALSE)</f>
        <v>5</v>
      </c>
      <c r="Q11" s="3">
        <f t="shared" si="2"/>
        <v>20.000000000000004</v>
      </c>
      <c r="R11" s="24">
        <v>1</v>
      </c>
      <c r="S11" s="24">
        <v>2</v>
      </c>
      <c r="T11" s="24">
        <v>3</v>
      </c>
      <c r="U11" s="24">
        <v>4</v>
      </c>
      <c r="V11" s="24">
        <v>5</v>
      </c>
      <c r="W11" s="24">
        <v>6</v>
      </c>
    </row>
    <row r="12" spans="1:23" ht="15" customHeight="1" x14ac:dyDescent="0.25">
      <c r="A12" s="43" t="s">
        <v>4</v>
      </c>
      <c r="B12" s="2" t="s">
        <v>18</v>
      </c>
      <c r="C12" s="17">
        <v>4.0000000000000008E-2</v>
      </c>
      <c r="D12" s="2" t="s">
        <v>53</v>
      </c>
      <c r="E12" s="2" t="s">
        <v>61</v>
      </c>
      <c r="F12" s="22">
        <v>40</v>
      </c>
      <c r="G12" s="2">
        <f t="shared" si="3"/>
        <v>11</v>
      </c>
      <c r="H12" s="2">
        <f>VLOOKUP(F12,'Teilnutzenwerte transponiert'!$L$6:$V$11,G12,FALSE)</f>
        <v>1</v>
      </c>
      <c r="I12" s="2">
        <f t="shared" si="0"/>
        <v>4.0000000000000009</v>
      </c>
      <c r="J12" s="22">
        <v>30</v>
      </c>
      <c r="K12" s="2">
        <f t="shared" si="4"/>
        <v>11</v>
      </c>
      <c r="L12" s="2">
        <f>VLOOKUP(J12,'Teilnutzenwerte transponiert'!$L$6:$V$11,K12,FALSE)</f>
        <v>3</v>
      </c>
      <c r="M12" s="2">
        <f t="shared" si="1"/>
        <v>12.000000000000002</v>
      </c>
      <c r="N12" s="22">
        <v>20</v>
      </c>
      <c r="O12" s="2">
        <f t="shared" si="5"/>
        <v>11</v>
      </c>
      <c r="P12" s="2">
        <f>VLOOKUP(N12,'Teilnutzenwerte transponiert'!$L$6:$V$11,O12,FALSE)</f>
        <v>5</v>
      </c>
      <c r="Q12" s="2">
        <f t="shared" si="2"/>
        <v>20.000000000000004</v>
      </c>
      <c r="R12" s="22">
        <v>50</v>
      </c>
      <c r="S12" s="22">
        <v>40</v>
      </c>
      <c r="T12" s="22">
        <v>35</v>
      </c>
      <c r="U12" s="22">
        <v>30</v>
      </c>
      <c r="V12" s="22">
        <v>25</v>
      </c>
      <c r="W12" s="22">
        <v>20</v>
      </c>
    </row>
    <row r="13" spans="1:23" ht="15" customHeight="1" x14ac:dyDescent="0.25">
      <c r="A13" s="44"/>
      <c r="B13" s="2" t="s">
        <v>19</v>
      </c>
      <c r="C13" s="17">
        <v>2.0000000000000004E-2</v>
      </c>
      <c r="D13" s="2" t="s">
        <v>54</v>
      </c>
      <c r="E13" s="2" t="s">
        <v>58</v>
      </c>
      <c r="F13" s="22">
        <v>4</v>
      </c>
      <c r="G13" s="2">
        <f t="shared" si="3"/>
        <v>10</v>
      </c>
      <c r="H13" s="2">
        <f>VLOOKUP(F13,'Teilnutzenwerte transponiert'!$M$6:$V$11,G13,FALSE)</f>
        <v>4</v>
      </c>
      <c r="I13" s="2">
        <f t="shared" si="0"/>
        <v>8.0000000000000018</v>
      </c>
      <c r="J13" s="22">
        <v>1</v>
      </c>
      <c r="K13" s="2">
        <f t="shared" si="4"/>
        <v>10</v>
      </c>
      <c r="L13" s="2">
        <f>VLOOKUP(J13,'Teilnutzenwerte transponiert'!$M$6:$V$11,K13,FALSE)</f>
        <v>1</v>
      </c>
      <c r="M13" s="2">
        <f t="shared" si="1"/>
        <v>2.0000000000000004</v>
      </c>
      <c r="N13" s="22">
        <v>3</v>
      </c>
      <c r="O13" s="2">
        <f t="shared" si="5"/>
        <v>10</v>
      </c>
      <c r="P13" s="2">
        <f>VLOOKUP(N13,'Teilnutzenwerte transponiert'!$M$6:$V$11,O13,FALSE)</f>
        <v>3</v>
      </c>
      <c r="Q13" s="2">
        <f t="shared" si="2"/>
        <v>6.0000000000000009</v>
      </c>
      <c r="R13" s="22">
        <v>0</v>
      </c>
      <c r="S13" s="22">
        <v>1</v>
      </c>
      <c r="T13" s="22">
        <v>2</v>
      </c>
      <c r="U13" s="22">
        <v>3</v>
      </c>
      <c r="V13" s="22">
        <v>4</v>
      </c>
      <c r="W13" s="22">
        <v>5</v>
      </c>
    </row>
    <row r="14" spans="1:23" ht="15" customHeight="1" x14ac:dyDescent="0.25">
      <c r="A14" s="44"/>
      <c r="B14" s="2" t="s">
        <v>20</v>
      </c>
      <c r="C14" s="17">
        <v>0.1</v>
      </c>
      <c r="D14" s="2" t="s">
        <v>55</v>
      </c>
      <c r="E14" s="2" t="s">
        <v>61</v>
      </c>
      <c r="F14" s="22">
        <v>3.9</v>
      </c>
      <c r="G14" s="2">
        <f t="shared" si="3"/>
        <v>9</v>
      </c>
      <c r="H14" s="2">
        <f>VLOOKUP(F14,'Teilnutzenwerte transponiert'!$N$6:$V$11,G14,FALSE)</f>
        <v>0</v>
      </c>
      <c r="I14" s="2">
        <f t="shared" si="0"/>
        <v>0</v>
      </c>
      <c r="J14" s="22">
        <v>2.7</v>
      </c>
      <c r="K14" s="2">
        <f t="shared" si="4"/>
        <v>9</v>
      </c>
      <c r="L14" s="2">
        <f>VLOOKUP(J14,'Teilnutzenwerte transponiert'!$N$6:$V$11,K14,FALSE)</f>
        <v>4</v>
      </c>
      <c r="M14" s="2">
        <f t="shared" si="1"/>
        <v>40</v>
      </c>
      <c r="N14" s="22">
        <v>2.4</v>
      </c>
      <c r="O14" s="2">
        <f t="shared" si="5"/>
        <v>9</v>
      </c>
      <c r="P14" s="2">
        <f>VLOOKUP(N14,'Teilnutzenwerte transponiert'!$N$6:$V$11,O14,FALSE)</f>
        <v>5</v>
      </c>
      <c r="Q14" s="2">
        <f t="shared" si="2"/>
        <v>50</v>
      </c>
      <c r="R14" s="22">
        <v>3.9</v>
      </c>
      <c r="S14" s="22">
        <v>3.6</v>
      </c>
      <c r="T14" s="22">
        <v>3.3</v>
      </c>
      <c r="U14" s="29">
        <v>3</v>
      </c>
      <c r="V14" s="22">
        <v>2.7</v>
      </c>
      <c r="W14" s="29">
        <v>2.4</v>
      </c>
    </row>
    <row r="15" spans="1:23" ht="15" customHeight="1" x14ac:dyDescent="0.25">
      <c r="A15" s="45"/>
      <c r="B15" s="2" t="s">
        <v>21</v>
      </c>
      <c r="C15" s="17">
        <v>4.0000000000000008E-2</v>
      </c>
      <c r="D15" s="2" t="s">
        <v>56</v>
      </c>
      <c r="E15" s="2" t="s">
        <v>64</v>
      </c>
      <c r="F15" s="26" t="s">
        <v>90</v>
      </c>
      <c r="G15" s="2">
        <f t="shared" si="3"/>
        <v>8</v>
      </c>
      <c r="H15" s="2">
        <f>VLOOKUP(F15,'Teilnutzenwerte transponiert'!$O$6:$V$11,G15,FALSE)</f>
        <v>1</v>
      </c>
      <c r="I15" s="2">
        <f t="shared" si="0"/>
        <v>4.0000000000000009</v>
      </c>
      <c r="J15" s="26" t="s">
        <v>90</v>
      </c>
      <c r="K15" s="2">
        <f t="shared" si="4"/>
        <v>8</v>
      </c>
      <c r="L15" s="2">
        <f>VLOOKUP(J15,'Teilnutzenwerte transponiert'!$O$6:$V$11,K15,FALSE)</f>
        <v>1</v>
      </c>
      <c r="M15" s="2">
        <f t="shared" si="1"/>
        <v>4.0000000000000009</v>
      </c>
      <c r="N15" s="26" t="s">
        <v>93</v>
      </c>
      <c r="O15" s="2">
        <f t="shared" si="5"/>
        <v>8</v>
      </c>
      <c r="P15" s="2">
        <f>VLOOKUP(N15,'Teilnutzenwerte transponiert'!$O$6:$V$11,O15,FALSE)</f>
        <v>4</v>
      </c>
      <c r="Q15" s="2">
        <f t="shared" si="2"/>
        <v>16.000000000000004</v>
      </c>
      <c r="R15" s="26" t="s">
        <v>89</v>
      </c>
      <c r="S15" s="26" t="s">
        <v>90</v>
      </c>
      <c r="T15" s="26" t="s">
        <v>91</v>
      </c>
      <c r="U15" s="26" t="s">
        <v>92</v>
      </c>
      <c r="V15" s="26" t="s">
        <v>93</v>
      </c>
      <c r="W15" s="26" t="s">
        <v>94</v>
      </c>
    </row>
    <row r="16" spans="1:23" ht="15" customHeight="1" x14ac:dyDescent="0.25">
      <c r="A16" s="46" t="s">
        <v>5</v>
      </c>
      <c r="B16" s="3" t="s">
        <v>15</v>
      </c>
      <c r="C16" s="18">
        <v>0.03</v>
      </c>
      <c r="D16" s="3" t="s">
        <v>57</v>
      </c>
      <c r="E16" s="3" t="s">
        <v>62</v>
      </c>
      <c r="F16" s="28" t="s">
        <v>86</v>
      </c>
      <c r="G16" s="3">
        <f t="shared" si="3"/>
        <v>7</v>
      </c>
      <c r="H16" s="3">
        <f>VLOOKUP(F16,'Teilnutzenwerte transponiert'!$P$6:$V$11,G16,FALSE)</f>
        <v>3</v>
      </c>
      <c r="I16" s="3">
        <f t="shared" si="0"/>
        <v>9</v>
      </c>
      <c r="J16" s="28" t="s">
        <v>87</v>
      </c>
      <c r="K16" s="3">
        <f t="shared" si="4"/>
        <v>7</v>
      </c>
      <c r="L16" s="3">
        <f>VLOOKUP(J16,'Teilnutzenwerte transponiert'!$P$6:$V$11,K16,FALSE)</f>
        <v>4</v>
      </c>
      <c r="M16" s="3">
        <f t="shared" si="1"/>
        <v>12</v>
      </c>
      <c r="N16" s="28" t="s">
        <v>87</v>
      </c>
      <c r="O16" s="3">
        <f t="shared" si="5"/>
        <v>7</v>
      </c>
      <c r="P16" s="3">
        <f>VLOOKUP(N16,'Teilnutzenwerte transponiert'!$P$6:$V$11,O16,FALSE)</f>
        <v>4</v>
      </c>
      <c r="Q16" s="3">
        <f t="shared" si="2"/>
        <v>12</v>
      </c>
      <c r="R16" s="28" t="s">
        <v>83</v>
      </c>
      <c r="S16" s="28" t="s">
        <v>84</v>
      </c>
      <c r="T16" s="28" t="s">
        <v>85</v>
      </c>
      <c r="U16" s="28" t="s">
        <v>86</v>
      </c>
      <c r="V16" s="28" t="s">
        <v>87</v>
      </c>
      <c r="W16" s="28" t="s">
        <v>88</v>
      </c>
    </row>
    <row r="17" spans="1:23" ht="15" customHeight="1" x14ac:dyDescent="0.25">
      <c r="A17" s="47"/>
      <c r="B17" s="3" t="s">
        <v>16</v>
      </c>
      <c r="C17" s="18">
        <v>2.0000000000000004E-2</v>
      </c>
      <c r="D17" s="3" t="s">
        <v>47</v>
      </c>
      <c r="E17" s="3" t="s">
        <v>60</v>
      </c>
      <c r="F17" s="27" t="s">
        <v>72</v>
      </c>
      <c r="G17" s="3">
        <f t="shared" si="3"/>
        <v>6</v>
      </c>
      <c r="H17" s="3">
        <f>VLOOKUP(F17,'Teilnutzenwerte transponiert'!$Q$6:$V$11,G17,FALSE)</f>
        <v>2</v>
      </c>
      <c r="I17" s="3">
        <f t="shared" si="0"/>
        <v>4.0000000000000009</v>
      </c>
      <c r="J17" s="27" t="s">
        <v>72</v>
      </c>
      <c r="K17" s="3">
        <f t="shared" si="4"/>
        <v>6</v>
      </c>
      <c r="L17" s="3">
        <f>VLOOKUP(J17,'Teilnutzenwerte transponiert'!$Q$6:$V$11,K17,FALSE)</f>
        <v>2</v>
      </c>
      <c r="M17" s="3">
        <f t="shared" si="1"/>
        <v>4.0000000000000009</v>
      </c>
      <c r="N17" s="27" t="s">
        <v>71</v>
      </c>
      <c r="O17" s="3">
        <f t="shared" si="5"/>
        <v>6</v>
      </c>
      <c r="P17" s="3">
        <f>VLOOKUP(N17,'Teilnutzenwerte transponiert'!$Q$6:$V$11,O17,FALSE)</f>
        <v>1</v>
      </c>
      <c r="Q17" s="3">
        <f t="shared" si="2"/>
        <v>2.0000000000000004</v>
      </c>
      <c r="R17" s="27" t="s">
        <v>70</v>
      </c>
      <c r="S17" s="27" t="s">
        <v>71</v>
      </c>
      <c r="T17" s="27" t="s">
        <v>72</v>
      </c>
      <c r="U17" s="27" t="s">
        <v>73</v>
      </c>
      <c r="V17" s="27" t="s">
        <v>74</v>
      </c>
      <c r="W17" s="27" t="s">
        <v>75</v>
      </c>
    </row>
    <row r="18" spans="1:23" ht="15" customHeight="1" x14ac:dyDescent="0.25">
      <c r="A18" s="48"/>
      <c r="B18" s="3" t="s">
        <v>17</v>
      </c>
      <c r="C18" s="18">
        <v>0.05</v>
      </c>
      <c r="D18" s="3" t="s">
        <v>47</v>
      </c>
      <c r="E18" s="3" t="s">
        <v>60</v>
      </c>
      <c r="F18" s="27" t="s">
        <v>73</v>
      </c>
      <c r="G18" s="3">
        <f t="shared" si="3"/>
        <v>5</v>
      </c>
      <c r="H18" s="3">
        <f>VLOOKUP(F18,'Teilnutzenwerte transponiert'!$R$6:$V$11,G18,FALSE)</f>
        <v>3</v>
      </c>
      <c r="I18" s="3">
        <f t="shared" si="0"/>
        <v>15.000000000000002</v>
      </c>
      <c r="J18" s="27" t="s">
        <v>73</v>
      </c>
      <c r="K18" s="3">
        <f t="shared" si="4"/>
        <v>5</v>
      </c>
      <c r="L18" s="3">
        <f>VLOOKUP(J18,'Teilnutzenwerte transponiert'!$R$6:$V$11,K18,FALSE)</f>
        <v>3</v>
      </c>
      <c r="M18" s="3">
        <f t="shared" si="1"/>
        <v>15.000000000000002</v>
      </c>
      <c r="N18" s="27" t="s">
        <v>71</v>
      </c>
      <c r="O18" s="3">
        <f t="shared" si="5"/>
        <v>5</v>
      </c>
      <c r="P18" s="3">
        <f>VLOOKUP(N18,'Teilnutzenwerte transponiert'!$R$6:$V$11,O18,FALSE)</f>
        <v>1</v>
      </c>
      <c r="Q18" s="3">
        <f t="shared" si="2"/>
        <v>5</v>
      </c>
      <c r="R18" s="27" t="s">
        <v>70</v>
      </c>
      <c r="S18" s="27" t="s">
        <v>71</v>
      </c>
      <c r="T18" s="27" t="s">
        <v>72</v>
      </c>
      <c r="U18" s="27" t="s">
        <v>73</v>
      </c>
      <c r="V18" s="27" t="s">
        <v>74</v>
      </c>
      <c r="W18" s="27" t="s">
        <v>75</v>
      </c>
    </row>
    <row r="19" spans="1:23" ht="15" customHeight="1" x14ac:dyDescent="0.25">
      <c r="A19" s="43" t="s">
        <v>6</v>
      </c>
      <c r="B19" s="2" t="s">
        <v>12</v>
      </c>
      <c r="C19" s="17">
        <v>0.06</v>
      </c>
      <c r="D19" s="2" t="s">
        <v>49</v>
      </c>
      <c r="E19" s="2" t="s">
        <v>62</v>
      </c>
      <c r="F19" s="23" t="s">
        <v>84</v>
      </c>
      <c r="G19" s="2">
        <f t="shared" si="3"/>
        <v>4</v>
      </c>
      <c r="H19" s="2">
        <f>VLOOKUP(F19,'Teilnutzenwerte transponiert'!$S$6:$V$11,G19,FALSE)</f>
        <v>1</v>
      </c>
      <c r="I19" s="2">
        <f t="shared" si="0"/>
        <v>6</v>
      </c>
      <c r="J19" s="23" t="s">
        <v>86</v>
      </c>
      <c r="K19" s="2">
        <f t="shared" si="4"/>
        <v>4</v>
      </c>
      <c r="L19" s="2">
        <f>VLOOKUP(J19,'Teilnutzenwerte transponiert'!$S$6:$V$11,K19,FALSE)</f>
        <v>3</v>
      </c>
      <c r="M19" s="2">
        <f t="shared" si="1"/>
        <v>18</v>
      </c>
      <c r="N19" s="23" t="s">
        <v>84</v>
      </c>
      <c r="O19" s="2">
        <f t="shared" si="5"/>
        <v>4</v>
      </c>
      <c r="P19" s="2">
        <f>VLOOKUP(N19,'Teilnutzenwerte transponiert'!$S$6:$V$11,O19,FALSE)</f>
        <v>1</v>
      </c>
      <c r="Q19" s="2">
        <f t="shared" si="2"/>
        <v>6</v>
      </c>
      <c r="R19" s="23" t="s">
        <v>83</v>
      </c>
      <c r="S19" s="23" t="s">
        <v>84</v>
      </c>
      <c r="T19" s="23" t="s">
        <v>85</v>
      </c>
      <c r="U19" s="23" t="s">
        <v>86</v>
      </c>
      <c r="V19" s="23" t="s">
        <v>87</v>
      </c>
      <c r="W19" s="23" t="s">
        <v>88</v>
      </c>
    </row>
    <row r="20" spans="1:23" ht="15" customHeight="1" x14ac:dyDescent="0.25">
      <c r="A20" s="45"/>
      <c r="B20" s="2" t="s">
        <v>14</v>
      </c>
      <c r="C20" s="17">
        <v>4.0000000000000008E-2</v>
      </c>
      <c r="D20" s="2" t="s">
        <v>47</v>
      </c>
      <c r="E20" s="2" t="s">
        <v>60</v>
      </c>
      <c r="F20" s="25" t="s">
        <v>73</v>
      </c>
      <c r="G20" s="2">
        <f t="shared" si="3"/>
        <v>3</v>
      </c>
      <c r="H20" s="2">
        <f>VLOOKUP(F20,'Teilnutzenwerte transponiert'!$T$6:$V$11,G20,FALSE)</f>
        <v>3</v>
      </c>
      <c r="I20" s="2">
        <f t="shared" si="0"/>
        <v>12.000000000000002</v>
      </c>
      <c r="J20" s="25" t="s">
        <v>74</v>
      </c>
      <c r="K20" s="2">
        <f t="shared" si="4"/>
        <v>3</v>
      </c>
      <c r="L20" s="2">
        <f>VLOOKUP(J20,'Teilnutzenwerte transponiert'!$T$6:$V$11,K20,FALSE)</f>
        <v>4</v>
      </c>
      <c r="M20" s="2">
        <f t="shared" si="1"/>
        <v>16.000000000000004</v>
      </c>
      <c r="N20" s="25" t="s">
        <v>71</v>
      </c>
      <c r="O20" s="2">
        <f t="shared" si="5"/>
        <v>3</v>
      </c>
      <c r="P20" s="2">
        <f>VLOOKUP(N20,'Teilnutzenwerte transponiert'!$T$6:$V$11,O20,FALSE)</f>
        <v>1</v>
      </c>
      <c r="Q20" s="2">
        <f t="shared" si="2"/>
        <v>4.0000000000000009</v>
      </c>
      <c r="R20" s="25" t="s">
        <v>70</v>
      </c>
      <c r="S20" s="25" t="s">
        <v>71</v>
      </c>
      <c r="T20" s="25" t="s">
        <v>72</v>
      </c>
      <c r="U20" s="25" t="s">
        <v>73</v>
      </c>
      <c r="V20" s="25" t="s">
        <v>74</v>
      </c>
      <c r="W20" s="25" t="s">
        <v>75</v>
      </c>
    </row>
    <row r="21" spans="1:23" x14ac:dyDescent="0.25">
      <c r="F21" s="30"/>
      <c r="G21" s="30"/>
      <c r="H21" s="30"/>
      <c r="I21" s="31">
        <f>SUM(I4:I20)</f>
        <v>222.00000000000003</v>
      </c>
      <c r="J21" s="34"/>
      <c r="K21" s="34"/>
      <c r="L21" s="34"/>
      <c r="M21" s="35">
        <f>SUM(M4:M20)</f>
        <v>315</v>
      </c>
      <c r="N21" s="30"/>
      <c r="O21" s="30"/>
      <c r="P21" s="30"/>
      <c r="Q21" s="31">
        <f>SUM(Q4:Q20)</f>
        <v>297</v>
      </c>
    </row>
  </sheetData>
  <mergeCells count="5">
    <mergeCell ref="A4:A7"/>
    <mergeCell ref="A8:A11"/>
    <mergeCell ref="A12:A15"/>
    <mergeCell ref="A16:A18"/>
    <mergeCell ref="A19:A20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K2" sqref="K2"/>
    </sheetView>
  </sheetViews>
  <sheetFormatPr baseColWidth="10" defaultColWidth="9.28515625" defaultRowHeight="15" x14ac:dyDescent="0.25"/>
  <cols>
    <col min="1" max="1" width="9.28515625" style="1"/>
    <col min="2" max="2" width="64.28515625" style="1" bestFit="1" customWidth="1"/>
    <col min="3" max="3" width="9.28515625" style="1"/>
    <col min="4" max="4" width="28.42578125" style="1" customWidth="1"/>
    <col min="5" max="5" width="9.28515625" style="1"/>
    <col min="6" max="11" width="11.28515625" style="1" customWidth="1"/>
    <col min="12" max="16384" width="9.28515625" style="1"/>
  </cols>
  <sheetData>
    <row r="1" spans="1:22" ht="45" x14ac:dyDescent="0.25">
      <c r="C1" s="4" t="s">
        <v>30</v>
      </c>
      <c r="D1" s="43" t="s">
        <v>2</v>
      </c>
      <c r="E1" s="44"/>
      <c r="F1" s="44"/>
      <c r="G1" s="45"/>
      <c r="H1" s="46" t="s">
        <v>3</v>
      </c>
      <c r="I1" s="47"/>
      <c r="J1" s="47"/>
      <c r="K1" s="48"/>
      <c r="L1" s="43" t="s">
        <v>4</v>
      </c>
      <c r="M1" s="44"/>
      <c r="N1" s="44"/>
      <c r="O1" s="45"/>
      <c r="P1" s="46" t="s">
        <v>5</v>
      </c>
      <c r="Q1" s="47"/>
      <c r="R1" s="48"/>
      <c r="S1" s="43" t="s">
        <v>6</v>
      </c>
      <c r="T1" s="45"/>
    </row>
    <row r="2" spans="1:22" ht="135" x14ac:dyDescent="0.25">
      <c r="C2" s="4" t="s">
        <v>1</v>
      </c>
      <c r="D2" s="2" t="s">
        <v>26</v>
      </c>
      <c r="E2" s="2" t="s">
        <v>27</v>
      </c>
      <c r="F2" s="2" t="s">
        <v>28</v>
      </c>
      <c r="G2" s="2" t="s">
        <v>29</v>
      </c>
      <c r="H2" s="3" t="s">
        <v>22</v>
      </c>
      <c r="I2" s="3" t="s">
        <v>23</v>
      </c>
      <c r="J2" s="3" t="s">
        <v>24</v>
      </c>
      <c r="K2" s="3" t="s">
        <v>25</v>
      </c>
      <c r="L2" s="2" t="s">
        <v>18</v>
      </c>
      <c r="M2" s="2" t="s">
        <v>19</v>
      </c>
      <c r="N2" s="2" t="s">
        <v>20</v>
      </c>
      <c r="O2" s="2" t="s">
        <v>21</v>
      </c>
      <c r="P2" s="3" t="s">
        <v>15</v>
      </c>
      <c r="Q2" s="3" t="s">
        <v>16</v>
      </c>
      <c r="R2" s="3" t="s">
        <v>17</v>
      </c>
      <c r="S2" s="2" t="s">
        <v>12</v>
      </c>
      <c r="T2" s="2" t="s">
        <v>14</v>
      </c>
    </row>
    <row r="3" spans="1:22" ht="30" x14ac:dyDescent="0.25">
      <c r="C3" s="4" t="s">
        <v>34</v>
      </c>
      <c r="D3" s="17">
        <v>0.12</v>
      </c>
      <c r="E3" s="17">
        <v>0.16000000000000003</v>
      </c>
      <c r="F3" s="17">
        <v>4.0000000000000008E-2</v>
      </c>
      <c r="G3" s="17">
        <v>8.0000000000000016E-2</v>
      </c>
      <c r="H3" s="18">
        <v>4.0000000000000008E-2</v>
      </c>
      <c r="I3" s="18">
        <v>8.0000000000000016E-2</v>
      </c>
      <c r="J3" s="18">
        <v>4.0000000000000008E-2</v>
      </c>
      <c r="K3" s="18">
        <v>4.0000000000000008E-2</v>
      </c>
      <c r="L3" s="17">
        <v>4.0000000000000008E-2</v>
      </c>
      <c r="M3" s="17">
        <v>2.0000000000000004E-2</v>
      </c>
      <c r="N3" s="17">
        <v>0.1</v>
      </c>
      <c r="O3" s="17">
        <v>4.0000000000000008E-2</v>
      </c>
      <c r="P3" s="18">
        <v>0.03</v>
      </c>
      <c r="Q3" s="18">
        <v>2.0000000000000004E-2</v>
      </c>
      <c r="R3" s="18">
        <v>0.05</v>
      </c>
      <c r="S3" s="17">
        <v>0.06</v>
      </c>
      <c r="T3" s="17">
        <v>4.0000000000000008E-2</v>
      </c>
    </row>
    <row r="4" spans="1:22" ht="15" customHeight="1" x14ac:dyDescent="0.25">
      <c r="C4" s="4" t="s">
        <v>36</v>
      </c>
      <c r="D4" s="2" t="s">
        <v>45</v>
      </c>
      <c r="E4" s="2" t="s">
        <v>46</v>
      </c>
      <c r="F4" s="2" t="s">
        <v>47</v>
      </c>
      <c r="G4" s="2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2" t="s">
        <v>53</v>
      </c>
      <c r="M4" s="2" t="s">
        <v>54</v>
      </c>
      <c r="N4" s="2" t="s">
        <v>55</v>
      </c>
      <c r="O4" s="2" t="s">
        <v>56</v>
      </c>
      <c r="P4" s="3" t="s">
        <v>57</v>
      </c>
      <c r="Q4" s="3" t="s">
        <v>47</v>
      </c>
      <c r="R4" s="3" t="s">
        <v>47</v>
      </c>
      <c r="S4" s="2" t="s">
        <v>49</v>
      </c>
      <c r="T4" s="2" t="s">
        <v>47</v>
      </c>
    </row>
    <row r="5" spans="1:22" ht="15" customHeight="1" x14ac:dyDescent="0.25">
      <c r="C5" s="4" t="s">
        <v>37</v>
      </c>
      <c r="D5" s="2" t="s">
        <v>58</v>
      </c>
      <c r="E5" s="2" t="s">
        <v>59</v>
      </c>
      <c r="F5" s="2" t="s">
        <v>60</v>
      </c>
      <c r="G5" s="2" t="s">
        <v>61</v>
      </c>
      <c r="H5" s="3" t="s">
        <v>62</v>
      </c>
      <c r="I5" s="3" t="s">
        <v>63</v>
      </c>
      <c r="J5" s="3" t="s">
        <v>58</v>
      </c>
      <c r="K5" s="3" t="s">
        <v>58</v>
      </c>
      <c r="L5" s="2" t="s">
        <v>61</v>
      </c>
      <c r="M5" s="2" t="s">
        <v>58</v>
      </c>
      <c r="N5" s="2" t="s">
        <v>61</v>
      </c>
      <c r="O5" s="2" t="s">
        <v>64</v>
      </c>
      <c r="P5" s="3" t="s">
        <v>62</v>
      </c>
      <c r="Q5" s="3" t="s">
        <v>60</v>
      </c>
      <c r="R5" s="3" t="s">
        <v>60</v>
      </c>
      <c r="S5" s="2" t="s">
        <v>62</v>
      </c>
      <c r="T5" s="2" t="s">
        <v>60</v>
      </c>
    </row>
    <row r="6" spans="1:22" ht="15" customHeight="1" x14ac:dyDescent="0.25">
      <c r="A6" s="19" t="s">
        <v>38</v>
      </c>
      <c r="B6" s="21">
        <v>0</v>
      </c>
      <c r="C6" s="20" t="s">
        <v>39</v>
      </c>
      <c r="D6" s="22">
        <v>1</v>
      </c>
      <c r="E6" s="23" t="s">
        <v>65</v>
      </c>
      <c r="F6" s="25" t="s">
        <v>70</v>
      </c>
      <c r="G6" s="26" t="s">
        <v>77</v>
      </c>
      <c r="H6" s="28" t="s">
        <v>83</v>
      </c>
      <c r="I6" s="24">
        <v>300</v>
      </c>
      <c r="J6" s="24">
        <v>2</v>
      </c>
      <c r="K6" s="24">
        <v>1</v>
      </c>
      <c r="L6" s="22">
        <v>50</v>
      </c>
      <c r="M6" s="22">
        <v>0</v>
      </c>
      <c r="N6" s="22">
        <v>3.9</v>
      </c>
      <c r="O6" s="26" t="s">
        <v>89</v>
      </c>
      <c r="P6" s="28" t="s">
        <v>83</v>
      </c>
      <c r="Q6" s="27" t="s">
        <v>70</v>
      </c>
      <c r="R6" s="27" t="s">
        <v>70</v>
      </c>
      <c r="S6" s="23" t="s">
        <v>83</v>
      </c>
      <c r="T6" s="25" t="s">
        <v>70</v>
      </c>
      <c r="U6" s="19" t="s">
        <v>38</v>
      </c>
      <c r="V6" s="21">
        <v>0</v>
      </c>
    </row>
    <row r="7" spans="1:22" ht="15" customHeight="1" x14ac:dyDescent="0.25">
      <c r="A7" s="19"/>
      <c r="B7" s="21">
        <v>1</v>
      </c>
      <c r="C7" s="20" t="s">
        <v>40</v>
      </c>
      <c r="D7" s="22">
        <v>2</v>
      </c>
      <c r="E7" s="23" t="s">
        <v>66</v>
      </c>
      <c r="F7" s="25" t="s">
        <v>71</v>
      </c>
      <c r="G7" s="26" t="s">
        <v>78</v>
      </c>
      <c r="H7" s="28" t="s">
        <v>84</v>
      </c>
      <c r="I7" s="24">
        <v>500</v>
      </c>
      <c r="J7" s="24">
        <v>4</v>
      </c>
      <c r="K7" s="24">
        <v>2</v>
      </c>
      <c r="L7" s="22">
        <v>40</v>
      </c>
      <c r="M7" s="22">
        <v>1</v>
      </c>
      <c r="N7" s="22">
        <v>3.6</v>
      </c>
      <c r="O7" s="26" t="s">
        <v>90</v>
      </c>
      <c r="P7" s="28" t="s">
        <v>84</v>
      </c>
      <c r="Q7" s="27" t="s">
        <v>71</v>
      </c>
      <c r="R7" s="27" t="s">
        <v>71</v>
      </c>
      <c r="S7" s="23" t="s">
        <v>84</v>
      </c>
      <c r="T7" s="25" t="s">
        <v>71</v>
      </c>
      <c r="U7" s="19"/>
      <c r="V7" s="21">
        <v>1</v>
      </c>
    </row>
    <row r="8" spans="1:22" ht="15" customHeight="1" x14ac:dyDescent="0.25">
      <c r="A8" s="19"/>
      <c r="B8" s="21">
        <v>2</v>
      </c>
      <c r="C8" s="20" t="s">
        <v>41</v>
      </c>
      <c r="D8" s="22">
        <v>3</v>
      </c>
      <c r="E8" s="23" t="s">
        <v>67</v>
      </c>
      <c r="F8" s="25" t="s">
        <v>72</v>
      </c>
      <c r="G8" s="26" t="s">
        <v>79</v>
      </c>
      <c r="H8" s="28" t="s">
        <v>85</v>
      </c>
      <c r="I8" s="24">
        <v>700</v>
      </c>
      <c r="J8" s="24">
        <v>6</v>
      </c>
      <c r="K8" s="24">
        <v>3</v>
      </c>
      <c r="L8" s="22">
        <v>35</v>
      </c>
      <c r="M8" s="22">
        <v>2</v>
      </c>
      <c r="N8" s="22">
        <v>3.3</v>
      </c>
      <c r="O8" s="26" t="s">
        <v>91</v>
      </c>
      <c r="P8" s="28" t="s">
        <v>85</v>
      </c>
      <c r="Q8" s="27" t="s">
        <v>72</v>
      </c>
      <c r="R8" s="27" t="s">
        <v>72</v>
      </c>
      <c r="S8" s="23" t="s">
        <v>85</v>
      </c>
      <c r="T8" s="25" t="s">
        <v>72</v>
      </c>
      <c r="U8" s="19"/>
      <c r="V8" s="21">
        <v>2</v>
      </c>
    </row>
    <row r="9" spans="1:22" ht="15" customHeight="1" x14ac:dyDescent="0.25">
      <c r="A9" s="19"/>
      <c r="B9" s="21">
        <v>3</v>
      </c>
      <c r="C9" s="20" t="s">
        <v>42</v>
      </c>
      <c r="D9" s="22">
        <v>4</v>
      </c>
      <c r="E9" s="23" t="s">
        <v>68</v>
      </c>
      <c r="F9" s="25" t="s">
        <v>73</v>
      </c>
      <c r="G9" s="26" t="s">
        <v>80</v>
      </c>
      <c r="H9" s="28" t="s">
        <v>86</v>
      </c>
      <c r="I9" s="24">
        <v>900</v>
      </c>
      <c r="J9" s="24">
        <v>8</v>
      </c>
      <c r="K9" s="24">
        <v>4</v>
      </c>
      <c r="L9" s="22">
        <v>30</v>
      </c>
      <c r="M9" s="22">
        <v>3</v>
      </c>
      <c r="N9" s="29">
        <v>3</v>
      </c>
      <c r="O9" s="26" t="s">
        <v>92</v>
      </c>
      <c r="P9" s="28" t="s">
        <v>86</v>
      </c>
      <c r="Q9" s="27" t="s">
        <v>73</v>
      </c>
      <c r="R9" s="27" t="s">
        <v>73</v>
      </c>
      <c r="S9" s="23" t="s">
        <v>86</v>
      </c>
      <c r="T9" s="25" t="s">
        <v>73</v>
      </c>
      <c r="U9" s="19"/>
      <c r="V9" s="21">
        <v>3</v>
      </c>
    </row>
    <row r="10" spans="1:22" ht="15" customHeight="1" x14ac:dyDescent="0.25">
      <c r="A10" s="19"/>
      <c r="B10" s="21">
        <v>4</v>
      </c>
      <c r="C10" s="20" t="s">
        <v>43</v>
      </c>
      <c r="D10" s="22">
        <v>5</v>
      </c>
      <c r="E10" s="23" t="s">
        <v>69</v>
      </c>
      <c r="F10" s="25" t="s">
        <v>74</v>
      </c>
      <c r="G10" s="26" t="s">
        <v>81</v>
      </c>
      <c r="H10" s="28" t="s">
        <v>87</v>
      </c>
      <c r="I10" s="24">
        <v>1100</v>
      </c>
      <c r="J10" s="24">
        <v>10</v>
      </c>
      <c r="K10" s="24">
        <v>5</v>
      </c>
      <c r="L10" s="22">
        <v>25</v>
      </c>
      <c r="M10" s="22">
        <v>4</v>
      </c>
      <c r="N10" s="22">
        <v>2.7</v>
      </c>
      <c r="O10" s="26" t="s">
        <v>93</v>
      </c>
      <c r="P10" s="28" t="s">
        <v>87</v>
      </c>
      <c r="Q10" s="27" t="s">
        <v>74</v>
      </c>
      <c r="R10" s="27" t="s">
        <v>74</v>
      </c>
      <c r="S10" s="23" t="s">
        <v>87</v>
      </c>
      <c r="T10" s="25" t="s">
        <v>74</v>
      </c>
      <c r="U10" s="19"/>
      <c r="V10" s="21">
        <v>4</v>
      </c>
    </row>
    <row r="11" spans="1:22" ht="15" customHeight="1" x14ac:dyDescent="0.25">
      <c r="A11" s="19"/>
      <c r="B11" s="21">
        <v>5</v>
      </c>
      <c r="C11" s="20" t="s">
        <v>44</v>
      </c>
      <c r="D11" s="22">
        <v>6</v>
      </c>
      <c r="E11" s="23" t="s">
        <v>76</v>
      </c>
      <c r="F11" s="25" t="s">
        <v>75</v>
      </c>
      <c r="G11" s="26" t="s">
        <v>82</v>
      </c>
      <c r="H11" s="28" t="s">
        <v>88</v>
      </c>
      <c r="I11" s="24">
        <v>1300</v>
      </c>
      <c r="J11" s="24">
        <v>12</v>
      </c>
      <c r="K11" s="24">
        <v>6</v>
      </c>
      <c r="L11" s="22">
        <v>20</v>
      </c>
      <c r="M11" s="22">
        <v>5</v>
      </c>
      <c r="N11" s="29">
        <v>2.4</v>
      </c>
      <c r="O11" s="26" t="s">
        <v>94</v>
      </c>
      <c r="P11" s="28" t="s">
        <v>88</v>
      </c>
      <c r="Q11" s="27" t="s">
        <v>75</v>
      </c>
      <c r="R11" s="27" t="s">
        <v>75</v>
      </c>
      <c r="S11" s="23" t="s">
        <v>88</v>
      </c>
      <c r="T11" s="25" t="s">
        <v>75</v>
      </c>
      <c r="U11" s="19"/>
      <c r="V11" s="21">
        <v>5</v>
      </c>
    </row>
    <row r="12" spans="1:22" ht="15" customHeight="1" x14ac:dyDescent="0.25"/>
    <row r="13" spans="1:22" ht="15" customHeight="1" x14ac:dyDescent="0.25"/>
    <row r="14" spans="1:22" ht="15" customHeight="1" x14ac:dyDescent="0.25"/>
    <row r="15" spans="1:22" ht="15" customHeight="1" x14ac:dyDescent="0.25"/>
    <row r="16" spans="1:2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5">
    <mergeCell ref="H1:K1"/>
    <mergeCell ref="L1:O1"/>
    <mergeCell ref="P1:R1"/>
    <mergeCell ref="S1:T1"/>
    <mergeCell ref="D1:G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sheetData>
    <row r="1" spans="1:2" x14ac:dyDescent="0.25">
      <c r="A1" s="5" t="s">
        <v>13</v>
      </c>
    </row>
    <row r="3" spans="1:2" x14ac:dyDescent="0.25">
      <c r="A3" t="s">
        <v>103</v>
      </c>
      <c r="B3" t="s">
        <v>104</v>
      </c>
    </row>
    <row r="4" spans="1:2" x14ac:dyDescent="0.25">
      <c r="B4" t="s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Ziele und Bewertungkriterien</vt:lpstr>
      <vt:lpstr>Gewichtung Ziele</vt:lpstr>
      <vt:lpstr>Ziele u. Bewert. gewichtet</vt:lpstr>
      <vt:lpstr>Teilnutzenwerte</vt:lpstr>
      <vt:lpstr>Nutzwertanalyse</vt:lpstr>
      <vt:lpstr>Teilnutzenwerte transponiert</vt:lpstr>
      <vt:lpstr>Quelle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Runge</dc:creator>
  <cp:lastModifiedBy>Ulf Runge</cp:lastModifiedBy>
  <dcterms:created xsi:type="dcterms:W3CDTF">2023-11-12T16:10:12Z</dcterms:created>
  <dcterms:modified xsi:type="dcterms:W3CDTF">2023-11-13T11:14:21Z</dcterms:modified>
</cp:coreProperties>
</file>