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<sst xmlns="http://schemas.openxmlformats.org/spreadsheetml/2006/main" count="45" uniqueCount="17">
  <si>
    <t>Область добычи</t>
  </si>
  <si>
    <t>Название</t>
  </si>
  <si>
    <t>p20</t>
  </si>
  <si>
    <t>p50</t>
  </si>
  <si>
    <t>v20</t>
  </si>
  <si>
    <t>v50</t>
  </si>
  <si>
    <t>n20</t>
  </si>
  <si>
    <t>n50</t>
  </si>
  <si>
    <t>текучесть20</t>
  </si>
  <si>
    <t>текучесть50</t>
  </si>
  <si>
    <t>lg тек20</t>
  </si>
  <si>
    <t>lg тек50</t>
  </si>
  <si>
    <t>НК-350</t>
  </si>
  <si>
    <t>Волгоградская область</t>
  </si>
  <si>
    <t>Шляховская-3</t>
  </si>
  <si>
    <t>Антиповско-балыклейская</t>
  </si>
  <si>
    <t>Коробковская-2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</si>
</sst>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1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0" fontId="6" numFmtId="48" xfId="0" applyAlignment="1" applyBorder="1" applyFont="1" applyNumberFormat="1">
      <alignment horizontal="right" vertical="bottom"/>
    </xf>
    <xf borderId="1" fillId="0" fontId="6" numFmtId="48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 vertical="bottom"/>
    </xf>
    <xf borderId="1" fillId="0" fontId="7" numFmtId="49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2" fillId="0" fontId="6" numFmtId="0" xfId="0" applyAlignment="1" applyBorder="1" applyFont="1">
      <alignment horizontal="right" vertical="bottom"/>
    </xf>
    <xf borderId="2" fillId="0" fontId="6" numFmtId="48" xfId="0" applyAlignment="1" applyBorder="1" applyFont="1" applyNumberFormat="1">
      <alignment horizontal="right" vertical="bottom"/>
    </xf>
    <xf borderId="2" fillId="0" fontId="7" numFmtId="164" xfId="0" applyAlignment="1" applyBorder="1" applyFont="1" applyNumberFormat="1">
      <alignment horizontal="right" vertical="bottom"/>
    </xf>
    <xf borderId="2" fillId="0" fontId="7" numFmtId="49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</row>
    <row r="2">
      <c r="A2" s="8" t="s">
        <v>13</v>
      </c>
      <c r="B2" s="9" t="s">
        <v>14</v>
      </c>
      <c r="C2" s="10">
        <v>0.798</v>
      </c>
      <c r="D2" s="11">
        <f>C2-AD$154</f>
        <v>0.798</v>
      </c>
      <c r="E2" s="9">
        <v>3.17</v>
      </c>
      <c r="F2" s="9">
        <v>1.9</v>
      </c>
      <c r="G2" s="12">
        <f>(C2*E2)/1000</f>
        <v>0.00252966</v>
      </c>
      <c r="H2" s="13">
        <f>(D2*F2)/10^3</f>
        <v>0.0015162</v>
      </c>
      <c r="I2" s="14">
        <f>(1/G2)</f>
        <v>395.3100417</v>
      </c>
      <c r="J2" s="13">
        <f>1/H2</f>
        <v>659.5435958</v>
      </c>
      <c r="K2" s="15">
        <f t="shared" ref="K2:L2" si="1">LOG10(I2)</f>
        <v>2.596937846</v>
      </c>
      <c r="L2" s="15">
        <f t="shared" si="1"/>
        <v>2.819243508</v>
      </c>
      <c r="M2" s="14">
        <v>63.8</v>
      </c>
    </row>
    <row r="3">
      <c r="A3" s="16"/>
      <c r="B3" s="9"/>
      <c r="C3" s="10"/>
      <c r="D3" s="10"/>
      <c r="E3" s="9"/>
      <c r="F3" s="9"/>
      <c r="G3" s="12"/>
      <c r="H3" s="13"/>
      <c r="I3" s="14"/>
      <c r="J3" s="13"/>
      <c r="K3" s="17"/>
      <c r="L3" s="17"/>
      <c r="M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</row>
    <row r="2">
      <c r="A2" s="18" t="s">
        <v>13</v>
      </c>
      <c r="B2" s="19" t="s">
        <v>15</v>
      </c>
      <c r="C2" s="20">
        <v>0.8142</v>
      </c>
      <c r="D2" s="20">
        <f>C2-AD$156</f>
        <v>0.8142</v>
      </c>
      <c r="E2" s="19">
        <v>3.94</v>
      </c>
      <c r="F2" s="19">
        <v>2.24</v>
      </c>
      <c r="G2" s="21">
        <f>(C2*E2)/1000</f>
        <v>0.003207948</v>
      </c>
      <c r="H2" s="22">
        <f>(D2*F2)/10^3</f>
        <v>0.001823808</v>
      </c>
      <c r="I2" s="23">
        <f>(1/G2)</f>
        <v>311.7257512</v>
      </c>
      <c r="J2" s="22">
        <f>1/H2</f>
        <v>548.3033302</v>
      </c>
      <c r="K2" s="24">
        <f t="shared" ref="K2:L2" si="1">LOG10(I2)</f>
        <v>2.49377268</v>
      </c>
      <c r="L2" s="24">
        <f t="shared" si="1"/>
        <v>2.739020884</v>
      </c>
      <c r="M2" s="23">
        <v>65.9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</row>
    <row r="2">
      <c r="A2" s="8" t="s">
        <v>13</v>
      </c>
      <c r="B2" s="9" t="s">
        <v>16</v>
      </c>
      <c r="C2" s="10">
        <v>0.8182</v>
      </c>
      <c r="D2" s="10">
        <f>C2-AD$156</f>
        <v>0.8182</v>
      </c>
      <c r="E2" s="9">
        <v>5.14</v>
      </c>
      <c r="F2" s="9">
        <v>2.59</v>
      </c>
      <c r="G2" s="12">
        <f>(C2*E2)/1000</f>
        <v>0.004205548</v>
      </c>
      <c r="H2" s="13">
        <f>(D2*F2)/10^3</f>
        <v>0.002119138</v>
      </c>
      <c r="I2" s="14">
        <f>(1/G2)</f>
        <v>237.7811405</v>
      </c>
      <c r="J2" s="13">
        <f>1/H2</f>
        <v>471.8899855</v>
      </c>
      <c r="K2" s="15">
        <f t="shared" ref="K2:L2" si="1">LOG10(I2)</f>
        <v>2.376177406</v>
      </c>
      <c r="L2" s="15">
        <f t="shared" si="1"/>
        <v>2.673840761</v>
      </c>
      <c r="M2" s="14">
        <v>63.1</v>
      </c>
    </row>
  </sheetData>
  <drawing r:id="rId1"/>
</worksheet>
</file>