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<sst xmlns="http://schemas.openxmlformats.org/spreadsheetml/2006/main" count="20" uniqueCount="17">
  <si>
    <t>Область добычи</t>
  </si>
  <si>
    <t>Название</t>
  </si>
  <si>
    <t>p20</t>
  </si>
  <si>
    <t>p50</t>
  </si>
  <si>
    <t>v20</t>
  </si>
  <si>
    <t>v50</t>
  </si>
  <si>
    <t>n20</t>
  </si>
  <si>
    <t>n50</t>
  </si>
  <si>
    <t>текучесть20</t>
  </si>
  <si>
    <t>текучесть50</t>
  </si>
  <si>
    <t>lg тек20</t>
  </si>
  <si>
    <t>lg тек50</t>
  </si>
  <si>
    <t>НК-350</t>
  </si>
  <si>
    <t>Волгоградская область</t>
  </si>
  <si>
    <t>Шляховская-3</t>
  </si>
  <si>
    <t>Антиповско-балыклейская</t>
  </si>
  <si>
    <t>corrupted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</si>
</sst>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1">
    <font>
      <sz val="10.0"/>
      <color rgb="FF000000"/>
      <name val="Arial"/>
    </font>
    <font>
      <b/>
      <sz val="12.0"/>
      <name val="Calibri"/>
    </font>
    <font>
      <b/>
      <sz val="12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2.0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0" fontId="6" numFmtId="48" xfId="0" applyAlignment="1" applyBorder="1" applyFont="1" applyNumberFormat="1">
      <alignment horizontal="right" vertical="bottom"/>
    </xf>
    <xf borderId="1" fillId="0" fontId="6" numFmtId="48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 vertical="bottom"/>
    </xf>
    <xf borderId="1" fillId="0" fontId="7" numFmtId="49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2" fillId="0" fontId="6" numFmtId="0" xfId="0" applyAlignment="1" applyBorder="1" applyFont="1">
      <alignment horizontal="right" vertical="bottom"/>
    </xf>
    <xf borderId="2" fillId="0" fontId="6" numFmtId="48" xfId="0" applyAlignment="1" applyBorder="1" applyFont="1" applyNumberFormat="1">
      <alignment horizontal="right" vertical="bottom"/>
    </xf>
    <xf borderId="2" fillId="0" fontId="7" numFmtId="164" xfId="0" applyAlignment="1" applyBorder="1" applyFont="1" applyNumberFormat="1">
      <alignment horizontal="right" vertical="bottom"/>
    </xf>
    <xf borderId="2" fillId="0" fontId="7" numFmtId="49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readingOrder="0" vertical="bottom"/>
    </xf>
    <xf borderId="2" fillId="0" fontId="10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</row>
    <row r="2">
      <c r="A2" s="8" t="s">
        <v>13</v>
      </c>
      <c r="B2" s="9" t="s">
        <v>14</v>
      </c>
      <c r="C2" s="10">
        <v>0.798</v>
      </c>
      <c r="D2" s="11">
        <f>C2-AD$154</f>
        <v>0.798</v>
      </c>
      <c r="E2" s="9">
        <v>3.17</v>
      </c>
      <c r="F2" s="9">
        <v>1.9</v>
      </c>
      <c r="G2" s="12">
        <f t="shared" ref="G2:G5" si="2">(C2*E2)/1000</f>
        <v>0.00252966</v>
      </c>
      <c r="H2" s="13">
        <f t="shared" ref="H2:H5" si="3">(D2*F2)/10^3</f>
        <v>0.0015162</v>
      </c>
      <c r="I2" s="14">
        <f t="shared" ref="I2:I5" si="4">(1/G2)</f>
        <v>395.3100417</v>
      </c>
      <c r="J2" s="13">
        <f t="shared" ref="J2:J5" si="5">1/H2</f>
        <v>659.5435958</v>
      </c>
      <c r="K2" s="15">
        <f t="shared" ref="K2:L2" si="1">LOG10(I2)</f>
        <v>2.596937846</v>
      </c>
      <c r="L2" s="15">
        <f t="shared" si="1"/>
        <v>2.819243508</v>
      </c>
      <c r="M2" s="14">
        <v>63.8</v>
      </c>
    </row>
    <row r="3">
      <c r="A3" s="16" t="s">
        <v>13</v>
      </c>
      <c r="B3" s="17" t="s">
        <v>15</v>
      </c>
      <c r="C3" s="18">
        <v>0.8142</v>
      </c>
      <c r="D3" s="18">
        <f t="shared" ref="D3:D5" si="7">C3-AD$156</f>
        <v>0.8142</v>
      </c>
      <c r="E3" s="17">
        <v>3.94</v>
      </c>
      <c r="F3" s="17">
        <v>2.24</v>
      </c>
      <c r="G3" s="19">
        <f t="shared" si="2"/>
        <v>0.003207948</v>
      </c>
      <c r="H3" s="20">
        <f t="shared" si="3"/>
        <v>0.001823808</v>
      </c>
      <c r="I3" s="21">
        <f t="shared" si="4"/>
        <v>311.7257512</v>
      </c>
      <c r="J3" s="20">
        <f t="shared" si="5"/>
        <v>548.3033302</v>
      </c>
      <c r="K3" s="22">
        <f t="shared" ref="K3:L3" si="6">LOG10(I3)</f>
        <v>2.49377268</v>
      </c>
      <c r="L3" s="22">
        <f t="shared" si="6"/>
        <v>2.739020884</v>
      </c>
      <c r="M3" s="21">
        <v>65.9</v>
      </c>
    </row>
    <row r="4">
      <c r="A4" s="16"/>
      <c r="B4" s="17"/>
      <c r="C4" s="18">
        <v>0.8142</v>
      </c>
      <c r="D4" s="18">
        <f t="shared" si="7"/>
        <v>0.8142</v>
      </c>
      <c r="E4" s="17">
        <v>3.94</v>
      </c>
      <c r="F4" s="17">
        <v>2.24</v>
      </c>
      <c r="G4" s="19">
        <f t="shared" si="2"/>
        <v>0.003207948</v>
      </c>
      <c r="H4" s="20">
        <f t="shared" si="3"/>
        <v>0.001823808</v>
      </c>
      <c r="I4" s="21">
        <f t="shared" si="4"/>
        <v>311.7257512</v>
      </c>
      <c r="J4" s="20">
        <f t="shared" si="5"/>
        <v>548.3033302</v>
      </c>
      <c r="K4" s="22">
        <f t="shared" ref="K4:L4" si="8">LOG10(I4)</f>
        <v>2.49377268</v>
      </c>
      <c r="L4" s="22">
        <f t="shared" si="8"/>
        <v>2.739020884</v>
      </c>
      <c r="M4" s="21">
        <v>65.9</v>
      </c>
    </row>
    <row r="5">
      <c r="A5" s="23" t="s">
        <v>13</v>
      </c>
      <c r="B5" s="17" t="s">
        <v>15</v>
      </c>
      <c r="C5" s="18">
        <v>0.8142</v>
      </c>
      <c r="D5" s="18">
        <f t="shared" si="7"/>
        <v>0.8142</v>
      </c>
      <c r="E5" s="17">
        <v>3.94</v>
      </c>
      <c r="F5" s="17">
        <v>2.24</v>
      </c>
      <c r="G5" s="19">
        <f t="shared" si="2"/>
        <v>0.003207948</v>
      </c>
      <c r="H5" s="20">
        <f t="shared" si="3"/>
        <v>0.001823808</v>
      </c>
      <c r="I5" s="21">
        <f t="shared" si="4"/>
        <v>311.7257512</v>
      </c>
      <c r="J5" s="20">
        <f t="shared" si="5"/>
        <v>548.3033302</v>
      </c>
      <c r="K5" s="22">
        <f t="shared" ref="K5:L5" si="9">LOG10(I5)</f>
        <v>2.49377268</v>
      </c>
      <c r="L5" s="22">
        <f t="shared" si="9"/>
        <v>2.739020884</v>
      </c>
      <c r="M5" s="2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/>
      <c r="D1" s="4"/>
      <c r="E1" s="4"/>
      <c r="F1" s="4"/>
      <c r="G1" s="5"/>
      <c r="H1" s="5"/>
      <c r="I1" s="5"/>
      <c r="J1" s="5"/>
      <c r="K1" s="6"/>
      <c r="L1" s="6"/>
      <c r="M1" s="7"/>
    </row>
    <row r="2">
      <c r="A2" s="16"/>
      <c r="B2" s="17"/>
      <c r="C2" s="18"/>
      <c r="D2" s="18"/>
      <c r="E2" s="17"/>
      <c r="F2" s="17"/>
      <c r="G2" s="19"/>
      <c r="H2" s="20"/>
      <c r="I2" s="21"/>
      <c r="J2" s="20"/>
      <c r="K2" s="25"/>
      <c r="L2" s="25"/>
      <c r="M2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/>
      <c r="D1" s="4"/>
      <c r="E1" s="4"/>
      <c r="F1" s="4"/>
      <c r="G1" s="5"/>
      <c r="H1" s="5"/>
      <c r="I1" s="5"/>
      <c r="J1" s="5"/>
      <c r="K1" s="6"/>
      <c r="L1" s="6"/>
      <c r="M1" s="7"/>
    </row>
    <row r="2">
      <c r="A2" s="8"/>
      <c r="B2" s="9"/>
      <c r="C2" s="10"/>
      <c r="D2" s="10"/>
      <c r="E2" s="9"/>
      <c r="F2" s="9"/>
      <c r="G2" s="12"/>
      <c r="H2" s="13"/>
      <c r="I2" s="14"/>
      <c r="J2" s="13"/>
      <c r="K2" s="26"/>
      <c r="L2" s="26"/>
      <c r="M2" s="14"/>
    </row>
  </sheetData>
  <drawing r:id="rId1"/>
</worksheet>
</file>