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8_{A74BF222-2A1D-45B2-919F-75936A6199C4}" xr6:coauthVersionLast="47" xr6:coauthVersionMax="47" xr10:uidLastSave="{00000000-0000-0000-0000-000000000000}"/>
  <bookViews>
    <workbookView xWindow="0" yWindow="0" windowWidth="11520" windowHeight="12360" tabRatio="415" firstSheet="1"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8" l="1"/>
  <c r="F27" i="18"/>
  <c r="F13" i="17"/>
  <c r="F12" i="17"/>
  <c r="F18" i="17" s="1"/>
  <c r="F19" i="17" s="1"/>
  <c r="F20" i="17" s="1"/>
  <c r="F21" i="17" s="1"/>
  <c r="F26" i="18" l="1"/>
  <c r="F19" i="18"/>
  <c r="F20" i="18" s="1"/>
  <c r="F21" i="18" s="1"/>
  <c r="F16" i="18"/>
  <c r="F27" i="17"/>
  <c r="F30" i="17" s="1"/>
  <c r="F31" i="17" s="1"/>
  <c r="F32" i="17" s="1"/>
  <c r="F22" i="17"/>
  <c r="F14" i="17"/>
  <c r="F15" i="17"/>
  <c r="F16" i="17"/>
  <c r="F28" i="17" s="1"/>
  <c r="F24" i="17"/>
  <c r="F25" i="17" s="1"/>
  <c r="F26" i="17" s="1"/>
  <c r="F23" i="18" l="1"/>
  <c r="C6" i="17" a="1"/>
  <c r="C6" i="17" s="1"/>
  <c r="I7" i="17" s="1"/>
  <c r="I35" i="17" s="1"/>
  <c r="I7" i="18" l="1"/>
  <c r="I27"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5" i="18"/>
  <c r="I14" i="18"/>
  <c r="I9" i="18"/>
  <c r="I19" i="18"/>
  <c r="I28" i="18"/>
  <c r="I11" i="18"/>
  <c r="J7" i="18"/>
  <c r="I13" i="18"/>
  <c r="I20" i="18"/>
  <c r="I18" i="18"/>
  <c r="I24" i="18"/>
  <c r="I12" i="18"/>
  <c r="I15" i="18"/>
  <c r="I16" i="18"/>
  <c r="I17" i="18"/>
  <c r="I23" i="18"/>
  <c r="I26"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6" i="18"/>
  <c r="J11" i="18"/>
  <c r="K7" i="18"/>
  <c r="J20" i="18"/>
  <c r="J16" i="18"/>
  <c r="J12" i="18"/>
  <c r="J21" i="18"/>
  <c r="J25" i="18"/>
  <c r="J19" i="18"/>
  <c r="J13" i="18"/>
  <c r="J27" i="18"/>
  <c r="J9" i="18"/>
  <c r="J24" i="18"/>
  <c r="J23" i="18"/>
  <c r="J17" i="18"/>
  <c r="J28" i="18"/>
  <c r="K27" i="18" l="1"/>
  <c r="K11" i="18"/>
  <c r="K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18" i="18"/>
  <c r="K25" i="18"/>
  <c r="K9" i="18"/>
  <c r="K26" i="18"/>
  <c r="K28" i="18"/>
  <c r="K13" i="18"/>
  <c r="K14" i="18"/>
  <c r="K16" i="18"/>
  <c r="K23" i="18"/>
  <c r="K15" i="18"/>
  <c r="L7" i="18"/>
  <c r="K19" i="18"/>
  <c r="K17" i="18"/>
  <c r="K24"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0" i="18"/>
  <c r="L17" i="18"/>
  <c r="L24" i="18"/>
  <c r="L9" i="18"/>
  <c r="M7" i="18"/>
  <c r="L16" i="18"/>
  <c r="L11" i="18"/>
  <c r="L19" i="18"/>
  <c r="L28" i="18"/>
  <c r="L13" i="18"/>
  <c r="L21" i="18"/>
  <c r="L18" i="18"/>
  <c r="L26" i="18"/>
  <c r="L27" i="18"/>
  <c r="L14" i="18"/>
  <c r="L12" i="18"/>
  <c r="L25" i="18"/>
  <c r="L15" i="18"/>
  <c r="L23"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M21" i="18"/>
  <c r="M23" i="18"/>
  <c r="M12" i="18"/>
  <c r="M13" i="18"/>
  <c r="M11" i="18"/>
  <c r="M18" i="18"/>
  <c r="M26" i="18"/>
  <c r="M20" i="18"/>
  <c r="M25" i="18"/>
  <c r="M15" i="18"/>
  <c r="M16" i="18"/>
  <c r="M24" i="18"/>
  <c r="M14" i="18"/>
  <c r="M27" i="18"/>
  <c r="N7" i="18"/>
  <c r="M9" i="18"/>
  <c r="M17" i="18"/>
  <c r="M28" i="18"/>
  <c r="M19"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3" i="18"/>
  <c r="N12" i="18"/>
  <c r="N14" i="18"/>
  <c r="N26" i="18"/>
  <c r="N16" i="18"/>
  <c r="N27" i="18"/>
  <c r="N9" i="18"/>
  <c r="N15" i="18"/>
  <c r="N28" i="18"/>
  <c r="N11" i="18"/>
  <c r="N19" i="18"/>
  <c r="N20" i="18"/>
  <c r="N24" i="18"/>
  <c r="N25" i="18"/>
  <c r="O7" i="18"/>
  <c r="N13" i="18"/>
  <c r="N17" i="18"/>
  <c r="N18"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4" i="18"/>
  <c r="P7" i="18"/>
  <c r="O19" i="18"/>
  <c r="O21" i="18"/>
  <c r="O9" i="18"/>
  <c r="O20" i="18"/>
  <c r="O26" i="18"/>
  <c r="O28" i="18"/>
  <c r="O11" i="18"/>
  <c r="O15" i="18"/>
  <c r="O16" i="18"/>
  <c r="O27" i="18"/>
  <c r="O25" i="18"/>
  <c r="O12" i="18"/>
  <c r="O18" i="18"/>
  <c r="O14" i="18"/>
  <c r="O17" i="18"/>
  <c r="O23"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7" i="18"/>
  <c r="Q7" i="18"/>
  <c r="P23" i="18"/>
  <c r="P16" i="18"/>
  <c r="P26" i="18"/>
  <c r="P15" i="18"/>
  <c r="P12" i="18"/>
  <c r="P9" i="18"/>
  <c r="P18" i="18"/>
  <c r="P20" i="18"/>
  <c r="P24" i="18"/>
  <c r="P6" i="18"/>
  <c r="P17" i="18"/>
  <c r="P11" i="18"/>
  <c r="P19" i="18"/>
  <c r="P25" i="18"/>
  <c r="P28"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Q20" i="18"/>
  <c r="Q24" i="18"/>
  <c r="Q25" i="18"/>
  <c r="Q21" i="18"/>
  <c r="Q27" i="18"/>
  <c r="Q15" i="18"/>
  <c r="Q13" i="18"/>
  <c r="Q14" i="18"/>
  <c r="Q26" i="18"/>
  <c r="R7" i="18"/>
  <c r="Q9" i="18"/>
  <c r="Q16" i="18"/>
  <c r="Q18" i="18"/>
  <c r="Q19" i="18"/>
  <c r="Q12" i="18"/>
  <c r="Q11" i="18"/>
  <c r="Q17" i="18"/>
  <c r="Q28" i="18"/>
  <c r="Q23"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3" i="18"/>
  <c r="R11" i="18"/>
  <c r="R25" i="18"/>
  <c r="R12" i="18"/>
  <c r="R21" i="18"/>
  <c r="R24" i="18"/>
  <c r="R18" i="18"/>
  <c r="R14" i="18"/>
  <c r="R13" i="18"/>
  <c r="R20" i="18"/>
  <c r="R28" i="18"/>
  <c r="R27" i="18"/>
  <c r="R9" i="18"/>
  <c r="S7" i="18"/>
  <c r="R19" i="18"/>
  <c r="R17" i="18"/>
  <c r="R26"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S21" i="18"/>
  <c r="S12" i="18"/>
  <c r="S27" i="18"/>
  <c r="S18" i="18"/>
  <c r="S26" i="18"/>
  <c r="S25" i="18"/>
  <c r="S9" i="18"/>
  <c r="S20" i="18"/>
  <c r="S28" i="18"/>
  <c r="S11" i="18"/>
  <c r="S14" i="18"/>
  <c r="S16" i="18"/>
  <c r="S23" i="18"/>
  <c r="S15" i="18"/>
  <c r="S13" i="18"/>
  <c r="S19" i="18"/>
  <c r="S17" i="18"/>
  <c r="S24" i="18"/>
  <c r="U15" i="17" l="1"/>
  <c r="U31" i="17"/>
  <c r="U19" i="17"/>
  <c r="U35" i="17"/>
  <c r="U17" i="17"/>
  <c r="U11" i="17"/>
  <c r="U32" i="17"/>
  <c r="U18" i="17"/>
  <c r="U24" i="17"/>
  <c r="U34" i="17"/>
  <c r="V7" i="17"/>
  <c r="V33" i="17" s="1"/>
  <c r="U21" i="17"/>
  <c r="U22" i="17"/>
  <c r="U25" i="17"/>
  <c r="U28" i="17"/>
  <c r="U16" i="17"/>
  <c r="U14" i="17"/>
  <c r="U26" i="17"/>
  <c r="U27" i="17"/>
  <c r="U29" i="17"/>
  <c r="U12" i="17"/>
  <c r="U13" i="17"/>
  <c r="U9" i="17"/>
  <c r="U23" i="17"/>
  <c r="U20" i="17"/>
  <c r="U33" i="17"/>
  <c r="T18" i="18"/>
  <c r="T27" i="18"/>
  <c r="T14" i="18"/>
  <c r="T21" i="18"/>
  <c r="T26" i="18"/>
  <c r="T11" i="18"/>
  <c r="T20" i="18"/>
  <c r="U7" i="18"/>
  <c r="T24" i="18"/>
  <c r="T13" i="18"/>
  <c r="T12" i="18"/>
  <c r="T17" i="18"/>
  <c r="T19" i="18"/>
  <c r="T28" i="18"/>
  <c r="T16" i="18"/>
  <c r="T9" i="18"/>
  <c r="T25" i="18"/>
  <c r="T15" i="18"/>
  <c r="T23" i="18"/>
  <c r="V34" i="17"/>
  <c r="V30" i="17"/>
  <c r="V24" i="17"/>
  <c r="V11" i="17" l="1"/>
  <c r="V25" i="17"/>
  <c r="V16" i="17"/>
  <c r="V22" i="17"/>
  <c r="V14" i="17"/>
  <c r="W7" i="17"/>
  <c r="W34" i="17" s="1"/>
  <c r="V28" i="17"/>
  <c r="V15" i="17"/>
  <c r="V17" i="17"/>
  <c r="V23" i="17"/>
  <c r="V27" i="17"/>
  <c r="V31" i="17"/>
  <c r="V35" i="17"/>
  <c r="V13" i="17"/>
  <c r="V21" i="17"/>
  <c r="V26" i="17"/>
  <c r="V32" i="17"/>
  <c r="V9" i="17"/>
  <c r="V12" i="17"/>
  <c r="V20" i="17"/>
  <c r="V18" i="17"/>
  <c r="V19" i="17"/>
  <c r="V29" i="17"/>
  <c r="U23" i="18"/>
  <c r="U14" i="18"/>
  <c r="U12" i="18"/>
  <c r="U9" i="18"/>
  <c r="U26" i="18"/>
  <c r="U13" i="18"/>
  <c r="U16" i="18"/>
  <c r="U24" i="18"/>
  <c r="U19" i="18"/>
  <c r="U11" i="18"/>
  <c r="U15" i="18"/>
  <c r="U17" i="18"/>
  <c r="U18" i="18"/>
  <c r="U28" i="18"/>
  <c r="U27" i="18"/>
  <c r="V7" i="18"/>
  <c r="U20" i="18"/>
  <c r="U21" i="18"/>
  <c r="U25" i="18"/>
  <c r="W9" i="17" l="1"/>
  <c r="W28" i="17"/>
  <c r="W27" i="17"/>
  <c r="W16" i="17"/>
  <c r="W14" i="17"/>
  <c r="W18" i="17"/>
  <c r="W11" i="17"/>
  <c r="W32" i="17"/>
  <c r="W15" i="17"/>
  <c r="W19" i="17"/>
  <c r="W35" i="17"/>
  <c r="W25" i="17"/>
  <c r="W29" i="17"/>
  <c r="W26" i="17"/>
  <c r="X7" i="17"/>
  <c r="X29" i="17" s="1"/>
  <c r="W17" i="17"/>
  <c r="W30" i="17"/>
  <c r="W12" i="17"/>
  <c r="W21" i="17"/>
  <c r="W31" i="17"/>
  <c r="W13" i="17"/>
  <c r="W33" i="17"/>
  <c r="W24" i="17"/>
  <c r="W22" i="17"/>
  <c r="W6" i="17"/>
  <c r="W20" i="17"/>
  <c r="W23" i="17"/>
  <c r="V19" i="18"/>
  <c r="V28" i="18"/>
  <c r="V12" i="18"/>
  <c r="V26" i="18"/>
  <c r="V20" i="18"/>
  <c r="V23" i="18"/>
  <c r="V9" i="18"/>
  <c r="V14" i="18"/>
  <c r="V27" i="18"/>
  <c r="V24" i="18"/>
  <c r="V25" i="18"/>
  <c r="V11" i="18"/>
  <c r="V16" i="18"/>
  <c r="V17" i="18"/>
  <c r="V13" i="18"/>
  <c r="W7" i="18"/>
  <c r="V15" i="18"/>
  <c r="V21" i="18"/>
  <c r="V18" i="18"/>
  <c r="X35" i="17"/>
  <c r="X33" i="17"/>
  <c r="X15" i="17" l="1"/>
  <c r="X18" i="17"/>
  <c r="X27" i="17"/>
  <c r="X20" i="17"/>
  <c r="X25" i="17"/>
  <c r="X16" i="17"/>
  <c r="X22" i="17"/>
  <c r="X31" i="17"/>
  <c r="X11" i="17"/>
  <c r="X32" i="17"/>
  <c r="X28" i="17"/>
  <c r="X13" i="17"/>
  <c r="X23" i="17"/>
  <c r="X17" i="17"/>
  <c r="Y7" i="17"/>
  <c r="Y32" i="17" s="1"/>
  <c r="X12" i="17"/>
  <c r="X26" i="17"/>
  <c r="X14" i="17"/>
  <c r="X19" i="17"/>
  <c r="X30" i="17"/>
  <c r="X21" i="17"/>
  <c r="X34" i="17"/>
  <c r="X9" i="17"/>
  <c r="X24" i="17"/>
  <c r="W18" i="18"/>
  <c r="W16" i="18"/>
  <c r="W25" i="18"/>
  <c r="W17" i="18"/>
  <c r="W15" i="18"/>
  <c r="W27" i="18"/>
  <c r="X7" i="18"/>
  <c r="W6" i="18"/>
  <c r="W14" i="18"/>
  <c r="W23" i="18"/>
  <c r="W9" i="18"/>
  <c r="W12" i="18"/>
  <c r="W19" i="18"/>
  <c r="W21" i="18"/>
  <c r="W24" i="18"/>
  <c r="W11" i="18"/>
  <c r="W13" i="18"/>
  <c r="W20" i="18"/>
  <c r="W26" i="18"/>
  <c r="W28" i="18"/>
  <c r="Y30" i="17" l="1"/>
  <c r="Y34" i="17"/>
  <c r="Y12" i="17"/>
  <c r="Y26" i="17"/>
  <c r="Y24" i="17"/>
  <c r="Y9" i="17"/>
  <c r="Y14" i="17"/>
  <c r="Y29" i="17"/>
  <c r="Y16" i="17"/>
  <c r="Y31" i="17"/>
  <c r="Y11" i="17"/>
  <c r="Y23" i="17"/>
  <c r="Y27" i="17"/>
  <c r="Y17" i="17"/>
  <c r="Y21" i="17"/>
  <c r="Y19" i="17"/>
  <c r="Y28" i="17"/>
  <c r="Y15" i="17"/>
  <c r="Y33" i="17"/>
  <c r="Z7" i="17"/>
  <c r="Z28" i="17" s="1"/>
  <c r="Y20" i="17"/>
  <c r="Y13" i="17"/>
  <c r="Y18" i="17"/>
  <c r="Y25" i="17"/>
  <c r="Y35" i="17"/>
  <c r="Y22" i="17"/>
  <c r="X13" i="18"/>
  <c r="X27" i="18"/>
  <c r="X17" i="18"/>
  <c r="X11" i="18"/>
  <c r="X16" i="18"/>
  <c r="X15" i="18"/>
  <c r="X26" i="18"/>
  <c r="X18" i="18"/>
  <c r="X20" i="18"/>
  <c r="X24" i="18"/>
  <c r="X21" i="18"/>
  <c r="X14" i="18"/>
  <c r="X23" i="18"/>
  <c r="Y7" i="18"/>
  <c r="X12" i="18"/>
  <c r="X9" i="18"/>
  <c r="X19" i="18"/>
  <c r="X25" i="18"/>
  <c r="X28" i="18"/>
  <c r="Z15" i="17" l="1"/>
  <c r="Z19" i="17"/>
  <c r="Z24" i="17"/>
  <c r="Z13" i="17"/>
  <c r="Z31" i="17"/>
  <c r="Z27" i="17"/>
  <c r="Z16" i="17"/>
  <c r="Z32" i="17"/>
  <c r="AA7" i="17"/>
  <c r="AA31" i="17" s="1"/>
  <c r="Z25" i="17"/>
  <c r="Z33" i="17"/>
  <c r="Z11" i="17"/>
  <c r="Z18" i="17"/>
  <c r="Z35" i="17"/>
  <c r="Z9" i="17"/>
  <c r="Z23" i="17"/>
  <c r="Z17" i="17"/>
  <c r="Z29" i="17"/>
  <c r="Z34" i="17"/>
  <c r="Z14" i="17"/>
  <c r="Z26" i="17"/>
  <c r="Z12" i="17"/>
  <c r="Z22" i="17"/>
  <c r="Z30" i="17"/>
  <c r="Z20" i="17"/>
  <c r="Z21" i="17"/>
  <c r="Y20" i="18"/>
  <c r="Y19" i="18"/>
  <c r="Y24" i="18"/>
  <c r="Y28" i="18"/>
  <c r="Y9" i="18"/>
  <c r="Y16" i="18"/>
  <c r="Y12" i="18"/>
  <c r="Y21" i="18"/>
  <c r="Y27" i="18"/>
  <c r="Y11" i="18"/>
  <c r="Y26" i="18"/>
  <c r="Z7" i="18"/>
  <c r="Y25" i="18"/>
  <c r="Y18" i="18"/>
  <c r="Y23" i="18"/>
  <c r="Y13" i="18"/>
  <c r="Y15" i="18"/>
  <c r="Y17" i="18"/>
  <c r="Y14" i="18"/>
  <c r="AB7" i="17" l="1"/>
  <c r="AA13" i="17"/>
  <c r="AA32" i="17"/>
  <c r="AA29" i="17"/>
  <c r="AA14" i="17"/>
  <c r="AA12" i="17"/>
  <c r="AA18" i="17"/>
  <c r="AA33" i="17"/>
  <c r="AA11" i="17"/>
  <c r="AA20" i="17"/>
  <c r="AA23" i="17"/>
  <c r="AA35" i="17"/>
  <c r="AA9" i="17"/>
  <c r="AA22" i="17"/>
  <c r="AA34" i="17"/>
  <c r="AA25" i="17"/>
  <c r="AA15" i="17"/>
  <c r="AA26" i="17"/>
  <c r="AA27" i="17"/>
  <c r="AA24" i="17"/>
  <c r="AA16" i="17"/>
  <c r="AA28" i="17"/>
  <c r="AA17" i="17"/>
  <c r="AA30" i="17"/>
  <c r="AA19" i="17"/>
  <c r="AA21" i="17"/>
  <c r="Z16" i="18"/>
  <c r="Z20" i="18"/>
  <c r="Z24" i="18"/>
  <c r="Z9" i="18"/>
  <c r="Z28" i="18"/>
  <c r="Z23" i="18"/>
  <c r="Z21" i="18"/>
  <c r="Z26" i="18"/>
  <c r="Z12" i="18"/>
  <c r="Z13" i="18"/>
  <c r="Z19" i="18"/>
  <c r="Z14" i="18"/>
  <c r="Z17" i="18"/>
  <c r="Z18" i="18"/>
  <c r="Z11" i="18"/>
  <c r="AA7" i="18"/>
  <c r="Z15" i="18"/>
  <c r="Z27" i="18"/>
  <c r="Z25"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23" i="18"/>
  <c r="AA13" i="18"/>
  <c r="AA15" i="18"/>
  <c r="AB7" i="18"/>
  <c r="AA19" i="18"/>
  <c r="AA17" i="18"/>
  <c r="AA24" i="18"/>
  <c r="AA9" i="18"/>
  <c r="AA12" i="18"/>
  <c r="AA26" i="18"/>
  <c r="AA21" i="18"/>
  <c r="AA28" i="18"/>
  <c r="AA11" i="18"/>
  <c r="AA18" i="18"/>
  <c r="AA20" i="18"/>
  <c r="AA27" i="18"/>
  <c r="AA25"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18" i="18"/>
  <c r="AB26" i="18"/>
  <c r="AB14" i="18"/>
  <c r="AB27" i="18"/>
  <c r="AB17" i="18"/>
  <c r="AB9" i="18"/>
  <c r="AB25" i="18"/>
  <c r="AB15" i="18"/>
  <c r="AB23" i="18"/>
  <c r="AC7" i="18"/>
  <c r="AB11" i="18"/>
  <c r="AB20" i="18"/>
  <c r="AB24" i="18"/>
  <c r="AB12" i="18"/>
  <c r="AB16" i="18"/>
  <c r="AB13" i="18"/>
  <c r="AB19" i="18"/>
  <c r="AB28"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15" i="18" l="1"/>
  <c r="AC9" i="18"/>
  <c r="AC26" i="18"/>
  <c r="AC23" i="18"/>
  <c r="AC25" i="18"/>
  <c r="AC11" i="18"/>
  <c r="AC16" i="18"/>
  <c r="AC24" i="18"/>
  <c r="AC14" i="18"/>
  <c r="AC27" i="18"/>
  <c r="AD7" i="18"/>
  <c r="AC13" i="18"/>
  <c r="AC17" i="18"/>
  <c r="AC28" i="18"/>
  <c r="AC19" i="18"/>
  <c r="AC12" i="18"/>
  <c r="AC20" i="18"/>
  <c r="AC21"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3" i="18"/>
  <c r="AD15" i="18"/>
  <c r="AD9" i="18"/>
  <c r="AD27" i="18"/>
  <c r="AD11" i="18"/>
  <c r="AD19" i="18"/>
  <c r="AD20" i="18"/>
  <c r="AD24" i="18"/>
  <c r="AD28" i="18"/>
  <c r="AD26" i="18"/>
  <c r="AE7" i="18"/>
  <c r="AD6" i="18"/>
  <c r="AD17" i="18"/>
  <c r="AD13" i="18"/>
  <c r="AD25" i="18"/>
  <c r="AD12" i="18"/>
  <c r="AD16" i="18"/>
  <c r="AD21" i="18"/>
  <c r="AD18"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23" i="18"/>
  <c r="AE11" i="18"/>
  <c r="AE13" i="18"/>
  <c r="AF7" i="18"/>
  <c r="AE19" i="18"/>
  <c r="AE21" i="18"/>
  <c r="AE24" i="18"/>
  <c r="AE18" i="18"/>
  <c r="AE12" i="18"/>
  <c r="AE20" i="18"/>
  <c r="AE26" i="18"/>
  <c r="AE28" i="18"/>
  <c r="AE9" i="18"/>
  <c r="AE15" i="18"/>
  <c r="AE16" i="18"/>
  <c r="AE27" i="18"/>
  <c r="AE25"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5" i="18" l="1"/>
  <c r="AF11" i="18"/>
  <c r="AF16" i="18"/>
  <c r="AF14" i="18"/>
  <c r="AF27" i="18"/>
  <c r="AF26" i="18"/>
  <c r="AF19" i="18"/>
  <c r="AF28" i="18"/>
  <c r="AG7" i="18"/>
  <c r="AG27" i="18" s="1"/>
  <c r="AF13" i="18"/>
  <c r="AF12" i="18"/>
  <c r="AF21" i="18"/>
  <c r="AF15" i="18"/>
  <c r="AF23" i="18"/>
  <c r="AF17" i="18"/>
  <c r="AF9" i="18"/>
  <c r="AF18" i="18"/>
  <c r="AF20" i="18"/>
  <c r="AF24"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13" i="18"/>
  <c r="AG12" i="18"/>
  <c r="AG16" i="18"/>
  <c r="AG23" i="18"/>
  <c r="AG15" i="18"/>
  <c r="AG21" i="18"/>
  <c r="AG9" i="18"/>
  <c r="AG28" i="18"/>
  <c r="AH7" i="18"/>
  <c r="AG25" i="18"/>
  <c r="AG18" i="18"/>
  <c r="AG19" i="18"/>
  <c r="AG20" i="18"/>
  <c r="AG11" i="18"/>
  <c r="AG17" i="18"/>
  <c r="AG24" i="18"/>
  <c r="AG26"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3" i="18"/>
  <c r="AH12" i="18"/>
  <c r="AH9" i="18"/>
  <c r="AH14" i="18"/>
  <c r="AH27" i="18"/>
  <c r="AH17" i="18"/>
  <c r="AH28" i="18"/>
  <c r="AH26" i="18"/>
  <c r="AH11" i="18"/>
  <c r="AH24" i="18"/>
  <c r="AH19" i="18"/>
  <c r="AH21" i="18"/>
  <c r="AH25" i="18"/>
  <c r="AH16" i="18"/>
  <c r="AI7" i="18"/>
  <c r="AH15" i="18"/>
  <c r="AH13"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3" i="18"/>
  <c r="AI11" i="18"/>
  <c r="AI14" i="18"/>
  <c r="AI15" i="18"/>
  <c r="AI13" i="18"/>
  <c r="AI19" i="18"/>
  <c r="AI17" i="18"/>
  <c r="AI24" i="18"/>
  <c r="AI18" i="18"/>
  <c r="AJ7" i="18"/>
  <c r="AI26" i="18"/>
  <c r="AI21" i="18"/>
  <c r="AI28" i="18"/>
  <c r="AI9" i="18"/>
  <c r="AI12" i="18"/>
  <c r="AI20" i="18"/>
  <c r="AI27" i="18"/>
  <c r="AI2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18" i="18" l="1"/>
  <c r="AJ25" i="18"/>
  <c r="AJ13" i="18"/>
  <c r="AJ27" i="18"/>
  <c r="AJ14" i="18"/>
  <c r="AJ23" i="18"/>
  <c r="AJ16" i="18"/>
  <c r="AJ26" i="18"/>
  <c r="AJ9" i="18"/>
  <c r="AJ15" i="18"/>
  <c r="AJ12" i="18"/>
  <c r="AJ11" i="18"/>
  <c r="AJ20" i="18"/>
  <c r="AJ24" i="18"/>
  <c r="AK7" i="18"/>
  <c r="AJ21" i="18"/>
  <c r="AJ17" i="18"/>
  <c r="AJ19" i="18"/>
  <c r="AJ28"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9" i="18"/>
  <c r="AK15" i="18"/>
  <c r="AK16" i="18"/>
  <c r="AK23" i="18"/>
  <c r="AK19" i="18"/>
  <c r="AK25" i="18"/>
  <c r="AK11" i="18"/>
  <c r="AK21" i="18"/>
  <c r="AK14" i="18"/>
  <c r="AK12" i="18"/>
  <c r="AK20" i="18"/>
  <c r="AK24" i="18"/>
  <c r="AK27" i="18"/>
  <c r="AL7" i="18"/>
  <c r="AM7" i="18" s="1"/>
  <c r="AK13" i="18"/>
  <c r="AK17" i="18"/>
  <c r="AK18" i="18"/>
  <c r="AK28" i="18"/>
  <c r="AK26"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9" i="18" l="1"/>
  <c r="AL20" i="18"/>
  <c r="AL28" i="18"/>
  <c r="AL11" i="18"/>
  <c r="AL27" i="18"/>
  <c r="AL25" i="18"/>
  <c r="AL12" i="18"/>
  <c r="AL21" i="18"/>
  <c r="AL14" i="18"/>
  <c r="AL23" i="18"/>
  <c r="AL26" i="18"/>
  <c r="AL17" i="18"/>
  <c r="AL19" i="18"/>
  <c r="AL24" i="18"/>
  <c r="AL16" i="18"/>
  <c r="AL13" i="18"/>
  <c r="AL15" i="18"/>
  <c r="AL18" i="18"/>
  <c r="AM25" i="18"/>
  <c r="AM28" i="18"/>
  <c r="AM24" i="18"/>
  <c r="AM23" i="18"/>
  <c r="AM27" i="18"/>
  <c r="AM26" i="18"/>
  <c r="AM21" i="18"/>
  <c r="AM17" i="18"/>
  <c r="AM16" i="18"/>
  <c r="AM20" i="18"/>
  <c r="AM19" i="18"/>
  <c r="AM14" i="18"/>
  <c r="AM15" i="18"/>
  <c r="AM13" i="18"/>
  <c r="AM12" i="18"/>
  <c r="AN7" i="18"/>
  <c r="AM18" i="18"/>
  <c r="AM11" i="18"/>
  <c r="AM9"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N28" i="18" l="1"/>
  <c r="AN24" i="18"/>
  <c r="AN23" i="18"/>
  <c r="AN27" i="18"/>
  <c r="AN26" i="18"/>
  <c r="AN25" i="18"/>
  <c r="AN20" i="18"/>
  <c r="AN15" i="18"/>
  <c r="AN19" i="18"/>
  <c r="AN18" i="18"/>
  <c r="AN14" i="18"/>
  <c r="AN11" i="18"/>
  <c r="AN9" i="18"/>
  <c r="AN17" i="18"/>
  <c r="AN16" i="18"/>
  <c r="AN13" i="18"/>
  <c r="AN12" i="18"/>
  <c r="AO7" i="18"/>
  <c r="AN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27" i="18" l="1"/>
  <c r="AO26" i="18"/>
  <c r="AO24" i="18"/>
  <c r="AO23" i="18"/>
  <c r="AO19" i="18"/>
  <c r="AO14" i="18"/>
  <c r="AO18" i="18"/>
  <c r="AO21" i="18"/>
  <c r="AO17" i="18"/>
  <c r="AO16" i="18"/>
  <c r="AO20" i="18"/>
  <c r="AO11" i="18"/>
  <c r="AO9" i="18"/>
  <c r="AO28" i="18"/>
  <c r="AO25" i="18"/>
  <c r="AO15"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26" i="18" l="1"/>
  <c r="AP25" i="18"/>
  <c r="AP28" i="18"/>
  <c r="AP18" i="18"/>
  <c r="AP13" i="18"/>
  <c r="AP27" i="18"/>
  <c r="AP21" i="18"/>
  <c r="AP17" i="18"/>
  <c r="AP20" i="18"/>
  <c r="AP15" i="18"/>
  <c r="AP14" i="18"/>
  <c r="AP23" i="18"/>
  <c r="AP12" i="18"/>
  <c r="AQ7" i="18"/>
  <c r="AP24"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25" i="18" l="1"/>
  <c r="AQ28" i="18"/>
  <c r="AQ24" i="18"/>
  <c r="AQ23" i="18"/>
  <c r="AQ27" i="18"/>
  <c r="AQ21" i="18"/>
  <c r="AQ17" i="18"/>
  <c r="AQ16" i="18"/>
  <c r="AQ20" i="18"/>
  <c r="AQ19" i="18"/>
  <c r="AQ14" i="18"/>
  <c r="AQ26"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28" i="18" l="1"/>
  <c r="AR24" i="18"/>
  <c r="AR23" i="18"/>
  <c r="AR27" i="18"/>
  <c r="AR26" i="18"/>
  <c r="AR20" i="18"/>
  <c r="AR15" i="18"/>
  <c r="AR19" i="18"/>
  <c r="AR25"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27" i="18" l="1"/>
  <c r="AS26" i="18"/>
  <c r="AS19" i="18"/>
  <c r="AS14" i="18"/>
  <c r="AS25" i="18"/>
  <c r="AS18" i="18"/>
  <c r="AS28" i="18"/>
  <c r="AS24" i="18"/>
  <c r="AS23"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26" i="18" l="1"/>
  <c r="AT25" i="18"/>
  <c r="AT28" i="18"/>
  <c r="AT27" i="18"/>
  <c r="AT18" i="18"/>
  <c r="AT13" i="18"/>
  <c r="AT24" i="18"/>
  <c r="AT23"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25" i="18" l="1"/>
  <c r="AU28" i="18"/>
  <c r="AU24" i="18"/>
  <c r="AU23" i="18"/>
  <c r="AU27" i="18"/>
  <c r="AU21" i="18"/>
  <c r="AU17" i="18"/>
  <c r="AU16" i="18"/>
  <c r="AU20" i="18"/>
  <c r="AU26"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28" i="18" l="1"/>
  <c r="AV24" i="18"/>
  <c r="AV23" i="18"/>
  <c r="AV27" i="18"/>
  <c r="AV26" i="18"/>
  <c r="AV25" i="18"/>
  <c r="AV20" i="18"/>
  <c r="AV15" i="18"/>
  <c r="AV19" i="18"/>
  <c r="AV18" i="18"/>
  <c r="AV21" i="18"/>
  <c r="AV14" i="18"/>
  <c r="AV11" i="18"/>
  <c r="AV9" i="18"/>
  <c r="AW7"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7" i="18" l="1"/>
  <c r="AW26" i="18"/>
  <c r="AW24" i="18"/>
  <c r="AW23" i="18"/>
  <c r="AW19" i="18"/>
  <c r="AW14" i="18"/>
  <c r="AW28" i="18"/>
  <c r="AW18" i="18"/>
  <c r="AW21" i="18"/>
  <c r="AW17" i="18"/>
  <c r="AW16" i="18"/>
  <c r="AW13" i="18"/>
  <c r="AW15" i="18"/>
  <c r="AW11" i="18"/>
  <c r="AW25"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26" i="18" l="1"/>
  <c r="AX25" i="18"/>
  <c r="AX28" i="18"/>
  <c r="AX18" i="18"/>
  <c r="AX13" i="18"/>
  <c r="AX21" i="18"/>
  <c r="AX17" i="18"/>
  <c r="AX20" i="18"/>
  <c r="AX15" i="18"/>
  <c r="AX27" i="18"/>
  <c r="AX23" i="18"/>
  <c r="AX19" i="18"/>
  <c r="AX24"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25" i="18" l="1"/>
  <c r="AY28" i="18"/>
  <c r="AY24" i="18"/>
  <c r="AY23" i="18"/>
  <c r="AY27" i="18"/>
  <c r="AY21" i="18"/>
  <c r="AY17" i="18"/>
  <c r="AY16" i="18"/>
  <c r="AY26"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28" i="18" l="1"/>
  <c r="AZ24" i="18"/>
  <c r="AZ23" i="18"/>
  <c r="AZ27" i="18"/>
  <c r="AZ21" i="18"/>
  <c r="AZ26" i="18"/>
  <c r="AZ20" i="18"/>
  <c r="AZ15" i="18"/>
  <c r="AZ19" i="18"/>
  <c r="AZ25"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27" i="18" l="1"/>
  <c r="BA26" i="18"/>
  <c r="BA28" i="18"/>
  <c r="BA19" i="18"/>
  <c r="BA14" i="18"/>
  <c r="BA25" i="18"/>
  <c r="BA18" i="18"/>
  <c r="BA24" i="18"/>
  <c r="BA23"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26" i="18" l="1"/>
  <c r="BB25" i="18"/>
  <c r="BB28" i="18"/>
  <c r="BB18" i="18"/>
  <c r="BB13" i="18"/>
  <c r="BB24" i="18"/>
  <c r="BB23" i="18"/>
  <c r="BB17" i="18"/>
  <c r="BB27"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25" i="18" l="1"/>
  <c r="BC28" i="18"/>
  <c r="BC24" i="18"/>
  <c r="BC23" i="18"/>
  <c r="BC27" i="18"/>
  <c r="BC26"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28" i="18" l="1"/>
  <c r="BD24" i="18"/>
  <c r="BD23" i="18"/>
  <c r="BD27" i="18"/>
  <c r="BD21" i="18"/>
  <c r="BD26" i="18"/>
  <c r="BD25" i="18"/>
  <c r="BD20" i="18"/>
  <c r="BD15" i="18"/>
  <c r="BD19" i="18"/>
  <c r="BD18" i="18"/>
  <c r="BD14" i="18"/>
  <c r="BD11" i="18"/>
  <c r="BD9" i="18"/>
  <c r="BD13" i="18"/>
  <c r="BD12"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7" i="18" l="1"/>
  <c r="BE21" i="18"/>
  <c r="BE26" i="18"/>
  <c r="BE24" i="18"/>
  <c r="BE23" i="18"/>
  <c r="BE19" i="18"/>
  <c r="BE14" i="18"/>
  <c r="BE18" i="18"/>
  <c r="BE17" i="18"/>
  <c r="BE16" i="18"/>
  <c r="BE28" i="18"/>
  <c r="BE20" i="18"/>
  <c r="BE11" i="18"/>
  <c r="BE25"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26" i="18" l="1"/>
  <c r="BF25" i="18"/>
  <c r="BF28" i="18"/>
  <c r="BF21" i="18"/>
  <c r="BF18" i="18"/>
  <c r="BF13" i="18"/>
  <c r="BF27" i="18"/>
  <c r="BF17" i="18"/>
  <c r="BF20" i="18"/>
  <c r="BF15" i="18"/>
  <c r="BF24" i="18"/>
  <c r="BF6" i="18"/>
  <c r="BF23"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25" i="18" l="1"/>
  <c r="BG28" i="18"/>
  <c r="BG24" i="18"/>
  <c r="BG23" i="18"/>
  <c r="BG27" i="18"/>
  <c r="BG17" i="18"/>
  <c r="BG16" i="18"/>
  <c r="BG20" i="18"/>
  <c r="BG19" i="18"/>
  <c r="BG14" i="18"/>
  <c r="BG18" i="18"/>
  <c r="BG12" i="18"/>
  <c r="BH7" i="18"/>
  <c r="BG13" i="18"/>
  <c r="BG11" i="18"/>
  <c r="BG9" i="18"/>
  <c r="BG26"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28" i="18" l="1"/>
  <c r="BH24" i="18"/>
  <c r="BH23" i="18"/>
  <c r="BH27" i="18"/>
  <c r="BH21" i="18"/>
  <c r="BH26" i="18"/>
  <c r="BH20" i="18"/>
  <c r="BH15" i="18"/>
  <c r="BH19" i="18"/>
  <c r="BH25"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27" i="18" l="1"/>
  <c r="BI21" i="18"/>
  <c r="BI26" i="18"/>
  <c r="BI19" i="18"/>
  <c r="BI14" i="18"/>
  <c r="BI25" i="18"/>
  <c r="BI18" i="18"/>
  <c r="BI28" i="18"/>
  <c r="BI24" i="18"/>
  <c r="BI23"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26" i="18" l="1"/>
  <c r="BJ25" i="18"/>
  <c r="BJ28" i="18"/>
  <c r="BJ27" i="18"/>
  <c r="BJ18" i="18"/>
  <c r="BJ13" i="18"/>
  <c r="BJ24" i="18"/>
  <c r="BJ23"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25" i="18" l="1"/>
  <c r="BK28" i="18"/>
  <c r="BK24" i="18"/>
  <c r="BK23" i="18"/>
  <c r="BK27" i="18"/>
  <c r="BK17" i="18"/>
  <c r="BK16" i="18"/>
  <c r="BK21" i="18"/>
  <c r="BK20" i="18"/>
  <c r="BK26"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28" i="18" l="1"/>
  <c r="BL24" i="18"/>
  <c r="BL23" i="18"/>
  <c r="BL27" i="18"/>
  <c r="BL21" i="18"/>
  <c r="BL26" i="18"/>
  <c r="BL25" i="18"/>
  <c r="BL20" i="18"/>
  <c r="BL15" i="18"/>
  <c r="BL19" i="18"/>
  <c r="BL1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c r="BC29" i="16"/>
  <c r="BC28" i="16"/>
  <c r="BC21" i="16"/>
  <c r="BC24" i="16"/>
  <c r="BC22" i="16"/>
  <c r="BC18" i="16"/>
  <c r="BD7" i="16"/>
  <c r="BC13" i="16"/>
  <c r="BC32" i="16" l="1"/>
  <c r="BC9" i="16"/>
  <c r="BC11" i="16"/>
  <c r="BC16" i="16"/>
  <c r="BC33" i="16"/>
  <c r="BC23" i="16"/>
  <c r="BC15" i="16"/>
  <c r="BC17" i="16"/>
  <c r="BC35" i="16"/>
  <c r="BC12" i="16"/>
  <c r="BC2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<sst xmlns="http://schemas.openxmlformats.org/spreadsheetml/2006/main" count="190" uniqueCount="64">
  <si>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</si>
  <si>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</si>
  <si>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</si>
  <si>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</si>
  <si>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</si>
  <si>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</si>
  <si>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</si>
  <si>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</si>
  <si>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</si>
  <si>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</si>
  <si>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</si>
  <si>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</si>
  <si>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</si>
  <si>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</si>
  <si>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</si>
  <si>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</si>
  <si>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</si>
  <si>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</si>
  <si>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</si>
  <si>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</si>
  <si>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</si>
  <si>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</si>
  <si>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</si>
  <si>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</si>
  <si>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</si>
  <si>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</si>
  <si>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</si>
  <si>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</si>
  <si>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</si>
  <si>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</si>
  <si>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</si>
  <si>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</si>
  <si>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</si>
  <si>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</si>
  <si>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</si>
  <si>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</si>
  <si>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</si>
  <si>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Cell</t>
  </si>
  <si>
    <t>Project lead Artem Hrytsenko</t>
  </si>
  <si>
    <t>Finish First Iteration</t>
  </si>
  <si>
    <t>Create and upload 3 personas</t>
  </si>
  <si>
    <t>Iteration 1</t>
  </si>
  <si>
    <t>Iteration 2</t>
  </si>
  <si>
    <t>Iteration 3</t>
  </si>
  <si>
    <t>Finish Second Iteration</t>
  </si>
  <si>
    <t>Complete/Upload Resource Needs Document</t>
  </si>
  <si>
    <t>Complete/Upload Meeting Minutes Two Document</t>
  </si>
  <si>
    <t>Complete/Upload Meeting Minutes One Document</t>
  </si>
  <si>
    <t>Complete/Upload Stakeholder Registry Documents</t>
  </si>
  <si>
    <t>Complete/Upload Gantt Chart</t>
  </si>
  <si>
    <t>Complete/Upload Progress Report 2</t>
  </si>
  <si>
    <t>Complete and upload progress report 1</t>
  </si>
  <si>
    <t>Update Github Boards (task list, readme)</t>
  </si>
  <si>
    <t>Finish Third Iteration</t>
  </si>
  <si>
    <t>Complete/Upload Meeting Minutes 3 Document</t>
  </si>
  <si>
    <t>Complete/Upload Risk Registry</t>
  </si>
  <si>
    <t>Integrate Website and Publish</t>
  </si>
  <si>
    <t>Complete/Upload Progress Report 3</t>
  </si>
  <si>
    <t>Complete/Upload User Testing Documents</t>
  </si>
  <si>
    <t>Rhys, Terrence, Artem</t>
  </si>
  <si>
    <t xml:space="preserve">Rhys </t>
  </si>
  <si>
    <t>Artem</t>
  </si>
  <si>
    <t>Rhys, Artem</t>
  </si>
  <si>
    <t>Rhys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</si>
</sst>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6">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5"/>
      <tableStyleElement type="headerRow" dxfId="74"/>
      <tableStyleElement type="firstRowStripe" dxfId="73"/>
      <tableStyleElement type="second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62" dataDxfId="6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0"/>
    <tableColumn id="2" xr3:uid="{39BD914E-FB02-4352-846C-6D59624DC0B0}" name="Category" dataDxfId="59"/>
    <tableColumn id="3" xr3:uid="{D274194F-BCA0-44F3-84B2-217254EE241C}" name="Assigned to" dataDxfId="58"/>
    <tableColumn id="4" xr3:uid="{8385BC6F-56EE-4363-A106-8DB0A1E4EF5A}" name="Progress" dataDxfId="57"/>
    <tableColumn id="5" xr3:uid="{02926609-7B93-4B6F-BE96-92EC7A949E4B}" name="Start" dataDxfId="56" dataCellStyle="Date"/>
    <tableColumn id="6" xr3:uid="{8FF9BE8E-04B7-4B39-AC27-D2E534204BC3}" name="Days" dataDxfId="5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3"/>
    <tableColumn id="2" xr3:uid="{529EEF64-D037-4ACF-8CA4-0C10FE2D1FBB}" name="Category" dataDxfId="52"/>
    <tableColumn id="3" xr3:uid="{711D01BA-2785-403A-9636-CCC7E2ADA584}" name="Assigned to" dataDxfId="5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0" totalsRowShown="0" headerRowDxfId="50">
  <autoFilter ref="B9: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9"/>
    <tableColumn id="2" xr3:uid="{4492A0B8-068F-4002-9E8D-E1F5FED367F0}" name="Category" dataDxfId="48"/>
    <tableColumn id="3" xr3:uid="{DF1A764E-7050-4528-B7F9-B6AB99372146}" name="Assigned to" dataDxfId="4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07"/>
    </row>
    <row r="2" spans="1:13" ht="50.1" customHeight="1" x14ac:dyDescent="0.5">
      <c r="A2" s="7"/>
      <c r="B2" s="113"/>
      <c r="C2" s="124" t="s">
        <v>34</v>
      </c>
      <c r="D2" s="124"/>
      <c r="E2" s="124"/>
      <c r="F2" s="113"/>
      <c r="G2" s="7"/>
      <c r="H2" s="7"/>
      <c r="I2" s="7"/>
      <c r="J2" s="7"/>
      <c r="K2" s="7"/>
      <c r="L2" s="7"/>
      <c r="M2" s="7"/>
    </row>
    <row r="3" spans="1:13" ht="14.4" customHeight="1" x14ac:dyDescent="0.5">
      <c r="A3" s="7"/>
      <c r="B3" s="108"/>
      <c r="C3" s="109"/>
      <c r="D3" s="110"/>
      <c r="E3" s="108"/>
      <c r="F3" s="108"/>
      <c r="G3" s="7"/>
      <c r="H3" s="7"/>
      <c r="I3" s="7"/>
      <c r="J3" s="7"/>
      <c r="K3" s="7"/>
      <c r="L3" s="7"/>
      <c r="M3" s="7"/>
    </row>
    <row r="4" spans="1:13" s="8" customFormat="1" ht="67.2" customHeight="1" x14ac:dyDescent="0.5">
      <c r="A4" s="7"/>
      <c r="B4" s="108"/>
      <c r="C4" s="125" t="s">
        <v>35</v>
      </c>
      <c r="D4" s="125"/>
      <c r="E4" s="125"/>
      <c r="F4" s="108"/>
      <c r="G4" s="7"/>
      <c r="H4" s="7"/>
      <c r="I4" s="7"/>
      <c r="J4" s="7"/>
      <c r="K4" s="7"/>
      <c r="L4" s="7"/>
      <c r="M4" s="7"/>
    </row>
    <row r="5" spans="1:13" s="8" customFormat="1" ht="67.2" customHeight="1" x14ac:dyDescent="0.5">
      <c r="A5" s="7"/>
      <c r="B5" s="108"/>
      <c r="C5" s="125" t="s">
        <v>36</v>
      </c>
      <c r="D5" s="125"/>
      <c r="E5" s="125"/>
      <c r="F5" s="108"/>
      <c r="G5" s="7"/>
      <c r="H5" s="7"/>
      <c r="I5" s="7"/>
      <c r="J5" s="7"/>
      <c r="K5" s="7"/>
      <c r="L5" s="7"/>
      <c r="M5" s="7"/>
    </row>
    <row r="6" spans="1:13" ht="14.4" x14ac:dyDescent="0.3">
      <c r="A6" s="6"/>
      <c r="B6" s="111"/>
      <c r="C6" s="111"/>
      <c r="D6" s="112"/>
      <c r="E6" s="111"/>
      <c r="F6" s="111"/>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21</v>
      </c>
      <c r="C5" s="74"/>
      <c r="D5" s="74"/>
      <c r="E5" s="75"/>
      <c r="F5" s="76"/>
      <c r="G5" s="75"/>
      <c r="H5" s="75"/>
    </row>
    <row r="6" spans="1:68" ht="30" customHeight="1" x14ac:dyDescent="0.4">
      <c r="A6" s="10"/>
      <c r="B6" s="79" t="s">
        <v>17</v>
      </c>
      <c r="C6" s="80" cm="1">
        <f t="array" aca="1" ref="C6" ca="1">IFERROR(IF(MIN(Milestones4352[Start])=0,TODAY(),B11(Milestones4352[Start])),TODAY())</f>
        <v>45418</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June</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12</v>
      </c>
      <c r="C7" s="82">
        <v>1</v>
      </c>
      <c r="D7" s="74"/>
      <c r="E7" s="75"/>
      <c r="F7" s="75"/>
      <c r="G7" s="75"/>
      <c r="H7" s="83"/>
      <c r="I7" s="98">
        <f ca="1">IFERROR(Project_Start+Scrolling_Increment,TODAY())</f>
        <v>45419</v>
      </c>
      <c r="J7" s="99">
        <f ca="1">I7+1</f>
        <v>45420</v>
      </c>
      <c r="K7" s="99">
        <f t="shared" ref="K7:AX7" ca="1" si="0">J7+1</f>
        <v>45421</v>
      </c>
      <c r="L7" s="99">
        <f t="shared" ca="1" si="0"/>
        <v>45422</v>
      </c>
      <c r="M7" s="99">
        <f t="shared" ca="1" si="0"/>
        <v>45423</v>
      </c>
      <c r="N7" s="99">
        <f t="shared" ca="1" si="0"/>
        <v>45424</v>
      </c>
      <c r="O7" s="100">
        <f t="shared" ca="1" si="0"/>
        <v>45425</v>
      </c>
      <c r="P7" s="99">
        <f ca="1">O7+1</f>
        <v>45426</v>
      </c>
      <c r="Q7" s="99">
        <f ca="1">P7+1</f>
        <v>45427</v>
      </c>
      <c r="R7" s="99">
        <f t="shared" ca="1" si="0"/>
        <v>45428</v>
      </c>
      <c r="S7" s="99">
        <f t="shared" ca="1" si="0"/>
        <v>45429</v>
      </c>
      <c r="T7" s="99">
        <f t="shared" ca="1" si="0"/>
        <v>45430</v>
      </c>
      <c r="U7" s="99">
        <f t="shared" ca="1" si="0"/>
        <v>45431</v>
      </c>
      <c r="V7" s="100">
        <f t="shared" ca="1" si="0"/>
        <v>45432</v>
      </c>
      <c r="W7" s="99">
        <f ca="1">V7+1</f>
        <v>45433</v>
      </c>
      <c r="X7" s="99">
        <f ca="1">W7+1</f>
        <v>45434</v>
      </c>
      <c r="Y7" s="99">
        <f t="shared" ca="1" si="0"/>
        <v>45435</v>
      </c>
      <c r="Z7" s="99">
        <f t="shared" ca="1" si="0"/>
        <v>45436</v>
      </c>
      <c r="AA7" s="99">
        <f t="shared" ca="1" si="0"/>
        <v>45437</v>
      </c>
      <c r="AB7" s="99">
        <f t="shared" ca="1" si="0"/>
        <v>45438</v>
      </c>
      <c r="AC7" s="100">
        <f t="shared" ca="1" si="0"/>
        <v>45439</v>
      </c>
      <c r="AD7" s="99">
        <f ca="1">AC7+1</f>
        <v>45440</v>
      </c>
      <c r="AE7" s="99">
        <f ca="1">AD7+1</f>
        <v>45441</v>
      </c>
      <c r="AF7" s="99">
        <f t="shared" ca="1" si="0"/>
        <v>45442</v>
      </c>
      <c r="AG7" s="99">
        <f t="shared" ca="1" si="0"/>
        <v>45443</v>
      </c>
      <c r="AH7" s="99">
        <f t="shared" ca="1" si="0"/>
        <v>45444</v>
      </c>
      <c r="AI7" s="99">
        <f t="shared" ca="1" si="0"/>
        <v>45445</v>
      </c>
      <c r="AJ7" s="100">
        <f t="shared" ca="1" si="0"/>
        <v>45446</v>
      </c>
      <c r="AK7" s="99">
        <f ca="1">AJ7+1</f>
        <v>45447</v>
      </c>
      <c r="AL7" s="99">
        <f ca="1">AK7+1</f>
        <v>45448</v>
      </c>
      <c r="AM7" s="99">
        <f t="shared" ca="1" si="0"/>
        <v>45449</v>
      </c>
      <c r="AN7" s="99">
        <f t="shared" ca="1" si="0"/>
        <v>45450</v>
      </c>
      <c r="AO7" s="99">
        <f t="shared" ca="1" si="0"/>
        <v>45451</v>
      </c>
      <c r="AP7" s="99">
        <f t="shared" ca="1" si="0"/>
        <v>45452</v>
      </c>
      <c r="AQ7" s="100">
        <f t="shared" ca="1" si="0"/>
        <v>45453</v>
      </c>
      <c r="AR7" s="99">
        <f ca="1">AQ7+1</f>
        <v>45454</v>
      </c>
      <c r="AS7" s="99">
        <f ca="1">AR7+1</f>
        <v>45455</v>
      </c>
      <c r="AT7" s="99">
        <f t="shared" ca="1" si="0"/>
        <v>45456</v>
      </c>
      <c r="AU7" s="99">
        <f t="shared" ca="1" si="0"/>
        <v>45457</v>
      </c>
      <c r="AV7" s="99">
        <f t="shared" ca="1" si="0"/>
        <v>45458</v>
      </c>
      <c r="AW7" s="99">
        <f t="shared" ca="1" si="0"/>
        <v>45459</v>
      </c>
      <c r="AX7" s="100">
        <f t="shared" ca="1" si="0"/>
        <v>45460</v>
      </c>
      <c r="AY7" s="99">
        <f ca="1">AX7+1</f>
        <v>45461</v>
      </c>
      <c r="AZ7" s="99">
        <f ca="1">AY7+1</f>
        <v>45462</v>
      </c>
      <c r="BA7" s="99">
        <f t="shared" ref="BA7:BE7" ca="1" si="1">AZ7+1</f>
        <v>45463</v>
      </c>
      <c r="BB7" s="99">
        <f t="shared" ca="1" si="1"/>
        <v>45464</v>
      </c>
      <c r="BC7" s="99">
        <f t="shared" ca="1" si="1"/>
        <v>45465</v>
      </c>
      <c r="BD7" s="99">
        <f t="shared" ca="1" si="1"/>
        <v>45466</v>
      </c>
      <c r="BE7" s="100">
        <f t="shared" ca="1" si="1"/>
        <v>45467</v>
      </c>
      <c r="BF7" s="99">
        <f ca="1">BE7+1</f>
        <v>45468</v>
      </c>
      <c r="BG7" s="99">
        <f ca="1">BF7+1</f>
        <v>45469</v>
      </c>
      <c r="BH7" s="99">
        <f t="shared" ref="BH7:BL7" ca="1" si="2">BG7+1</f>
        <v>45470</v>
      </c>
      <c r="BI7" s="99">
        <f t="shared" ca="1" si="2"/>
        <v>45471</v>
      </c>
      <c r="BJ7" s="99">
        <f t="shared" ca="1" si="2"/>
        <v>45472</v>
      </c>
      <c r="BK7" s="99">
        <f t="shared" ca="1" si="2"/>
        <v>45473</v>
      </c>
      <c r="BL7" s="100">
        <f t="shared" ca="1" si="2"/>
        <v>45474</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14" t="s">
        <v>23</v>
      </c>
      <c r="C9" s="115" t="s">
        <v>7</v>
      </c>
      <c r="D9" s="115" t="s">
        <v>24</v>
      </c>
      <c r="E9" s="115" t="s">
        <v>10</v>
      </c>
      <c r="F9" s="115" t="s">
        <v>11</v>
      </c>
      <c r="G9" s="115" t="s">
        <v>25</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3</v>
      </c>
      <c r="C12" s="59" t="s">
        <v>8</v>
      </c>
      <c r="D12" s="59" t="s">
        <v>6</v>
      </c>
      <c r="E12" s="60">
        <v>0.25</v>
      </c>
      <c r="F12" s="61">
        <f ca="1">TODAY()</f>
        <v>45418</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3" t="s">
        <v>4</v>
      </c>
      <c r="C13" s="59" t="s">
        <v>9</v>
      </c>
      <c r="D13" s="59"/>
      <c r="E13" s="60"/>
      <c r="F13" s="61">
        <f ca="1">TODAY()+5</f>
        <v>45423</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0</v>
      </c>
      <c r="C14" s="59" t="s">
        <v>14</v>
      </c>
      <c r="D14" s="59"/>
      <c r="E14" s="60">
        <v>0.5</v>
      </c>
      <c r="F14" s="61">
        <f ca="1">F12-3</f>
        <v>45415</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1</v>
      </c>
      <c r="C15" s="59" t="s">
        <v>9</v>
      </c>
      <c r="D15" s="59"/>
      <c r="E15" s="60"/>
      <c r="F15" s="61">
        <f ca="1">F12+20</f>
        <v>45438</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2</v>
      </c>
      <c r="C16" s="59" t="s">
        <v>13</v>
      </c>
      <c r="D16" s="59"/>
      <c r="E16" s="60">
        <v>0.1</v>
      </c>
      <c r="F16" s="61">
        <f ca="1">F12+6</f>
        <v>45424</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3</v>
      </c>
      <c r="C18" s="59" t="s">
        <v>15</v>
      </c>
      <c r="D18" s="59"/>
      <c r="E18" s="60">
        <v>0.6</v>
      </c>
      <c r="F18" s="61">
        <f ca="1">F12+6</f>
        <v>45424</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4</v>
      </c>
      <c r="C19" s="59" t="s">
        <v>16</v>
      </c>
      <c r="D19" s="59"/>
      <c r="E19" s="60">
        <v>0.5</v>
      </c>
      <c r="F19" s="61">
        <f ca="1">F18+2</f>
        <v>45426</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0</v>
      </c>
      <c r="C20" s="59" t="s">
        <v>14</v>
      </c>
      <c r="D20" s="59"/>
      <c r="E20" s="60">
        <v>0.33</v>
      </c>
      <c r="F20" s="61">
        <f ca="1">F19+5</f>
        <v>45431</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1</v>
      </c>
      <c r="C21" s="59" t="s">
        <v>9</v>
      </c>
      <c r="D21" s="59"/>
      <c r="E21" s="60"/>
      <c r="F21" s="61">
        <f ca="1">F20+2</f>
        <v>45433</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3" t="s">
        <v>2</v>
      </c>
      <c r="C22" s="59"/>
      <c r="D22" s="59"/>
      <c r="E22" s="60"/>
      <c r="F22" s="61">
        <f ca="1">F21+1</f>
        <v>45434</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63" t="s">
        <v>3</v>
      </c>
      <c r="C24" s="59" t="s">
        <v>16</v>
      </c>
      <c r="D24" s="59"/>
      <c r="E24" s="60"/>
      <c r="F24" s="61">
        <f ca="1">F12+15</f>
        <v>45433</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63" t="s">
        <v>4</v>
      </c>
      <c r="C25" s="59" t="s">
        <v>13</v>
      </c>
      <c r="D25" s="59"/>
      <c r="E25" s="60"/>
      <c r="F25" s="61">
        <f ca="1">F24+3</f>
        <v>45436</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63" t="s">
        <v>0</v>
      </c>
      <c r="C26" s="59" t="s">
        <v>16</v>
      </c>
      <c r="D26" s="59"/>
      <c r="E26" s="60"/>
      <c r="F26" s="61">
        <f ca="1">F25+15</f>
        <v>45451</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63" t="s">
        <v>1</v>
      </c>
      <c r="C27" s="59" t="s">
        <v>8</v>
      </c>
      <c r="D27" s="59"/>
      <c r="E27" s="60"/>
      <c r="F27" s="61">
        <f ca="1">F21+22</f>
        <v>45455</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63" t="s">
        <v>2</v>
      </c>
      <c r="C28" s="59" t="s">
        <v>14</v>
      </c>
      <c r="D28" s="59"/>
      <c r="E28" s="60"/>
      <c r="F28" s="61">
        <f ca="1">F16</f>
        <v>45424</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63" t="s">
        <v>3</v>
      </c>
      <c r="C30" s="59"/>
      <c r="D30" s="59"/>
      <c r="E30" s="60"/>
      <c r="F30" s="61">
        <f ca="1">F27+3</f>
        <v>45458</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63" t="s">
        <v>4</v>
      </c>
      <c r="C31" s="59"/>
      <c r="D31" s="59"/>
      <c r="E31" s="60"/>
      <c r="F31" s="61">
        <f ca="1">F30+14</f>
        <v>45472</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63" t="s">
        <v>0</v>
      </c>
      <c r="C32" s="59" t="s">
        <v>9</v>
      </c>
      <c r="D32" s="59"/>
      <c r="E32" s="60"/>
      <c r="F32" s="61">
        <f ca="1">F31+42</f>
        <v>45514</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200000000000003" customHeight="1" x14ac:dyDescent="0.3">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6" priority="4">
      <formula>I$7&lt;=EOMONTH($I$7,0)</formula>
    </cfRule>
  </conditionalFormatting>
  <conditionalFormatting sqref="I6:BL6">
    <cfRule type="expression" dxfId="45" priority="2">
      <formula>AND(I$7&lt;=EOMONTH($I$7,1),I$7&gt;EOMONTH($I$7,0))</formula>
    </cfRule>
  </conditionalFormatting>
  <conditionalFormatting sqref="I7:BL36">
    <cfRule type="expression" dxfId="44" priority="1">
      <formula>AND(TODAY()&gt;=I$7,TODAY()&lt;J$7)</formula>
    </cfRule>
  </conditionalFormatting>
  <conditionalFormatting sqref="I10:BL35">
    <cfRule type="expression" dxfId="43" priority="7" stopIfTrue="1">
      <formula>AND($C10="Low Risk",I$7&gt;=$F10,I$7&lt;=$F10+$G10-1)</formula>
    </cfRule>
    <cfRule type="expression" dxfId="42" priority="8" stopIfTrue="1">
      <formula>AND($C10="High Risk",I$7&gt;=$F10,I$7&lt;=$F10+$G10-1)</formula>
    </cfRule>
    <cfRule type="expression" dxfId="41" priority="9" stopIfTrue="1">
      <formula>AND($C10="On Track",I$7&gt;=$F10,I$7&lt;=$F10+$G10-1)</formula>
    </cfRule>
    <cfRule type="expression" dxfId="40" priority="10" stopIfTrue="1">
      <formula>AND($C10="Med Risk",I$7&gt;=$F10,I$7&lt;=$F10+$G10-1)</formula>
    </cfRule>
    <cfRule type="expression" dxfId="39" priority="11" stopIfTrue="1">
      <formula>AND(LEN($C10)=0,I$7&gt;=$F10,I$7&lt;=$F10+$G10-1)</formula>
    </cfRule>
  </conditionalFormatting>
  <conditionalFormatting sqref="I36:BL36">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conditionalFormatting sqref="J6:BL6">
    <cfRule type="expression" dxfId="3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17</v>
      </c>
      <c r="C6" s="34" cm="1">
        <f t="array" aca="1" ref="C6" ca="1">IFERROR(IF(MIN(Milestones435[Start])=0,TODAY(),B11(Milestones435[Start])),TODAY())</f>
        <v>45418</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June</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12</v>
      </c>
      <c r="C7" s="35">
        <v>1</v>
      </c>
      <c r="D7" s="52"/>
      <c r="E7" s="29"/>
      <c r="F7" s="29"/>
      <c r="G7" s="29"/>
      <c r="H7" s="29"/>
      <c r="I7" s="96">
        <f ca="1">IFERROR(Project_Start+Scrolling_Increment,TODAY())</f>
        <v>45419</v>
      </c>
      <c r="J7" s="17">
        <f ca="1">I7+1</f>
        <v>45420</v>
      </c>
      <c r="K7" s="17">
        <f t="shared" ref="K7:AX7" ca="1" si="0">J7+1</f>
        <v>45421</v>
      </c>
      <c r="L7" s="17">
        <f t="shared" ca="1" si="0"/>
        <v>45422</v>
      </c>
      <c r="M7" s="17">
        <f t="shared" ca="1" si="0"/>
        <v>45423</v>
      </c>
      <c r="N7" s="17">
        <f t="shared" ca="1" si="0"/>
        <v>45424</v>
      </c>
      <c r="O7" s="64">
        <f t="shared" ca="1" si="0"/>
        <v>45425</v>
      </c>
      <c r="P7" s="17">
        <f ca="1">O7+1</f>
        <v>45426</v>
      </c>
      <c r="Q7" s="17">
        <f ca="1">P7+1</f>
        <v>45427</v>
      </c>
      <c r="R7" s="17">
        <f t="shared" ca="1" si="0"/>
        <v>45428</v>
      </c>
      <c r="S7" s="17">
        <f t="shared" ca="1" si="0"/>
        <v>45429</v>
      </c>
      <c r="T7" s="17">
        <f t="shared" ca="1" si="0"/>
        <v>45430</v>
      </c>
      <c r="U7" s="17">
        <f t="shared" ca="1" si="0"/>
        <v>45431</v>
      </c>
      <c r="V7" s="64">
        <f t="shared" ca="1" si="0"/>
        <v>45432</v>
      </c>
      <c r="W7" s="17">
        <f ca="1">V7+1</f>
        <v>45433</v>
      </c>
      <c r="X7" s="17">
        <f ca="1">W7+1</f>
        <v>45434</v>
      </c>
      <c r="Y7" s="17">
        <f t="shared" ca="1" si="0"/>
        <v>45435</v>
      </c>
      <c r="Z7" s="17">
        <f t="shared" ca="1" si="0"/>
        <v>45436</v>
      </c>
      <c r="AA7" s="17">
        <f t="shared" ca="1" si="0"/>
        <v>45437</v>
      </c>
      <c r="AB7" s="17">
        <f t="shared" ca="1" si="0"/>
        <v>45438</v>
      </c>
      <c r="AC7" s="64">
        <f t="shared" ca="1" si="0"/>
        <v>45439</v>
      </c>
      <c r="AD7" s="17">
        <f ca="1">AC7+1</f>
        <v>45440</v>
      </c>
      <c r="AE7" s="17">
        <f ca="1">AD7+1</f>
        <v>45441</v>
      </c>
      <c r="AF7" s="17">
        <f t="shared" ca="1" si="0"/>
        <v>45442</v>
      </c>
      <c r="AG7" s="17">
        <f t="shared" ca="1" si="0"/>
        <v>45443</v>
      </c>
      <c r="AH7" s="17">
        <f t="shared" ca="1" si="0"/>
        <v>45444</v>
      </c>
      <c r="AI7" s="17">
        <f t="shared" ca="1" si="0"/>
        <v>45445</v>
      </c>
      <c r="AJ7" s="64">
        <f t="shared" ca="1" si="0"/>
        <v>45446</v>
      </c>
      <c r="AK7" s="17">
        <f ca="1">AJ7+1</f>
        <v>45447</v>
      </c>
      <c r="AL7" s="17">
        <f ca="1">AK7+1</f>
        <v>45448</v>
      </c>
      <c r="AM7" s="17">
        <f t="shared" ca="1" si="0"/>
        <v>45449</v>
      </c>
      <c r="AN7" s="17">
        <f t="shared" ca="1" si="0"/>
        <v>45450</v>
      </c>
      <c r="AO7" s="17">
        <f t="shared" ca="1" si="0"/>
        <v>45451</v>
      </c>
      <c r="AP7" s="17">
        <f t="shared" ca="1" si="0"/>
        <v>45452</v>
      </c>
      <c r="AQ7" s="64">
        <f t="shared" ca="1" si="0"/>
        <v>45453</v>
      </c>
      <c r="AR7" s="17">
        <f ca="1">AQ7+1</f>
        <v>45454</v>
      </c>
      <c r="AS7" s="17">
        <f ca="1">AR7+1</f>
        <v>45455</v>
      </c>
      <c r="AT7" s="17">
        <f t="shared" ca="1" si="0"/>
        <v>45456</v>
      </c>
      <c r="AU7" s="17">
        <f t="shared" ca="1" si="0"/>
        <v>45457</v>
      </c>
      <c r="AV7" s="17">
        <f t="shared" ca="1" si="0"/>
        <v>45458</v>
      </c>
      <c r="AW7" s="17">
        <f t="shared" ca="1" si="0"/>
        <v>45459</v>
      </c>
      <c r="AX7" s="64">
        <f t="shared" ca="1" si="0"/>
        <v>45460</v>
      </c>
      <c r="AY7" s="17">
        <f ca="1">AX7+1</f>
        <v>45461</v>
      </c>
      <c r="AZ7" s="17">
        <f ca="1">AY7+1</f>
        <v>45462</v>
      </c>
      <c r="BA7" s="17">
        <f t="shared" ref="BA7:BE7" ca="1" si="1">AZ7+1</f>
        <v>45463</v>
      </c>
      <c r="BB7" s="17">
        <f t="shared" ca="1" si="1"/>
        <v>45464</v>
      </c>
      <c r="BC7" s="17">
        <f t="shared" ca="1" si="1"/>
        <v>45465</v>
      </c>
      <c r="BD7" s="17">
        <f t="shared" ca="1" si="1"/>
        <v>45466</v>
      </c>
      <c r="BE7" s="64">
        <f t="shared" ca="1" si="1"/>
        <v>45467</v>
      </c>
      <c r="BF7" s="17">
        <f ca="1">BE7+1</f>
        <v>45468</v>
      </c>
      <c r="BG7" s="17">
        <f ca="1">BF7+1</f>
        <v>45469</v>
      </c>
      <c r="BH7" s="17">
        <f t="shared" ref="BH7:BL7" ca="1" si="2">BG7+1</f>
        <v>45470</v>
      </c>
      <c r="BI7" s="17">
        <f t="shared" ca="1" si="2"/>
        <v>45471</v>
      </c>
      <c r="BJ7" s="17">
        <f t="shared" ca="1" si="2"/>
        <v>45472</v>
      </c>
      <c r="BK7" s="17">
        <f t="shared" ca="1" si="2"/>
        <v>45473</v>
      </c>
      <c r="BL7" s="18">
        <f t="shared" ca="1" si="2"/>
        <v>45474</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c r="B9" s="119" t="s">
        <v>23</v>
      </c>
      <c r="C9" s="120" t="s">
        <v>7</v>
      </c>
      <c r="D9" s="120" t="s">
        <v>24</v>
      </c>
      <c r="E9" s="120" t="s">
        <v>10</v>
      </c>
      <c r="F9" s="120" t="s">
        <v>11</v>
      </c>
      <c r="G9" s="120" t="s">
        <v>25</v>
      </c>
      <c r="H9" s="48"/>
      <c r="I9" s="37" t="str">
        <f t="shared" ref="I9:BL9" ca="1" si="3">LEFT(TEXT(I7,"ddd"),1)</f>
        <v>T</v>
      </c>
      <c r="J9" s="37" t="str">
        <f t="shared" ca="1" si="3"/>
        <v>W</v>
      </c>
      <c r="K9" s="37" t="str">
        <f t="shared" ca="1" si="3"/>
        <v>T</v>
      </c>
      <c r="L9" s="37" t="str">
        <f t="shared" ca="1" si="3"/>
        <v>F</v>
      </c>
      <c r="M9" s="37" t="str">
        <f t="shared" ca="1" si="3"/>
        <v>S</v>
      </c>
      <c r="N9" s="37" t="str">
        <f t="shared" ca="1" si="3"/>
        <v>S</v>
      </c>
      <c r="O9" s="37" t="str">
        <f t="shared" ca="1" si="3"/>
        <v>M</v>
      </c>
      <c r="P9" s="37" t="str">
        <f t="shared" ca="1" si="3"/>
        <v>T</v>
      </c>
      <c r="Q9" s="37" t="str">
        <f t="shared" ca="1" si="3"/>
        <v>W</v>
      </c>
      <c r="R9" s="37" t="str">
        <f t="shared" ca="1" si="3"/>
        <v>T</v>
      </c>
      <c r="S9" s="37" t="str">
        <f t="shared" ca="1" si="3"/>
        <v>F</v>
      </c>
      <c r="T9" s="37" t="str">
        <f t="shared" ca="1" si="3"/>
        <v>S</v>
      </c>
      <c r="U9" s="37" t="str">
        <f t="shared" ca="1" si="3"/>
        <v>S</v>
      </c>
      <c r="V9" s="37" t="str">
        <f t="shared" ca="1" si="3"/>
        <v>M</v>
      </c>
      <c r="W9" s="37" t="str">
        <f t="shared" ca="1" si="3"/>
        <v>T</v>
      </c>
      <c r="X9" s="37" t="str">
        <f t="shared" ca="1" si="3"/>
        <v>W</v>
      </c>
      <c r="Y9" s="37" t="str">
        <f t="shared" ca="1" si="3"/>
        <v>T</v>
      </c>
      <c r="Z9" s="37" t="str">
        <f t="shared" ca="1" si="3"/>
        <v>F</v>
      </c>
      <c r="AA9" s="37" t="str">
        <f t="shared" ca="1" si="3"/>
        <v>S</v>
      </c>
      <c r="AB9" s="37" t="str">
        <f t="shared" ca="1" si="3"/>
        <v>S</v>
      </c>
      <c r="AC9" s="37" t="str">
        <f t="shared" ca="1" si="3"/>
        <v>M</v>
      </c>
      <c r="AD9" s="37" t="str">
        <f t="shared" ca="1" si="3"/>
        <v>T</v>
      </c>
      <c r="AE9" s="37" t="str">
        <f t="shared" ca="1" si="3"/>
        <v>W</v>
      </c>
      <c r="AF9" s="37" t="str">
        <f t="shared" ca="1" si="3"/>
        <v>T</v>
      </c>
      <c r="AG9" s="37" t="str">
        <f t="shared" ca="1" si="3"/>
        <v>F</v>
      </c>
      <c r="AH9" s="37" t="str">
        <f t="shared" ca="1" si="3"/>
        <v>S</v>
      </c>
      <c r="AI9" s="37" t="str">
        <f t="shared" ca="1" si="3"/>
        <v>S</v>
      </c>
      <c r="AJ9" s="37" t="str">
        <f t="shared" ca="1" si="3"/>
        <v>M</v>
      </c>
      <c r="AK9" s="37" t="str">
        <f t="shared" ca="1" si="3"/>
        <v>T</v>
      </c>
      <c r="AL9" s="37" t="str">
        <f t="shared" ca="1" si="3"/>
        <v>W</v>
      </c>
      <c r="AM9" s="37" t="str">
        <f t="shared" ca="1" si="3"/>
        <v>T</v>
      </c>
      <c r="AN9" s="37" t="str">
        <f t="shared" ca="1" si="3"/>
        <v>F</v>
      </c>
      <c r="AO9" s="37" t="str">
        <f t="shared" ca="1" si="3"/>
        <v>S</v>
      </c>
      <c r="AP9" s="37" t="str">
        <f t="shared" ca="1" si="3"/>
        <v>S</v>
      </c>
      <c r="AQ9" s="37" t="str">
        <f t="shared" ca="1" si="3"/>
        <v>M</v>
      </c>
      <c r="AR9" s="37" t="str">
        <f t="shared" ca="1" si="3"/>
        <v>T</v>
      </c>
      <c r="AS9" s="37" t="str">
        <f t="shared" ca="1" si="3"/>
        <v>W</v>
      </c>
      <c r="AT9" s="37" t="str">
        <f t="shared" ca="1" si="3"/>
        <v>T</v>
      </c>
      <c r="AU9" s="37" t="str">
        <f t="shared" ca="1" si="3"/>
        <v>F</v>
      </c>
      <c r="AV9" s="37" t="str">
        <f t="shared" ca="1" si="3"/>
        <v>S</v>
      </c>
      <c r="AW9" s="37" t="str">
        <f t="shared" ca="1" si="3"/>
        <v>S</v>
      </c>
      <c r="AX9" s="37" t="str">
        <f t="shared" ca="1" si="3"/>
        <v>M</v>
      </c>
      <c r="AY9" s="37" t="str">
        <f t="shared" ca="1" si="3"/>
        <v>T</v>
      </c>
      <c r="AZ9" s="37" t="str">
        <f t="shared" ca="1" si="3"/>
        <v>W</v>
      </c>
      <c r="BA9" s="37" t="str">
        <f t="shared" ca="1" si="3"/>
        <v>T</v>
      </c>
      <c r="BB9" s="37" t="str">
        <f t="shared" ca="1" si="3"/>
        <v>F</v>
      </c>
      <c r="BC9" s="37" t="str">
        <f t="shared" ca="1" si="3"/>
        <v>S</v>
      </c>
      <c r="BD9" s="37" t="str">
        <f t="shared" ca="1" si="3"/>
        <v>S</v>
      </c>
      <c r="BE9" s="37" t="str">
        <f t="shared" ca="1" si="3"/>
        <v>M</v>
      </c>
      <c r="BF9" s="37" t="str">
        <f t="shared" ca="1" si="3"/>
        <v>T</v>
      </c>
      <c r="BG9" s="37" t="str">
        <f t="shared" ca="1" si="3"/>
        <v>W</v>
      </c>
      <c r="BH9" s="37" t="str">
        <f t="shared" ca="1" si="3"/>
        <v>T</v>
      </c>
      <c r="BI9" s="37" t="str">
        <f t="shared" ca="1" si="3"/>
        <v>F</v>
      </c>
      <c r="BJ9" s="37" t="str">
        <f t="shared" ca="1" si="3"/>
        <v>S</v>
      </c>
      <c r="BK9" s="37" t="str">
        <f t="shared" ca="1" si="3"/>
        <v>S</v>
      </c>
      <c r="BL9" s="37" t="str">
        <f t="shared" ca="1" si="3"/>
        <v>M</v>
      </c>
      <c r="BM9" s="32"/>
    </row>
    <row r="10" spans="1:68" ht="30" hidden="1" customHeight="1" thickBot="1" x14ac:dyDescent="0.3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200000000000003" customHeight="1" x14ac:dyDescent="0.3">
      <c r="A12" s="10"/>
      <c r="B12" s="25" t="s">
        <v>3</v>
      </c>
      <c r="C12" s="21" t="s">
        <v>8</v>
      </c>
      <c r="D12" s="21" t="s">
        <v>6</v>
      </c>
      <c r="E12" s="22">
        <v>0.25</v>
      </c>
      <c r="F12" s="23">
        <f ca="1">TODAY()</f>
        <v>45418</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200000000000003" customHeight="1" x14ac:dyDescent="0.3">
      <c r="A13" s="10"/>
      <c r="B13" s="25" t="s">
        <v>4</v>
      </c>
      <c r="C13" s="21" t="s">
        <v>9</v>
      </c>
      <c r="D13" s="21"/>
      <c r="E13" s="22"/>
      <c r="F13" s="23">
        <f ca="1">TODAY()+5</f>
        <v>45423</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200000000000003" customHeight="1" x14ac:dyDescent="0.3">
      <c r="A14" s="9"/>
      <c r="B14" s="25" t="s">
        <v>0</v>
      </c>
      <c r="C14" s="21" t="s">
        <v>14</v>
      </c>
      <c r="D14" s="21"/>
      <c r="E14" s="22">
        <v>0.5</v>
      </c>
      <c r="F14" s="23">
        <f ca="1">F12-3</f>
        <v>45415</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200000000000003" customHeight="1" x14ac:dyDescent="0.3">
      <c r="A15" s="9"/>
      <c r="B15" s="25" t="s">
        <v>1</v>
      </c>
      <c r="C15" s="21" t="s">
        <v>9</v>
      </c>
      <c r="D15" s="21"/>
      <c r="E15" s="22"/>
      <c r="F15" s="23">
        <f ca="1">F12+20</f>
        <v>45438</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200000000000003" customHeight="1" x14ac:dyDescent="0.3">
      <c r="A16" s="9"/>
      <c r="B16" s="25" t="s">
        <v>2</v>
      </c>
      <c r="C16" s="21" t="s">
        <v>13</v>
      </c>
      <c r="D16" s="21"/>
      <c r="E16" s="22">
        <v>0.1</v>
      </c>
      <c r="F16" s="23">
        <f ca="1">F12+6</f>
        <v>45424</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200000000000003" customHeight="1" x14ac:dyDescent="0.3">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200000000000003" customHeight="1" x14ac:dyDescent="0.3">
      <c r="A18" s="10"/>
      <c r="B18" s="25" t="s">
        <v>3</v>
      </c>
      <c r="C18" s="21" t="s">
        <v>15</v>
      </c>
      <c r="D18" s="21"/>
      <c r="E18" s="22">
        <v>0.6</v>
      </c>
      <c r="F18" s="23">
        <f ca="1">F12+6</f>
        <v>45424</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200000000000003" customHeight="1" x14ac:dyDescent="0.3">
      <c r="A19" s="9"/>
      <c r="B19" s="25" t="s">
        <v>4</v>
      </c>
      <c r="C19" s="21" t="s">
        <v>16</v>
      </c>
      <c r="D19" s="21"/>
      <c r="E19" s="22">
        <v>0.5</v>
      </c>
      <c r="F19" s="23">
        <f ca="1">F18+2</f>
        <v>45426</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200000000000003" customHeight="1" x14ac:dyDescent="0.3">
      <c r="A20" s="9"/>
      <c r="B20" s="25" t="s">
        <v>0</v>
      </c>
      <c r="C20" s="21" t="s">
        <v>14</v>
      </c>
      <c r="D20" s="21"/>
      <c r="E20" s="22">
        <v>0.33</v>
      </c>
      <c r="F20" s="23">
        <f ca="1">F19+5</f>
        <v>45431</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200000000000003" customHeight="1" x14ac:dyDescent="0.3">
      <c r="A21" s="9"/>
      <c r="B21" s="25" t="s">
        <v>1</v>
      </c>
      <c r="C21" s="21" t="s">
        <v>9</v>
      </c>
      <c r="D21" s="21"/>
      <c r="E21" s="22"/>
      <c r="F21" s="23">
        <f ca="1">F20+2</f>
        <v>45433</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200000000000003" customHeight="1" x14ac:dyDescent="0.3">
      <c r="A22" s="9"/>
      <c r="B22" s="25" t="s">
        <v>2</v>
      </c>
      <c r="C22" s="21"/>
      <c r="D22" s="21"/>
      <c r="E22" s="22"/>
      <c r="F22" s="23">
        <f ca="1">F21+1</f>
        <v>45434</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200000000000003" customHeight="1" x14ac:dyDescent="0.3">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200000000000003" customHeight="1" x14ac:dyDescent="0.3">
      <c r="A24" s="9"/>
      <c r="B24" s="25" t="s">
        <v>3</v>
      </c>
      <c r="C24" s="21" t="s">
        <v>16</v>
      </c>
      <c r="D24" s="21"/>
      <c r="E24" s="22"/>
      <c r="F24" s="23">
        <f ca="1">F12+15</f>
        <v>45433</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200000000000003" customHeight="1" x14ac:dyDescent="0.3">
      <c r="A25" s="9"/>
      <c r="B25" s="25" t="s">
        <v>4</v>
      </c>
      <c r="C25" s="21" t="s">
        <v>13</v>
      </c>
      <c r="D25" s="21"/>
      <c r="E25" s="22"/>
      <c r="F25" s="23">
        <f ca="1">F24+3</f>
        <v>45436</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200000000000003" customHeight="1" x14ac:dyDescent="0.3">
      <c r="A26" s="9"/>
      <c r="B26" s="25" t="s">
        <v>0</v>
      </c>
      <c r="C26" s="21" t="s">
        <v>16</v>
      </c>
      <c r="D26" s="21"/>
      <c r="E26" s="22"/>
      <c r="F26" s="23">
        <f ca="1">F25+15</f>
        <v>45451</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200000000000003" customHeight="1" x14ac:dyDescent="0.3">
      <c r="A27" s="9"/>
      <c r="B27" s="25" t="s">
        <v>1</v>
      </c>
      <c r="C27" s="21" t="s">
        <v>8</v>
      </c>
      <c r="D27" s="21"/>
      <c r="E27" s="22"/>
      <c r="F27" s="23">
        <f ca="1">F21+22</f>
        <v>45455</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200000000000003" customHeight="1" x14ac:dyDescent="0.3">
      <c r="A28" s="9"/>
      <c r="B28" s="25" t="s">
        <v>2</v>
      </c>
      <c r="C28" s="21" t="s">
        <v>14</v>
      </c>
      <c r="D28" s="21"/>
      <c r="E28" s="22"/>
      <c r="F28" s="23">
        <f ca="1">F16</f>
        <v>45424</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200000000000003" customHeight="1" x14ac:dyDescent="0.3">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200000000000003" customHeight="1" x14ac:dyDescent="0.3">
      <c r="A30" s="9"/>
      <c r="B30" s="25" t="s">
        <v>3</v>
      </c>
      <c r="C30" s="21"/>
      <c r="D30" s="21"/>
      <c r="E30" s="22"/>
      <c r="F30" s="23">
        <f ca="1">F27+3</f>
        <v>45458</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200000000000003" customHeight="1" x14ac:dyDescent="0.3">
      <c r="A31" s="9"/>
      <c r="B31" s="25" t="s">
        <v>4</v>
      </c>
      <c r="C31" s="21"/>
      <c r="D31" s="21"/>
      <c r="E31" s="22"/>
      <c r="F31" s="23">
        <f ca="1">F30+14</f>
        <v>45472</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200000000000003" customHeight="1" x14ac:dyDescent="0.3">
      <c r="A32" s="9"/>
      <c r="B32" s="25" t="s">
        <v>0</v>
      </c>
      <c r="C32" s="21" t="s">
        <v>9</v>
      </c>
      <c r="D32" s="21"/>
      <c r="E32" s="22"/>
      <c r="F32" s="23">
        <f ca="1">F31+42</f>
        <v>45514</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200000000000003" customHeight="1" x14ac:dyDescent="0.3">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200000000000003" customHeight="1" x14ac:dyDescent="0.3">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200000000000003" customHeight="1" x14ac:dyDescent="0.3">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200000000000003" customHeight="1" x14ac:dyDescent="0.3">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2" priority="4">
      <formula>I$7&lt;=EOMONTH($I$7,0)</formula>
    </cfRule>
  </conditionalFormatting>
  <conditionalFormatting sqref="I6:BL6">
    <cfRule type="expression" dxfId="31" priority="2">
      <formula>AND(I$7&lt;=EOMONTH($I$7,1),I$7&gt;EOMONTH($I$7,0))</formula>
    </cfRule>
  </conditionalFormatting>
  <conditionalFormatting sqref="I7:BL36">
    <cfRule type="expression" dxfId="30" priority="1">
      <formula>AND(TODAY()&gt;=I$7,TODAY()&lt;J$7)</formula>
    </cfRule>
  </conditionalFormatting>
  <conditionalFormatting sqref="I10:BL35">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conditionalFormatting sqref="I36:BL36">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conditionalFormatting sqref="J6:BL6">
    <cfRule type="expression" dxfId="19"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2"/>
  <sheetViews>
    <sheetView showGridLines="0" tabSelected="1" showRuler="0" topLeftCell="A25" zoomScaleNormal="100" zoomScalePageLayoutView="70" workbookViewId="0">
      <selection activeCell="G33" sqref="G33"/>
    </sheetView>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95" customHeight="1" x14ac:dyDescent="0.3">
      <c r="A3" s="10"/>
      <c r="B3" s="68"/>
      <c r="C3" s="69"/>
      <c r="D3" s="70"/>
      <c r="E3" s="70"/>
      <c r="F3" s="71"/>
      <c r="G3" s="70"/>
      <c r="H3" s="70"/>
      <c r="I3" s="84"/>
      <c r="J3" s="1"/>
      <c r="K3" s="1"/>
      <c r="L3" s="1"/>
    </row>
    <row r="4" spans="1:68" ht="30" customHeight="1" x14ac:dyDescent="0.3">
      <c r="A4" s="10"/>
      <c r="B4" s="72" t="s">
        <v>37</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38</v>
      </c>
      <c r="C5" s="74"/>
      <c r="D5" s="74"/>
      <c r="E5" s="75"/>
      <c r="F5" s="76"/>
      <c r="G5" s="75"/>
      <c r="H5" s="75"/>
    </row>
    <row r="6" spans="1:68" ht="30" customHeight="1" x14ac:dyDescent="0.4">
      <c r="A6" s="10"/>
      <c r="B6" s="79" t="s">
        <v>17</v>
      </c>
      <c r="C6" s="80">
        <v>45344</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12</v>
      </c>
      <c r="C7" s="82">
        <v>0</v>
      </c>
      <c r="D7" s="74"/>
      <c r="E7" s="75"/>
      <c r="F7" s="75"/>
      <c r="G7" s="75"/>
      <c r="H7" s="83"/>
      <c r="I7" s="98">
        <f ca="1">IFERROR(Project_Start+Scrolling_Increment,TODAY())</f>
        <v>45344</v>
      </c>
      <c r="J7" s="99">
        <f ca="1">I7+1</f>
        <v>45345</v>
      </c>
      <c r="K7" s="99">
        <f t="shared" ref="K7:AX7" ca="1" si="0">J7+1</f>
        <v>45346</v>
      </c>
      <c r="L7" s="99">
        <f t="shared" ca="1" si="0"/>
        <v>45347</v>
      </c>
      <c r="M7" s="99">
        <f t="shared" ca="1" si="0"/>
        <v>45348</v>
      </c>
      <c r="N7" s="99">
        <f t="shared" ca="1" si="0"/>
        <v>45349</v>
      </c>
      <c r="O7" s="100">
        <f t="shared" ca="1" si="0"/>
        <v>45350</v>
      </c>
      <c r="P7" s="99">
        <f ca="1">O7+1</f>
        <v>45351</v>
      </c>
      <c r="Q7" s="99">
        <f ca="1">P7+1</f>
        <v>45352</v>
      </c>
      <c r="R7" s="99">
        <f t="shared" ca="1" si="0"/>
        <v>45353</v>
      </c>
      <c r="S7" s="99">
        <f t="shared" ca="1" si="0"/>
        <v>45354</v>
      </c>
      <c r="T7" s="99">
        <f t="shared" ca="1" si="0"/>
        <v>45355</v>
      </c>
      <c r="U7" s="99">
        <f t="shared" ca="1" si="0"/>
        <v>45356</v>
      </c>
      <c r="V7" s="100">
        <f t="shared" ca="1" si="0"/>
        <v>45357</v>
      </c>
      <c r="W7" s="99">
        <f ca="1">V7+1</f>
        <v>45358</v>
      </c>
      <c r="X7" s="99">
        <f ca="1">W7+1</f>
        <v>45359</v>
      </c>
      <c r="Y7" s="99">
        <f t="shared" ca="1" si="0"/>
        <v>45360</v>
      </c>
      <c r="Z7" s="99">
        <f t="shared" ca="1" si="0"/>
        <v>45361</v>
      </c>
      <c r="AA7" s="99">
        <f t="shared" ca="1" si="0"/>
        <v>45362</v>
      </c>
      <c r="AB7" s="99">
        <f t="shared" ca="1" si="0"/>
        <v>45363</v>
      </c>
      <c r="AC7" s="100">
        <f t="shared" ca="1" si="0"/>
        <v>45364</v>
      </c>
      <c r="AD7" s="99">
        <f ca="1">AC7+1</f>
        <v>45365</v>
      </c>
      <c r="AE7" s="99">
        <f ca="1">AD7+1</f>
        <v>45366</v>
      </c>
      <c r="AF7" s="99">
        <f t="shared" ca="1" si="0"/>
        <v>45367</v>
      </c>
      <c r="AG7" s="99">
        <f t="shared" ca="1" si="0"/>
        <v>45368</v>
      </c>
      <c r="AH7" s="99">
        <f t="shared" ca="1" si="0"/>
        <v>45369</v>
      </c>
      <c r="AI7" s="99">
        <f t="shared" ca="1" si="0"/>
        <v>45370</v>
      </c>
      <c r="AJ7" s="100">
        <f t="shared" ca="1" si="0"/>
        <v>45371</v>
      </c>
      <c r="AK7" s="99">
        <f ca="1">AJ7+1</f>
        <v>45372</v>
      </c>
      <c r="AL7" s="99">
        <f ca="1">AK7+1</f>
        <v>45373</v>
      </c>
      <c r="AM7" s="99">
        <f t="shared" ca="1" si="0"/>
        <v>45374</v>
      </c>
      <c r="AN7" s="99">
        <f t="shared" ca="1" si="0"/>
        <v>45375</v>
      </c>
      <c r="AO7" s="99">
        <f t="shared" ca="1" si="0"/>
        <v>45376</v>
      </c>
      <c r="AP7" s="99">
        <f t="shared" ca="1" si="0"/>
        <v>45377</v>
      </c>
      <c r="AQ7" s="100">
        <f t="shared" ca="1" si="0"/>
        <v>45378</v>
      </c>
      <c r="AR7" s="99">
        <f ca="1">AQ7+1</f>
        <v>45379</v>
      </c>
      <c r="AS7" s="99">
        <f ca="1">AR7+1</f>
        <v>45380</v>
      </c>
      <c r="AT7" s="99">
        <f t="shared" ca="1" si="0"/>
        <v>45381</v>
      </c>
      <c r="AU7" s="99">
        <f t="shared" ca="1" si="0"/>
        <v>45382</v>
      </c>
      <c r="AV7" s="99">
        <f t="shared" ca="1" si="0"/>
        <v>45383</v>
      </c>
      <c r="AW7" s="99">
        <f t="shared" ca="1" si="0"/>
        <v>45384</v>
      </c>
      <c r="AX7" s="100">
        <f t="shared" ca="1" si="0"/>
        <v>45385</v>
      </c>
      <c r="AY7" s="99">
        <f ca="1">AX7+1</f>
        <v>45386</v>
      </c>
      <c r="AZ7" s="99">
        <f ca="1">AY7+1</f>
        <v>45387</v>
      </c>
      <c r="BA7" s="99">
        <f t="shared" ref="BA7:BE7" ca="1" si="1">AZ7+1</f>
        <v>45388</v>
      </c>
      <c r="BB7" s="99">
        <f t="shared" ca="1" si="1"/>
        <v>45389</v>
      </c>
      <c r="BC7" s="99">
        <f t="shared" ca="1" si="1"/>
        <v>45390</v>
      </c>
      <c r="BD7" s="99">
        <f t="shared" ca="1" si="1"/>
        <v>45391</v>
      </c>
      <c r="BE7" s="100">
        <f t="shared" ca="1" si="1"/>
        <v>45392</v>
      </c>
      <c r="BF7" s="99">
        <f ca="1">BE7+1</f>
        <v>45393</v>
      </c>
      <c r="BG7" s="99">
        <f ca="1">BF7+1</f>
        <v>45394</v>
      </c>
      <c r="BH7" s="99">
        <f t="shared" ref="BH7:BL7" ca="1" si="2">BG7+1</f>
        <v>45395</v>
      </c>
      <c r="BI7" s="99">
        <f t="shared" ca="1" si="2"/>
        <v>45396</v>
      </c>
      <c r="BJ7" s="99">
        <f t="shared" ca="1" si="2"/>
        <v>45397</v>
      </c>
      <c r="BK7" s="99">
        <f t="shared" ca="1" si="2"/>
        <v>45398</v>
      </c>
      <c r="BL7" s="100">
        <f t="shared" ca="1" si="2"/>
        <v>45399</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22" t="s">
        <v>23</v>
      </c>
      <c r="C9" s="123" t="s">
        <v>7</v>
      </c>
      <c r="D9" s="123" t="s">
        <v>24</v>
      </c>
      <c r="E9" s="123" t="s">
        <v>10</v>
      </c>
      <c r="F9" s="123" t="s">
        <v>11</v>
      </c>
      <c r="G9" s="123" t="s">
        <v>25</v>
      </c>
      <c r="H9" s="88"/>
      <c r="I9" s="106" t="str">
        <f t="shared" ref="I9:BL9" ca="1" si="3">LEFT(TEXT(I7,"ddd"),1)</f>
        <v>T</v>
      </c>
      <c r="J9" s="106" t="str">
        <f t="shared" ca="1" si="3"/>
        <v>F</v>
      </c>
      <c r="K9" s="106" t="str">
        <f t="shared" ca="1" si="3"/>
        <v>S</v>
      </c>
      <c r="L9" s="106" t="str">
        <f t="shared" ca="1" si="3"/>
        <v>S</v>
      </c>
      <c r="M9" s="106" t="str">
        <f t="shared" ca="1" si="3"/>
        <v>M</v>
      </c>
      <c r="N9" s="106" t="str">
        <f t="shared" ca="1" si="3"/>
        <v>T</v>
      </c>
      <c r="O9" s="106" t="str">
        <f t="shared" ca="1" si="3"/>
        <v>W</v>
      </c>
      <c r="P9" s="106" t="str">
        <f t="shared" ca="1" si="3"/>
        <v>T</v>
      </c>
      <c r="Q9" s="106" t="str">
        <f t="shared" ca="1" si="3"/>
        <v>F</v>
      </c>
      <c r="R9" s="106" t="str">
        <f t="shared" ca="1" si="3"/>
        <v>S</v>
      </c>
      <c r="S9" s="106" t="str">
        <f t="shared" ca="1" si="3"/>
        <v>S</v>
      </c>
      <c r="T9" s="106" t="str">
        <f t="shared" ca="1" si="3"/>
        <v>M</v>
      </c>
      <c r="U9" s="106" t="str">
        <f t="shared" ca="1" si="3"/>
        <v>T</v>
      </c>
      <c r="V9" s="106" t="str">
        <f t="shared" ca="1" si="3"/>
        <v>W</v>
      </c>
      <c r="W9" s="106" t="str">
        <f t="shared" ca="1" si="3"/>
        <v>T</v>
      </c>
      <c r="X9" s="106" t="str">
        <f t="shared" ca="1" si="3"/>
        <v>F</v>
      </c>
      <c r="Y9" s="106" t="str">
        <f t="shared" ca="1" si="3"/>
        <v>S</v>
      </c>
      <c r="Z9" s="106" t="str">
        <f t="shared" ca="1" si="3"/>
        <v>S</v>
      </c>
      <c r="AA9" s="106" t="str">
        <f t="shared" ca="1" si="3"/>
        <v>M</v>
      </c>
      <c r="AB9" s="106" t="str">
        <f t="shared" ca="1" si="3"/>
        <v>T</v>
      </c>
      <c r="AC9" s="106" t="str">
        <f t="shared" ca="1" si="3"/>
        <v>W</v>
      </c>
      <c r="AD9" s="106" t="str">
        <f t="shared" ca="1" si="3"/>
        <v>T</v>
      </c>
      <c r="AE9" s="106" t="str">
        <f t="shared" ca="1" si="3"/>
        <v>F</v>
      </c>
      <c r="AF9" s="106" t="str">
        <f t="shared" ca="1" si="3"/>
        <v>S</v>
      </c>
      <c r="AG9" s="106" t="str">
        <f t="shared" ca="1" si="3"/>
        <v>S</v>
      </c>
      <c r="AH9" s="106" t="str">
        <f t="shared" ca="1" si="3"/>
        <v>M</v>
      </c>
      <c r="AI9" s="106" t="str">
        <f t="shared" ca="1" si="3"/>
        <v>T</v>
      </c>
      <c r="AJ9" s="106" t="str">
        <f t="shared" ca="1" si="3"/>
        <v>W</v>
      </c>
      <c r="AK9" s="106" t="str">
        <f t="shared" ca="1" si="3"/>
        <v>T</v>
      </c>
      <c r="AL9" s="106" t="str">
        <f t="shared" ca="1" si="3"/>
        <v>F</v>
      </c>
      <c r="AM9" s="106" t="str">
        <f t="shared" ca="1" si="3"/>
        <v>S</v>
      </c>
      <c r="AN9" s="106" t="str">
        <f t="shared" ca="1" si="3"/>
        <v>S</v>
      </c>
      <c r="AO9" s="106" t="str">
        <f t="shared" ca="1" si="3"/>
        <v>M</v>
      </c>
      <c r="AP9" s="106" t="str">
        <f t="shared" ca="1" si="3"/>
        <v>T</v>
      </c>
      <c r="AQ9" s="106" t="str">
        <f t="shared" ca="1" si="3"/>
        <v>W</v>
      </c>
      <c r="AR9" s="106" t="str">
        <f t="shared" ca="1" si="3"/>
        <v>T</v>
      </c>
      <c r="AS9" s="106" t="str">
        <f t="shared" ca="1" si="3"/>
        <v>F</v>
      </c>
      <c r="AT9" s="106" t="str">
        <f t="shared" ca="1" si="3"/>
        <v>S</v>
      </c>
      <c r="AU9" s="106" t="str">
        <f t="shared" ca="1" si="3"/>
        <v>S</v>
      </c>
      <c r="AV9" s="106" t="str">
        <f t="shared" ca="1" si="3"/>
        <v>M</v>
      </c>
      <c r="AW9" s="106" t="str">
        <f t="shared" ca="1" si="3"/>
        <v>T</v>
      </c>
      <c r="AX9" s="106" t="str">
        <f t="shared" ca="1" si="3"/>
        <v>W</v>
      </c>
      <c r="AY9" s="106" t="str">
        <f t="shared" ca="1" si="3"/>
        <v>T</v>
      </c>
      <c r="AZ9" s="106" t="str">
        <f t="shared" ca="1" si="3"/>
        <v>F</v>
      </c>
      <c r="BA9" s="106" t="str">
        <f t="shared" ca="1" si="3"/>
        <v>S</v>
      </c>
      <c r="BB9" s="106" t="str">
        <f t="shared" ca="1" si="3"/>
        <v>S</v>
      </c>
      <c r="BC9" s="106" t="str">
        <f t="shared" ca="1" si="3"/>
        <v>M</v>
      </c>
      <c r="BD9" s="106" t="str">
        <f t="shared" ca="1" si="3"/>
        <v>T</v>
      </c>
      <c r="BE9" s="106" t="str">
        <f t="shared" ca="1" si="3"/>
        <v>W</v>
      </c>
      <c r="BF9" s="106" t="str">
        <f t="shared" ca="1" si="3"/>
        <v>T</v>
      </c>
      <c r="BG9" s="106" t="str">
        <f t="shared" ca="1" si="3"/>
        <v>F</v>
      </c>
      <c r="BH9" s="106" t="str">
        <f t="shared" ca="1" si="3"/>
        <v>S</v>
      </c>
      <c r="BI9" s="106" t="str">
        <f t="shared" ca="1" si="3"/>
        <v>S</v>
      </c>
      <c r="BJ9" s="106" t="str">
        <f t="shared" ca="1" si="3"/>
        <v>M</v>
      </c>
      <c r="BK9" s="106" t="str">
        <f t="shared" ca="1" si="3"/>
        <v>T</v>
      </c>
      <c r="BL9" s="106" t="str">
        <f t="shared" ca="1" si="3"/>
        <v>W</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41</v>
      </c>
      <c r="C11" s="59"/>
      <c r="D11" s="59"/>
      <c r="E11" s="60"/>
      <c r="F11" s="61"/>
      <c r="G11" s="62"/>
      <c r="H11" s="59"/>
      <c r="I11" s="26" t="str">
        <f t="shared" ref="I11:X21"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1"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1"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1"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39</v>
      </c>
      <c r="C12" s="59" t="s">
        <v>8</v>
      </c>
      <c r="D12" s="59" t="s">
        <v>59</v>
      </c>
      <c r="E12" s="60">
        <v>1</v>
      </c>
      <c r="F12" s="61">
        <v>45344</v>
      </c>
      <c r="G12" s="62">
        <v>18</v>
      </c>
      <c r="H12" s="59"/>
      <c r="I12" s="26">
        <f ca="1">IF(AND($C12="Goal",I$7&gt;=$F12,I$7&lt;=$F12+$G12-1),2,IF(AND($C12="Milestone",I$7&gt;=$F12,I$7&lt;=$F12+$G12-1),1,""))</f>
        <v>2</v>
      </c>
      <c r="J12" s="26">
        <f ca="1">IF(AND($C12="Goal",J$7&gt;=$F12,J$7&lt;=$F12+$G12-1),2,IF(AND($C12="Milestone",J$7&gt;=$F12,J$7&lt;=$F12+$G12-1),1,""))</f>
        <v>2</v>
      </c>
      <c r="K12" s="26">
        <f ca="1">IF(AND($C12="Goal",K$7&gt;=$F12,K$7&lt;=$F12+$G12-1),2,IF(AND($C12="Milestone",K$7&gt;=$F12,K$7&lt;=$F12+$G12-1),1,""))</f>
        <v>2</v>
      </c>
      <c r="L12" s="26">
        <f ca="1">IF(AND($C12="Goal",L$7&gt;=$F12,L$7&lt;=$F12+$G12-1),2,IF(AND($C12="Milestone",L$7&gt;=$F12,L$7&lt;=$F12+$G12-1),1,""))</f>
        <v>2</v>
      </c>
      <c r="M12" s="26">
        <f ca="1">IF(AND($C12="Goal",M$7&gt;=$F12,M$7&lt;=$F12+$G12-1),2,IF(AND($C12="Milestone",M$7&gt;=$F12,M$7&lt;=$F12+$G12-1),1,""))</f>
        <v>2</v>
      </c>
      <c r="N12" s="26">
        <f ca="1">IF(AND($C12="Goal",N$7&gt;=$F12,N$7&lt;=$F12+$G12-1),2,IF(AND($C12="Milestone",N$7&gt;=$F12,N$7&lt;=$F12+$G12-1),1,""))</f>
        <v>2</v>
      </c>
      <c r="O12" s="26">
        <f ca="1">IF(AND($C12="Goal",O$7&gt;=$F12,O$7&lt;=$F12+$G12-1),2,IF(AND($C12="Milestone",O$7&gt;=$F12,O$7&lt;=$F12+$G12-1),1,""))</f>
        <v>2</v>
      </c>
      <c r="P12" s="26">
        <f ca="1">IF(AND($C12="Goal",P$7&gt;=$F12,P$7&lt;=$F12+$G12-1),2,IF(AND($C12="Milestone",P$7&gt;=$F12,P$7&lt;=$F12+$G12-1),1,""))</f>
        <v>2</v>
      </c>
      <c r="Q12" s="26">
        <f ca="1">IF(AND($C12="Goal",Q$7&gt;=$F12,Q$7&lt;=$F12+$G12-1),2,IF(AND($C12="Milestone",Q$7&gt;=$F12,Q$7&lt;=$F12+$G12-1),1,""))</f>
        <v>2</v>
      </c>
      <c r="R12" s="26">
        <f ca="1">IF(AND($C12="Goal",R$7&gt;=$F12,R$7&lt;=$F12+$G12-1),2,IF(AND($C12="Milestone",R$7&gt;=$F12,R$7&lt;=$F12+$G12-1),1,""))</f>
        <v>2</v>
      </c>
      <c r="S12" s="26">
        <f ca="1">IF(AND($C12="Goal",S$7&gt;=$F12,S$7&lt;=$F12+$G12-1),2,IF(AND($C12="Milestone",S$7&gt;=$F12,S$7&lt;=$F12+$G12-1),1,""))</f>
        <v>2</v>
      </c>
      <c r="T12" s="26">
        <f ca="1">IF(AND($C12="Goal",T$7&gt;=$F12,T$7&lt;=$F12+$G12-1),2,IF(AND($C12="Milestone",T$7&gt;=$F12,T$7&lt;=$F12+$G12-1),1,""))</f>
        <v>2</v>
      </c>
      <c r="U12" s="26">
        <f ca="1">IF(AND($C12="Goal",U$7&gt;=$F12,U$7&lt;=$F12+$G12-1),2,IF(AND($C12="Milestone",U$7&gt;=$F12,U$7&lt;=$F12+$G12-1),1,""))</f>
        <v>2</v>
      </c>
      <c r="V12" s="26">
        <f ca="1">IF(AND($C12="Goal",V$7&gt;=$F12,V$7&lt;=$F12+$G12-1),2,IF(AND($C12="Milestone",V$7&gt;=$F12,V$7&lt;=$F12+$G12-1),1,""))</f>
        <v>2</v>
      </c>
      <c r="W12" s="26">
        <f ca="1">IF(AND($C12="Goal",W$7&gt;=$F12,W$7&lt;=$F12+$G12-1),2,IF(AND($C12="Milestone",W$7&gt;=$F12,W$7&lt;=$F12+$G12-1),1,""))</f>
        <v>2</v>
      </c>
      <c r="X12" s="26">
        <f ca="1">IF(AND($C12="Goal",X$7&gt;=$F12,X$7&lt;=$F12+$G12-1),2,IF(AND($C12="Milestone",X$7&gt;=$F12,X$7&lt;=$F12+$G12-1),1,""))</f>
        <v>2</v>
      </c>
      <c r="Y12" s="26">
        <f ca="1">IF(AND($C12="Goal",Y$7&gt;=$F12,Y$7&lt;=$F12+$G12-1),2,IF(AND($C12="Milestone",Y$7&gt;=$F12,Y$7&lt;=$F12+$G12-1),1,""))</f>
        <v>2</v>
      </c>
      <c r="Z12" s="26">
        <f ca="1">IF(AND($C12="Goal",Z$7&gt;=$F12,Z$7&lt;=$F12+$G12-1),2,IF(AND($C12="Milestone",Z$7&gt;=$F12,Z$7&lt;=$F12+$G12-1),1,""))</f>
        <v>2</v>
      </c>
      <c r="AA12" s="26" t="str">
        <f ca="1">IF(AND($C12="Goal",AA$7&gt;=$F12,AA$7&lt;=$F12+$G12-1),2,IF(AND($C12="Milestone",AA$7&gt;=$F12,AA$7&lt;=$F12+$G12-1),1,""))</f>
        <v/>
      </c>
      <c r="AB12" s="26" t="str">
        <f ca="1">IF(AND($C12="Goal",AB$7&gt;=$F12,AB$7&lt;=$F12+$G12-1),2,IF(AND($C12="Milestone",AB$7&gt;=$F12,AB$7&lt;=$F12+$G12-1),1,""))</f>
        <v/>
      </c>
      <c r="AC12" s="26" t="str">
        <f ca="1">IF(AND($C12="Goal",AC$7&gt;=$F12,AC$7&lt;=$F12+$G12-1),2,IF(AND($C12="Milestone",AC$7&gt;=$F12,AC$7&lt;=$F12+$G12-1),1,""))</f>
        <v/>
      </c>
      <c r="AD12" s="26" t="str">
        <f ca="1">IF(AND($C12="Goal",AD$7&gt;=$F12,AD$7&lt;=$F12+$G12-1),2,IF(AND($C12="Milestone",AD$7&gt;=$F12,AD$7&lt;=$F12+$G12-1),1,""))</f>
        <v/>
      </c>
      <c r="AE12" s="26" t="str">
        <f ca="1">IF(AND($C12="Goal",AE$7&gt;=$F12,AE$7&lt;=$F12+$G12-1),2,IF(AND($C12="Milestone",AE$7&gt;=$F12,AE$7&lt;=$F12+$G12-1),1,""))</f>
        <v/>
      </c>
      <c r="AF12" s="26" t="str">
        <f ca="1">IF(AND($C12="Goal",AF$7&gt;=$F12,AF$7&lt;=$F12+$G12-1),2,IF(AND($C12="Milestone",AF$7&gt;=$F12,AF$7&lt;=$F12+$G12-1),1,""))</f>
        <v/>
      </c>
      <c r="AG12" s="26" t="str">
        <f ca="1">IF(AND($C12="Goal",AG$7&gt;=$F12,AG$7&lt;=$F12+$G12-1),2,IF(AND($C12="Milestone",AG$7&gt;=$F12,AG$7&lt;=$F12+$G12-1),1,""))</f>
        <v/>
      </c>
      <c r="AH12" s="26" t="str">
        <f ca="1">IF(AND($C12="Goal",AH$7&gt;=$F12,AH$7&lt;=$F12+$G12-1),2,IF(AND($C12="Milestone",AH$7&gt;=$F12,AH$7&lt;=$F12+$G12-1),1,""))</f>
        <v/>
      </c>
      <c r="AI12" s="26" t="str">
        <f ca="1">IF(AND($C12="Goal",AI$7&gt;=$F12,AI$7&lt;=$F12+$G12-1),2,IF(AND($C12="Milestone",AI$7&gt;=$F12,AI$7&lt;=$F12+$G12-1),1,""))</f>
        <v/>
      </c>
      <c r="AJ12" s="26" t="str">
        <f ca="1">IF(AND($C12="Goal",AJ$7&gt;=$F12,AJ$7&lt;=$F12+$G12-1),2,IF(AND($C12="Milestone",AJ$7&gt;=$F12,AJ$7&lt;=$F12+$G12-1),1,""))</f>
        <v/>
      </c>
      <c r="AK12" s="26" t="str">
        <f ca="1">IF(AND($C12="Goal",AK$7&gt;=$F12,AK$7&lt;=$F12+$G12-1),2,IF(AND($C12="Milestone",AK$7&gt;=$F12,AK$7&lt;=$F12+$G12-1),1,""))</f>
        <v/>
      </c>
      <c r="AL12" s="26" t="str">
        <f ca="1">IF(AND($C12="Goal",AL$7&gt;=$F12,AL$7&lt;=$F12+$G12-1),2,IF(AND($C12="Milestone",AL$7&gt;=$F12,AL$7&lt;=$F12+$G12-1),1,""))</f>
        <v/>
      </c>
      <c r="AM12" s="26" t="str">
        <f ca="1">IF(AND($C12="Goal",AM$7&gt;=$F12,AM$7&lt;=$F12+$G12-1),2,IF(AND($C12="Milestone",AM$7&gt;=$F12,AM$7&lt;=$F12+$G12-1),1,""))</f>
        <v/>
      </c>
      <c r="AN12" s="26" t="str">
        <f ca="1">IF(AND($C12="Goal",AN$7&gt;=$F12,AN$7&lt;=$F12+$G12-1),2,IF(AND($C12="Milestone",AN$7&gt;=$F12,AN$7&lt;=$F12+$G12-1),1,""))</f>
        <v/>
      </c>
      <c r="AO12" s="26" t="str">
        <f ca="1">IF(AND($C12="Goal",AO$7&gt;=$F12,AO$7&lt;=$F12+$G12-1),2,IF(AND($C12="Milestone",AO$7&gt;=$F12,AO$7&lt;=$F12+$G12-1),1,""))</f>
        <v/>
      </c>
      <c r="AP12" s="26" t="str">
        <f ca="1">IF(AND($C12="Goal",AP$7&gt;=$F12,AP$7&lt;=$F12+$G12-1),2,IF(AND($C12="Milestone",AP$7&gt;=$F12,AP$7&lt;=$F12+$G12-1),1,""))</f>
        <v/>
      </c>
      <c r="AQ12" s="26" t="str">
        <f ca="1">IF(AND($C12="Goal",AQ$7&gt;=$F12,AQ$7&lt;=$F12+$G12-1),2,IF(AND($C12="Milestone",AQ$7&gt;=$F12,AQ$7&lt;=$F12+$G12-1),1,""))</f>
        <v/>
      </c>
      <c r="AR12" s="26" t="str">
        <f ca="1">IF(AND($C12="Goal",AR$7&gt;=$F12,AR$7&lt;=$F12+$G12-1),2,IF(AND($C12="Milestone",AR$7&gt;=$F12,AR$7&lt;=$F12+$G12-1),1,""))</f>
        <v/>
      </c>
      <c r="AS12" s="26" t="str">
        <f ca="1">IF(AND($C12="Goal",AS$7&gt;=$F12,AS$7&lt;=$F12+$G12-1),2,IF(AND($C12="Milestone",AS$7&gt;=$F12,AS$7&lt;=$F12+$G12-1),1,""))</f>
        <v/>
      </c>
      <c r="AT12" s="26" t="str">
        <f ca="1">IF(AND($C12="Goal",AT$7&gt;=$F12,AT$7&lt;=$F12+$G12-1),2,IF(AND($C12="Milestone",AT$7&gt;=$F12,AT$7&lt;=$F12+$G12-1),1,""))</f>
        <v/>
      </c>
      <c r="AU12" s="26" t="str">
        <f ca="1">IF(AND($C12="Goal",AU$7&gt;=$F12,AU$7&lt;=$F12+$G12-1),2,IF(AND($C12="Milestone",AU$7&gt;=$F12,AU$7&lt;=$F12+$G12-1),1,""))</f>
        <v/>
      </c>
      <c r="AV12" s="26" t="str">
        <f ca="1">IF(AND($C12="Goal",AV$7&gt;=$F12,AV$7&lt;=$F12+$G12-1),2,IF(AND($C12="Milestone",AV$7&gt;=$F12,AV$7&lt;=$F12+$G12-1),1,""))</f>
        <v/>
      </c>
      <c r="AW12" s="26" t="str">
        <f ca="1">IF(AND($C12="Goal",AW$7&gt;=$F12,AW$7&lt;=$F12+$G12-1),2,IF(AND($C12="Milestone",AW$7&gt;=$F12,AW$7&lt;=$F12+$G12-1),1,""))</f>
        <v/>
      </c>
      <c r="AX12" s="26" t="str">
        <f ca="1">IF(AND($C12="Goal",AX$7&gt;=$F12,AX$7&lt;=$F12+$G12-1),2,IF(AND($C12="Milestone",AX$7&gt;=$F12,AX$7&lt;=$F12+$G12-1),1,""))</f>
        <v/>
      </c>
      <c r="AY12" s="26" t="str">
        <f ca="1">IF(AND($C12="Goal",AY$7&gt;=$F12,AY$7&lt;=$F12+$G12-1),2,IF(AND($C12="Milestone",AY$7&gt;=$F12,AY$7&lt;=$F12+$G12-1),1,""))</f>
        <v/>
      </c>
      <c r="AZ12" s="26" t="str">
        <f ca="1">IF(AND($C12="Goal",AZ$7&gt;=$F12,AZ$7&lt;=$F12+$G12-1),2,IF(AND($C12="Milestone",AZ$7&gt;=$F12,AZ$7&lt;=$F12+$G12-1),1,""))</f>
        <v/>
      </c>
      <c r="BA12" s="26" t="str">
        <f ca="1">IF(AND($C12="Goal",BA$7&gt;=$F12,BA$7&lt;=$F12+$G12-1),2,IF(AND($C12="Milestone",BA$7&gt;=$F12,BA$7&lt;=$F12+$G12-1),1,""))</f>
        <v/>
      </c>
      <c r="BB12" s="26" t="str">
        <f ca="1">IF(AND($C12="Goal",BB$7&gt;=$F12,BB$7&lt;=$F12+$G12-1),2,IF(AND($C12="Milestone",BB$7&gt;=$F12,BB$7&lt;=$F12+$G12-1),1,""))</f>
        <v/>
      </c>
      <c r="BC12" s="26" t="str">
        <f ca="1">IF(AND($C12="Goal",BC$7&gt;=$F12,BC$7&lt;=$F12+$G12-1),2,IF(AND($C12="Milestone",BC$7&gt;=$F12,BC$7&lt;=$F12+$G12-1),1,""))</f>
        <v/>
      </c>
      <c r="BD12" s="26" t="str">
        <f ca="1">IF(AND($C12="Goal",BD$7&gt;=$F12,BD$7&lt;=$F12+$G12-1),2,IF(AND($C12="Milestone",BD$7&gt;=$F12,BD$7&lt;=$F12+$G12-1),1,""))</f>
        <v/>
      </c>
      <c r="BE12" s="26" t="str">
        <f ca="1">IF(AND($C12="Goal",BE$7&gt;=$F12,BE$7&lt;=$F12+$G12-1),2,IF(AND($C12="Milestone",BE$7&gt;=$F12,BE$7&lt;=$F12+$G12-1),1,""))</f>
        <v/>
      </c>
      <c r="BF12" s="26" t="str">
        <f ca="1">IF(AND($C12="Goal",BF$7&gt;=$F12,BF$7&lt;=$F12+$G12-1),2,IF(AND($C12="Milestone",BF$7&gt;=$F12,BF$7&lt;=$F12+$G12-1),1,""))</f>
        <v/>
      </c>
      <c r="BG12" s="26" t="str">
        <f ca="1">IF(AND($C12="Goal",BG$7&gt;=$F12,BG$7&lt;=$F12+$G12-1),2,IF(AND($C12="Milestone",BG$7&gt;=$F12,BG$7&lt;=$F12+$G12-1),1,""))</f>
        <v/>
      </c>
      <c r="BH12" s="26" t="str">
        <f ca="1">IF(AND($C12="Goal",BH$7&gt;=$F12,BH$7&lt;=$F12+$G12-1),2,IF(AND($C12="Milestone",BH$7&gt;=$F12,BH$7&lt;=$F12+$G12-1),1,""))</f>
        <v/>
      </c>
      <c r="BI12" s="26" t="str">
        <f ca="1">IF(AND($C12="Goal",BI$7&gt;=$F12,BI$7&lt;=$F12+$G12-1),2,IF(AND($C12="Milestone",BI$7&gt;=$F12,BI$7&lt;=$F12+$G12-1),1,""))</f>
        <v/>
      </c>
      <c r="BJ12" s="26" t="str">
        <f ca="1">IF(AND($C12="Goal",BJ$7&gt;=$F12,BJ$7&lt;=$F12+$G12-1),2,IF(AND($C12="Milestone",BJ$7&gt;=$F12,BJ$7&lt;=$F12+$G12-1),1,""))</f>
        <v/>
      </c>
      <c r="BK12" s="26" t="str">
        <f ca="1">IF(AND($C12="Goal",BK$7&gt;=$F12,BK$7&lt;=$F12+$G12-1),2,IF(AND($C12="Milestone",BK$7&gt;=$F12,BK$7&lt;=$F12+$G12-1),1,""))</f>
        <v/>
      </c>
      <c r="BL12" s="26" t="str">
        <f ca="1">IF(AND($C12="Goal",BL$7&gt;=$F12,BL$7&lt;=$F12+$G12-1),2,IF(AND($C12="Milestone",BL$7&gt;=$F12,BL$7&lt;=$F12+$G12-1),1,""))</f>
        <v/>
      </c>
    </row>
    <row r="13" spans="1:68" s="1" customFormat="1" ht="40.200000000000003" customHeight="1" x14ac:dyDescent="0.3">
      <c r="A13" s="10"/>
      <c r="B13" s="63" t="s">
        <v>47</v>
      </c>
      <c r="C13" s="59" t="s">
        <v>14</v>
      </c>
      <c r="D13" s="59" t="s">
        <v>60</v>
      </c>
      <c r="E13" s="60">
        <v>1</v>
      </c>
      <c r="F13" s="61">
        <v>45344</v>
      </c>
      <c r="G13" s="62">
        <v>7</v>
      </c>
      <c r="H13" s="59"/>
      <c r="I13" s="26" t="str">
        <f t="shared" ref="I13:I21"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48</v>
      </c>
      <c r="C14" s="59" t="s">
        <v>13</v>
      </c>
      <c r="D14" s="59" t="s">
        <v>61</v>
      </c>
      <c r="E14" s="60">
        <v>1</v>
      </c>
      <c r="F14" s="61">
        <v>45351</v>
      </c>
      <c r="G14" s="62">
        <v>7</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40</v>
      </c>
      <c r="C15" s="59" t="s">
        <v>14</v>
      </c>
      <c r="D15" s="59" t="s">
        <v>59</v>
      </c>
      <c r="E15" s="60">
        <v>1</v>
      </c>
      <c r="F15" s="61">
        <v>45355</v>
      </c>
      <c r="G15" s="62">
        <v>7</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51</v>
      </c>
      <c r="C16" s="59" t="s">
        <v>9</v>
      </c>
      <c r="D16" s="59" t="s">
        <v>59</v>
      </c>
      <c r="E16" s="60">
        <v>1</v>
      </c>
      <c r="F16" s="61">
        <f>F12+6</f>
        <v>45350</v>
      </c>
      <c r="G16" s="62">
        <v>1</v>
      </c>
      <c r="H16" s="59"/>
      <c r="I16" s="26" t="str">
        <f t="shared" ca="1" si="8"/>
        <v/>
      </c>
      <c r="J16" s="26" t="str">
        <f t="shared" ca="1" si="4"/>
        <v/>
      </c>
      <c r="K16" s="26" t="str">
        <f t="shared" ca="1" si="4"/>
        <v/>
      </c>
      <c r="L16" s="26" t="str">
        <f t="shared" ca="1" si="4"/>
        <v/>
      </c>
      <c r="M16" s="26" t="str">
        <f t="shared" ca="1" si="4"/>
        <v/>
      </c>
      <c r="N16" s="26" t="str">
        <f t="shared" ca="1" si="4"/>
        <v/>
      </c>
      <c r="O16" s="26">
        <f t="shared" ca="1" si="4"/>
        <v>1</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42</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44</v>
      </c>
      <c r="C18" s="59" t="s">
        <v>8</v>
      </c>
      <c r="D18" s="59" t="s">
        <v>62</v>
      </c>
      <c r="E18" s="60">
        <v>0.75</v>
      </c>
      <c r="F18" s="61">
        <v>45363</v>
      </c>
      <c r="G18" s="62">
        <v>17</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f t="shared" ca="1" si="5"/>
        <v>2</v>
      </c>
      <c r="AC18" s="26">
        <f t="shared" ca="1" si="5"/>
        <v>2</v>
      </c>
      <c r="AD18" s="26">
        <f t="shared" ca="1" si="5"/>
        <v>2</v>
      </c>
      <c r="AE18" s="26">
        <f t="shared" ca="1" si="5"/>
        <v>2</v>
      </c>
      <c r="AF18" s="26">
        <f t="shared" ca="1" si="5"/>
        <v>2</v>
      </c>
      <c r="AG18" s="26">
        <f t="shared" ca="1" si="5"/>
        <v>2</v>
      </c>
      <c r="AH18" s="26">
        <f t="shared" ca="1" si="5"/>
        <v>2</v>
      </c>
      <c r="AI18" s="26">
        <f t="shared" ca="1" si="5"/>
        <v>2</v>
      </c>
      <c r="AJ18" s="26">
        <f t="shared" ca="1" si="5"/>
        <v>2</v>
      </c>
      <c r="AK18" s="26">
        <f t="shared" ca="1" si="5"/>
        <v>2</v>
      </c>
      <c r="AL18" s="26">
        <f t="shared" ca="1" si="5"/>
        <v>2</v>
      </c>
      <c r="AM18" s="26">
        <f t="shared" ca="1" si="5"/>
        <v>2</v>
      </c>
      <c r="AN18" s="26">
        <f t="shared" ca="1" si="5"/>
        <v>2</v>
      </c>
      <c r="AO18" s="26">
        <f t="shared" ca="1" si="6"/>
        <v>2</v>
      </c>
      <c r="AP18" s="26">
        <f t="shared" ca="1" si="6"/>
        <v>2</v>
      </c>
      <c r="AQ18" s="26">
        <f t="shared" ca="1" si="6"/>
        <v>2</v>
      </c>
      <c r="AR18" s="26">
        <f t="shared" ca="1" si="6"/>
        <v>2</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46</v>
      </c>
      <c r="C19" s="59" t="s">
        <v>14</v>
      </c>
      <c r="D19" s="59" t="s">
        <v>63</v>
      </c>
      <c r="E19" s="60">
        <v>1</v>
      </c>
      <c r="F19" s="61">
        <f>F18+2</f>
        <v>45365</v>
      </c>
      <c r="G19" s="62">
        <v>7</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45</v>
      </c>
      <c r="C20" s="59" t="s">
        <v>13</v>
      </c>
      <c r="D20" s="59" t="s">
        <v>62</v>
      </c>
      <c r="E20" s="60">
        <v>0.75</v>
      </c>
      <c r="F20" s="61">
        <f>F19+5</f>
        <v>45370</v>
      </c>
      <c r="G20" s="62">
        <v>7</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49</v>
      </c>
      <c r="C21" s="59" t="s">
        <v>13</v>
      </c>
      <c r="D21" s="59" t="s">
        <v>61</v>
      </c>
      <c r="E21" s="60">
        <v>1</v>
      </c>
      <c r="F21" s="61">
        <f>F20+2</f>
        <v>45372</v>
      </c>
      <c r="G21" s="62">
        <v>7</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141" t="s">
        <v>52</v>
      </c>
      <c r="C22" s="59" t="s">
        <v>13</v>
      </c>
      <c r="D22" s="59" t="s">
        <v>62</v>
      </c>
      <c r="E22" s="60">
        <v>1</v>
      </c>
      <c r="F22" s="61">
        <v>45373</v>
      </c>
      <c r="G22" s="62">
        <v>7</v>
      </c>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 customFormat="1" ht="40.200000000000003" customHeight="1" x14ac:dyDescent="0.3">
      <c r="A23" s="9"/>
      <c r="B23" s="63" t="s">
        <v>50</v>
      </c>
      <c r="C23" s="59" t="s">
        <v>9</v>
      </c>
      <c r="D23" s="59" t="s">
        <v>62</v>
      </c>
      <c r="E23" s="60">
        <v>1</v>
      </c>
      <c r="F23" s="61">
        <f>F21+1</f>
        <v>45373</v>
      </c>
      <c r="G23" s="62">
        <v>1</v>
      </c>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f ca="1">IF(AND($C23="Goal",AL$7&gt;=$F23,AL$7&lt;=$F23+$G23-1),2,IF(AND($C23="Milestone",AL$7&gt;=$F23,AL$7&lt;=$F23+$G23-1),1,""))</f>
        <v>1</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4" s="1" customFormat="1" ht="40.200000000000003" customHeight="1" x14ac:dyDescent="0.3">
      <c r="A24" s="9"/>
      <c r="B24" s="116" t="s">
        <v>43</v>
      </c>
      <c r="C24" s="59"/>
      <c r="D24" s="59"/>
      <c r="E24" s="60"/>
      <c r="F24" s="61"/>
      <c r="G24" s="62"/>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4" s="1" customFormat="1" ht="40.200000000000003" customHeight="1" x14ac:dyDescent="0.3">
      <c r="A25" s="9"/>
      <c r="B25" s="63" t="s">
        <v>53</v>
      </c>
      <c r="C25" s="59" t="s">
        <v>8</v>
      </c>
      <c r="D25" s="59" t="s">
        <v>62</v>
      </c>
      <c r="E25" s="60">
        <v>0</v>
      </c>
      <c r="F25" s="61">
        <v>45380</v>
      </c>
      <c r="G25" s="62">
        <v>20</v>
      </c>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f ca="1">IF(AND($C25="Goal",AS$7&gt;=$F25,AS$7&lt;=$F25+$G25-1),2,IF(AND($C25="Milestone",AS$7&gt;=$F25,AS$7&lt;=$F25+$G25-1),1,""))</f>
        <v>2</v>
      </c>
      <c r="AT25" s="26">
        <f ca="1">IF(AND($C25="Goal",AT$7&gt;=$F25,AT$7&lt;=$F25+$G25-1),2,IF(AND($C25="Milestone",AT$7&gt;=$F25,AT$7&lt;=$F25+$G25-1),1,""))</f>
        <v>2</v>
      </c>
      <c r="AU25" s="26">
        <f ca="1">IF(AND($C25="Goal",AU$7&gt;=$F25,AU$7&lt;=$F25+$G25-1),2,IF(AND($C25="Milestone",AU$7&gt;=$F25,AU$7&lt;=$F25+$G25-1),1,""))</f>
        <v>2</v>
      </c>
      <c r="AV25" s="26">
        <f ca="1">IF(AND($C25="Goal",AV$7&gt;=$F25,AV$7&lt;=$F25+$G25-1),2,IF(AND($C25="Milestone",AV$7&gt;=$F25,AV$7&lt;=$F25+$G25-1),1,""))</f>
        <v>2</v>
      </c>
      <c r="AW25" s="26">
        <f ca="1">IF(AND($C25="Goal",AW$7&gt;=$F25,AW$7&lt;=$F25+$G25-1),2,IF(AND($C25="Milestone",AW$7&gt;=$F25,AW$7&lt;=$F25+$G25-1),1,""))</f>
        <v>2</v>
      </c>
      <c r="AX25" s="26">
        <f ca="1">IF(AND($C25="Goal",AX$7&gt;=$F25,AX$7&lt;=$F25+$G25-1),2,IF(AND($C25="Milestone",AX$7&gt;=$F25,AX$7&lt;=$F25+$G25-1),1,""))</f>
        <v>2</v>
      </c>
      <c r="AY25" s="26">
        <f ca="1">IF(AND($C25="Goal",AY$7&gt;=$F25,AY$7&lt;=$F25+$G25-1),2,IF(AND($C25="Milestone",AY$7&gt;=$F25,AY$7&lt;=$F25+$G25-1),1,""))</f>
        <v>2</v>
      </c>
      <c r="AZ25" s="26">
        <f ca="1">IF(AND($C25="Goal",AZ$7&gt;=$F25,AZ$7&lt;=$F25+$G25-1),2,IF(AND($C25="Milestone",AZ$7&gt;=$F25,AZ$7&lt;=$F25+$G25-1),1,""))</f>
        <v>2</v>
      </c>
      <c r="BA25" s="26">
        <f ca="1">IF(AND($C25="Goal",BA$7&gt;=$F25,BA$7&lt;=$F25+$G25-1),2,IF(AND($C25="Milestone",BA$7&gt;=$F25,BA$7&lt;=$F25+$G25-1),1,""))</f>
        <v>2</v>
      </c>
      <c r="BB25" s="26">
        <f ca="1">IF(AND($C25="Goal",BB$7&gt;=$F25,BB$7&lt;=$F25+$G25-1),2,IF(AND($C25="Milestone",BB$7&gt;=$F25,BB$7&lt;=$F25+$G25-1),1,""))</f>
        <v>2</v>
      </c>
      <c r="BC25" s="26">
        <f ca="1">IF(AND($C25="Goal",BC$7&gt;=$F25,BC$7&lt;=$F25+$G25-1),2,IF(AND($C25="Milestone",BC$7&gt;=$F25,BC$7&lt;=$F25+$G25-1),1,""))</f>
        <v>2</v>
      </c>
      <c r="BD25" s="26">
        <f ca="1">IF(AND($C25="Goal",BD$7&gt;=$F25,BD$7&lt;=$F25+$G25-1),2,IF(AND($C25="Milestone",BD$7&gt;=$F25,BD$7&lt;=$F25+$G25-1),1,""))</f>
        <v>2</v>
      </c>
      <c r="BE25" s="26">
        <f ca="1">IF(AND($C25="Goal",BE$7&gt;=$F25,BE$7&lt;=$F25+$G25-1),2,IF(AND($C25="Milestone",BE$7&gt;=$F25,BE$7&lt;=$F25+$G25-1),1,""))</f>
        <v>2</v>
      </c>
      <c r="BF25" s="26">
        <f ca="1">IF(AND($C25="Goal",BF$7&gt;=$F25,BF$7&lt;=$F25+$G25-1),2,IF(AND($C25="Milestone",BF$7&gt;=$F25,BF$7&lt;=$F25+$G25-1),1,""))</f>
        <v>2</v>
      </c>
      <c r="BG25" s="26">
        <f ca="1">IF(AND($C25="Goal",BG$7&gt;=$F25,BG$7&lt;=$F25+$G25-1),2,IF(AND($C25="Milestone",BG$7&gt;=$F25,BG$7&lt;=$F25+$G25-1),1,""))</f>
        <v>2</v>
      </c>
      <c r="BH25" s="26">
        <f ca="1">IF(AND($C25="Goal",BH$7&gt;=$F25,BH$7&lt;=$F25+$G25-1),2,IF(AND($C25="Milestone",BH$7&gt;=$F25,BH$7&lt;=$F25+$G25-1),1,""))</f>
        <v>2</v>
      </c>
      <c r="BI25" s="26">
        <f ca="1">IF(AND($C25="Goal",BI$7&gt;=$F25,BI$7&lt;=$F25+$G25-1),2,IF(AND($C25="Milestone",BI$7&gt;=$F25,BI$7&lt;=$F25+$G25-1),1,""))</f>
        <v>2</v>
      </c>
      <c r="BJ25" s="26">
        <f ca="1">IF(AND($C25="Goal",BJ$7&gt;=$F25,BJ$7&lt;=$F25+$G25-1),2,IF(AND($C25="Milestone",BJ$7&gt;=$F25,BJ$7&lt;=$F25+$G25-1),1,""))</f>
        <v>2</v>
      </c>
      <c r="BK25" s="26">
        <f ca="1">IF(AND($C25="Goal",BK$7&gt;=$F25,BK$7&lt;=$F25+$G25-1),2,IF(AND($C25="Milestone",BK$7&gt;=$F25,BK$7&lt;=$F25+$G25-1),1,""))</f>
        <v>2</v>
      </c>
      <c r="BL25" s="26">
        <f ca="1">IF(AND($C25="Goal",BL$7&gt;=$F25,BL$7&lt;=$F25+$G25-1),2,IF(AND($C25="Milestone",BL$7&gt;=$F25,BL$7&lt;=$F25+$G25-1),1,""))</f>
        <v>2</v>
      </c>
    </row>
    <row r="26" spans="1:64" s="1" customFormat="1" ht="40.200000000000003" customHeight="1" x14ac:dyDescent="0.3">
      <c r="A26" s="9"/>
      <c r="B26" s="63" t="s">
        <v>54</v>
      </c>
      <c r="C26" s="59" t="s">
        <v>14</v>
      </c>
      <c r="D26" s="59" t="s">
        <v>63</v>
      </c>
      <c r="E26" s="60">
        <v>0</v>
      </c>
      <c r="F26" s="61">
        <f>F25+3</f>
        <v>45383</v>
      </c>
      <c r="G26" s="62">
        <v>7</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200000000000003" customHeight="1" x14ac:dyDescent="0.3">
      <c r="A27" s="9"/>
      <c r="B27" s="63" t="s">
        <v>55</v>
      </c>
      <c r="C27" s="59" t="s">
        <v>15</v>
      </c>
      <c r="D27" s="59" t="s">
        <v>62</v>
      </c>
      <c r="E27" s="60">
        <v>0</v>
      </c>
      <c r="F27" s="61">
        <f>F26+5</f>
        <v>45388</v>
      </c>
      <c r="G27" s="62">
        <v>7</v>
      </c>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4" s="1" customFormat="1" ht="40.200000000000003" customHeight="1" x14ac:dyDescent="0.3">
      <c r="A28" s="9"/>
      <c r="B28" s="63" t="s">
        <v>56</v>
      </c>
      <c r="C28" s="59" t="s">
        <v>15</v>
      </c>
      <c r="D28" s="59" t="s">
        <v>62</v>
      </c>
      <c r="E28" s="60">
        <v>0</v>
      </c>
      <c r="F28" s="61">
        <f>F21+18</f>
        <v>45390</v>
      </c>
      <c r="G28" s="62">
        <v>7</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4" s="1" customFormat="1" ht="40.200000000000003" customHeight="1" x14ac:dyDescent="0.3">
      <c r="A29" s="9"/>
      <c r="B29" s="142" t="s">
        <v>58</v>
      </c>
      <c r="C29" s="59" t="s">
        <v>13</v>
      </c>
      <c r="D29" s="59" t="s">
        <v>61</v>
      </c>
      <c r="E29" s="60">
        <v>0</v>
      </c>
      <c r="F29" s="61">
        <v>45392</v>
      </c>
      <c r="G29" s="62">
        <v>7</v>
      </c>
      <c r="H29" s="59"/>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1" customFormat="1" ht="40.200000000000003" customHeight="1" x14ac:dyDescent="0.3">
      <c r="A30" s="9"/>
      <c r="B30" s="142" t="s">
        <v>57</v>
      </c>
      <c r="C30" s="59" t="s">
        <v>9</v>
      </c>
      <c r="D30" s="59" t="s">
        <v>62</v>
      </c>
      <c r="E30" s="60">
        <v>0</v>
      </c>
      <c r="F30" s="61">
        <v>45392</v>
      </c>
      <c r="G30" s="62">
        <v>1</v>
      </c>
      <c r="H30" s="59"/>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ht="30" customHeight="1" x14ac:dyDescent="0.3">
      <c r="D31" s="4"/>
      <c r="G31" s="11"/>
      <c r="H31" s="3"/>
    </row>
    <row r="32" spans="1:64" ht="30" customHeight="1" x14ac:dyDescent="0.3">
      <c r="D32" s="5"/>
    </row>
  </sheetData>
  <mergeCells count="8">
    <mergeCell ref="X4:AA4"/>
    <mergeCell ref="AC4:AF4"/>
    <mergeCell ref="B2:H2"/>
    <mergeCell ref="I2:N2"/>
    <mergeCell ref="O2:T2"/>
    <mergeCell ref="I4:L4"/>
    <mergeCell ref="N4:Q4"/>
    <mergeCell ref="S4:V4"/>
  </mergeCells>
  <conditionalFormatting sqref="E9:E30">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0">
    <cfRule type="expression" dxfId="16" priority="1">
      <formula>AND(TODAY()&gt;=I$7,TODAY()&lt;J$7)</formula>
    </cfRule>
  </conditionalFormatting>
  <conditionalFormatting sqref="I10:BL21">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J6:BL6">
    <cfRule type="expression" dxfId="10" priority="3">
      <formula>AND(J$7&lt;=EOMONTH($I$7,2),J$7&gt;EOMONTH($I$7,0),J$7&gt;EOMONTH($I$7,1))</formula>
    </cfRule>
  </conditionalFormatting>
  <conditionalFormatting sqref="I22:BL22">
    <cfRule type="expression" dxfId="9" priority="53" stopIfTrue="1">
      <formula>AND($C22="Low Risk",I$7&gt;=$F22,I$7&lt;=$F22+$G22-1)</formula>
    </cfRule>
    <cfRule type="expression" dxfId="8" priority="54" stopIfTrue="1">
      <formula>AND($C22="High Risk",I$7&gt;=$F22,I$7&lt;=$F22+$G22-1)</formula>
    </cfRule>
    <cfRule type="expression" dxfId="7" priority="55" stopIfTrue="1">
      <formula>AND($C22="On Track",I$7&gt;=$F22,I$7&lt;=$F22+$G22-1)</formula>
    </cfRule>
    <cfRule type="expression" dxfId="6" priority="56" stopIfTrue="1">
      <formula>AND($C22="Med Risk",I$7&gt;=$F22,I$7&lt;=$F22+$G22-1)</formula>
    </cfRule>
    <cfRule type="expression" dxfId="5" priority="57" stopIfTrue="1">
      <formula>AND(LEN($C22)=0,I$7&gt;=$F22,I$7&lt;=$F22+$G22-1)</formula>
    </cfRule>
  </conditionalFormatting>
  <conditionalFormatting sqref="I23:BL30">
    <cfRule type="expression" dxfId="4" priority="65" stopIfTrue="1">
      <formula>AND($C23="Low Risk",I$7&gt;=$F23,I$7&lt;=$F23+$G23-1)</formula>
    </cfRule>
    <cfRule type="expression" dxfId="3" priority="66" stopIfTrue="1">
      <formula>AND($C23="High Risk",I$7&gt;=$F23,I$7&lt;=$F23+$G23-1)</formula>
    </cfRule>
    <cfRule type="expression" dxfId="2" priority="67" stopIfTrue="1">
      <formula>AND($C23="On Track",I$7&gt;=$F23,I$7&lt;=$F23+$G23-1)</formula>
    </cfRule>
    <cfRule type="expression" dxfId="1" priority="68" stopIfTrue="1">
      <formula>AND($C23="Med Risk",I$7&gt;=$F23,I$7&lt;=$F23+$G23-1)</formula>
    </cfRule>
    <cfRule type="expression" dxfId="0" priority="69" stopIfTrue="1">
      <formula>AND(LEN($C23)=0,I$7&gt;=$F23,I$7&lt;=$F23+$G23-1)</formula>
    </cfRule>
  </conditionalFormatting>
  <dataValidations count="11">
    <dataValidation type="list" allowBlank="1" showInputMessage="1" sqref="C11" xr:uid="{2A71DF35-3E17-4EA3-9F65-3869ED6D651B}">
      <formula1>"Goal,Milestone,On Track, Low Risk, Med Risk, High Risk"</formula1>
    </dataValidation>
    <dataValidation type="list" allowBlank="1" showInputMessage="1" showErrorMessage="1" sqref="C10 C12:C30"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E9:E30</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I10:BL21</xm:sqref>
        </x14:conditionalFormatting>
        <x14:conditionalFormatting xmlns:xm="http://schemas.microsoft.com/office/excel/2006/main">
          <x14:cfRule type="iconSet" priority="5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64"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I23:BL30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2024-05-05T22:33:23Z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