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">
      <text>
        <t xml:space="preserve">zero because the first cash flow occurs today, and there is no initial investment or payment made today.</t>
      </text>
    </comment>
    <comment authorId="0" ref="H8">
      <text>
        <t xml:space="preserve">1 bc the payment is due at the beginning of the period (immediately)</t>
      </text>
    </comment>
  </commentList>
</comments>
</file>

<file path=xl/sharedStrings.xml><?xml version="1.0" encoding="utf-8"?>
<sst xmlns="http://schemas.openxmlformats.org/spreadsheetml/2006/main" count="79" uniqueCount="55">
  <si>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</si>
  <si>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</si>
  <si>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</si>
  <si>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</si>
  <si>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</si>
  <si>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</si>
  <si>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</si>
  <si>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</si>
  <si>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</si>
  <si>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</si>
  <si>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What annual deposit would you need to make, beginning one year from today, into an account paying 11% per year, compounded annually, in order to have $ 1000000 in 30 years?</t>
  </si>
  <si>
    <t>An investment of $ 2300 grows to $ 2904 in 4 years. The annually compounded rate of return is…..</t>
  </si>
  <si>
    <t>What is the future value of $ 450 per year for 10 years, with the first cash flow occurring today, rather than 1 year from now? Assume interest is 7% per year, compounded annually.</t>
  </si>
  <si>
    <t>If you already have $ 500 in a savings account, how much must you deposit 4 years from now in order to have $ 5000 in 8 years, assuming the account earns interest at 10% per year, compounded annually?</t>
  </si>
  <si>
    <t>If you owe 3 debts ($800 due 3 months from now, $900 due 7 months from now, and $ 1200 due 11 months from now), what single payment can you make today to settle them, if interest is assessed at 10% per year, compounded monthly?</t>
  </si>
  <si>
    <t>A perpetuity of $5000 a year is priced at $40000. The annual discount rate is …</t>
  </si>
  <si>
    <t>If your discount rate is 8% per year, calculate the present value of the following cash flows:</t>
  </si>
  <si>
    <t>What is the Net Present Value (NPV) of the following series of annual cash flows at an interest rate of 12 % per year?</t>
  </si>
  <si>
    <t>What is the annual Internal Rate of Return of this series of annual cash flows:</t>
  </si>
  <si>
    <t>A firm’s treasurer estimates that the firm will need about $ 15 million in 3 years’ time to allow the acquisition of a growing software firm. If a firm can invest in the capital market at the risk-free rate of 7 % per year and wants to make sure it has the necessary funds available in 3 years, how much does it need to invest today?</t>
  </si>
  <si>
    <t xml:space="preserve">End of year 1: $ </t>
  </si>
  <si>
    <t>Year 0: $</t>
  </si>
  <si>
    <t>Year 0:</t>
  </si>
  <si>
    <t>Discount Rate</t>
  </si>
  <si>
    <t>PV</t>
  </si>
  <si>
    <t>Discount Rate (annual)</t>
  </si>
  <si>
    <t>PMT</t>
  </si>
  <si>
    <t xml:space="preserve">End of year 2: $ </t>
  </si>
  <si>
    <t>Year 1: + $</t>
  </si>
  <si>
    <t>N</t>
  </si>
  <si>
    <t>FV</t>
  </si>
  <si>
    <t>N periods</t>
  </si>
  <si>
    <t>Discount Rate (monthly)</t>
  </si>
  <si>
    <t xml:space="preserve">End of year 3: $ </t>
  </si>
  <si>
    <t>Year 2: +  $</t>
  </si>
  <si>
    <t>FV 3</t>
  </si>
  <si>
    <t>Discount rate</t>
  </si>
  <si>
    <t>Year 3: +  $</t>
  </si>
  <si>
    <t>Year 3: + $</t>
  </si>
  <si>
    <t>FV7</t>
  </si>
  <si>
    <t xml:space="preserve">PV </t>
  </si>
  <si>
    <t>Year 4: +  $</t>
  </si>
  <si>
    <t>IRR</t>
  </si>
  <si>
    <t>PMT -?</t>
  </si>
  <si>
    <t>FV 11</t>
  </si>
  <si>
    <t>we dont have data here so i created cashflows myself</t>
  </si>
  <si>
    <t>PV 3</t>
  </si>
  <si>
    <t xml:space="preserve">PV 4 </t>
  </si>
  <si>
    <t>PV7</t>
  </si>
  <si>
    <t>NPV</t>
  </si>
  <si>
    <t>FV 4 for 500</t>
  </si>
  <si>
    <t>PV11</t>
  </si>
  <si>
    <t>Difference</t>
  </si>
  <si>
    <t>Total</t>
  </si>
  <si>
    <t>or 2724,84 depending on how you want it negative or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</si>
</sst>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_-[$$-409]* #,##0.00_ ;_-[$$-409]* \-#,##0.00\ ;_-[$$-409]* &quot;-&quot;??_ ;_-@_ "/>
    <numFmt numFmtId="166" formatCode="#,##0.00&quot;р.&quot;;[Red]\-#,##0.00&quot;р.&quot;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FF"/>
      <name val="Calibri"/>
      <scheme val="minor"/>
    </font>
    <font>
      <sz val="11.0"/>
      <color rgb="FF0000FF"/>
      <name val="Calibri"/>
    </font>
    <font>
      <sz val="9.0"/>
      <color theme="1"/>
      <name val="Calibri"/>
      <scheme val="minor"/>
    </font>
    <font>
      <sz val="9.0"/>
      <color rgb="FF000000"/>
      <name val="&quot;Google Sans Mono&quot;"/>
    </font>
    <font>
      <sz val="11.0"/>
      <color rgb="FFFF000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0" xfId="0" applyAlignment="1" applyFont="1" applyNumberFormat="1">
      <alignment horizontal="left"/>
    </xf>
    <xf borderId="0" fillId="0" fontId="3" numFmtId="10" xfId="0" applyFont="1" applyNumberFormat="1"/>
    <xf borderId="0" fillId="0" fontId="2" numFmtId="10" xfId="0" applyFont="1" applyNumberForma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0" xfId="0" applyFont="1" applyNumberFormat="1"/>
    <xf borderId="1" fillId="2" fontId="1" numFmtId="0" xfId="0" applyBorder="1" applyFill="1" applyFont="1"/>
    <xf borderId="1" fillId="2" fontId="1" numFmtId="164" xfId="0" applyBorder="1" applyFont="1" applyNumberFormat="1"/>
    <xf borderId="1" fillId="3" fontId="2" numFmtId="0" xfId="0" applyBorder="1" applyFill="1" applyFont="1"/>
    <xf borderId="0" fillId="0" fontId="3" numFmtId="10" xfId="0" applyAlignment="1" applyFont="1" applyNumberFormat="1">
      <alignment readingOrder="0"/>
    </xf>
    <xf borderId="1" fillId="2" fontId="1" numFmtId="165" xfId="0" applyBorder="1" applyFont="1" applyNumberFormat="1"/>
    <xf borderId="1" fillId="2" fontId="1" numFmtId="10" xfId="0" applyBorder="1" applyFont="1" applyNumberFormat="1"/>
    <xf borderId="0" fillId="0" fontId="2" numFmtId="164" xfId="0" applyFont="1" applyNumberFormat="1"/>
    <xf borderId="1" fillId="2" fontId="2" numFmtId="9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" xfId="0" applyFont="1" applyNumberFormat="1"/>
    <xf borderId="0" fillId="0" fontId="7" numFmtId="0" xfId="0" applyFont="1"/>
    <xf borderId="0" fillId="0" fontId="2" numFmtId="4" xfId="0" applyFont="1" applyNumberFormat="1"/>
    <xf borderId="0" fillId="0" fontId="8" numFmtId="0" xfId="0" applyFont="1"/>
    <xf borderId="0" fillId="0" fontId="2" numFmtId="165" xfId="0" applyFont="1" applyNumberFormat="1"/>
    <xf borderId="1" fillId="2" fontId="1" numFmtId="166" xfId="0" applyBorder="1" applyFont="1" applyNumberFormat="1"/>
    <xf borderId="1" fillId="2" fontId="1" numFmtId="4" xfId="0" applyBorder="1" applyFont="1" applyNumberFormat="1"/>
    <xf borderId="0" fillId="0" fontId="2" numFmtId="0" xfId="0" applyAlignment="1" applyFont="1">
      <alignment horizontal="left"/>
    </xf>
    <xf borderId="0" fillId="0" fontId="2" numFmtId="166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1.71"/>
    <col customWidth="1" min="3" max="3" width="8.71"/>
    <col customWidth="1" min="4" max="4" width="30.29"/>
    <col customWidth="1" min="5" max="5" width="11.29"/>
    <col customWidth="1" min="6" max="6" width="8.71"/>
    <col customWidth="1" min="7" max="7" width="37.0"/>
    <col customWidth="1" min="8" max="8" width="13.0"/>
    <col customWidth="1" min="9" max="9" width="8.71"/>
    <col customWidth="1" min="10" max="10" width="38.57"/>
    <col customWidth="1" min="11" max="11" width="11.0"/>
    <col customWidth="1" min="12" max="12" width="8.71"/>
    <col customWidth="1" min="13" max="13" width="47.43"/>
    <col customWidth="1" min="14" max="14" width="10.43"/>
    <col customWidth="1" min="15" max="15" width="8.71"/>
    <col customWidth="1" min="16" max="16" width="35.29"/>
    <col customWidth="1" min="17" max="17" width="8.71"/>
    <col customWidth="1" min="18" max="18" width="6.86"/>
    <col customWidth="1" min="19" max="19" width="35.29"/>
    <col customWidth="1" min="20" max="20" width="11.14"/>
    <col customWidth="1" min="21" max="21" width="8.71"/>
    <col customWidth="1" min="22" max="22" width="28.0"/>
    <col customWidth="1" min="23" max="23" width="10.43"/>
    <col customWidth="1" min="24" max="24" width="6.14"/>
    <col customWidth="1" min="25" max="25" width="26.14"/>
    <col customWidth="1" min="26" max="26" width="9.57"/>
    <col customWidth="1" min="27" max="27" width="8.71"/>
    <col customWidth="1" min="28" max="28" width="55.57"/>
    <col customWidth="1" min="29" max="29" width="16.43"/>
    <col customWidth="1" min="30" max="30" width="9.71"/>
    <col customWidth="1" min="31" max="35" width="8.71"/>
  </cols>
  <sheetData>
    <row r="1" ht="14.25" customHeight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</row>
    <row r="2" ht="96.75" customHeight="1">
      <c r="A2" s="2" t="s">
        <v>10</v>
      </c>
      <c r="D2" s="2" t="s">
        <v>11</v>
      </c>
      <c r="G2" s="2" t="s">
        <v>12</v>
      </c>
      <c r="J2" s="2" t="s">
        <v>13</v>
      </c>
      <c r="M2" s="2" t="s">
        <v>14</v>
      </c>
      <c r="N2" s="2"/>
      <c r="P2" s="2" t="s">
        <v>15</v>
      </c>
      <c r="S2" s="2" t="s">
        <v>16</v>
      </c>
      <c r="V2" s="2" t="s">
        <v>17</v>
      </c>
      <c r="Y2" s="2" t="s">
        <v>18</v>
      </c>
      <c r="AB2" s="2" t="s">
        <v>19</v>
      </c>
    </row>
    <row r="3" ht="14.25" customHeight="1">
      <c r="D3" s="3"/>
      <c r="N3" s="4"/>
      <c r="P3" s="5"/>
      <c r="S3" s="6" t="s">
        <v>20</v>
      </c>
      <c r="T3" s="7">
        <v>2200.0</v>
      </c>
      <c r="V3" s="6" t="s">
        <v>21</v>
      </c>
      <c r="W3" s="7">
        <v>-30000.0</v>
      </c>
      <c r="Y3" s="6" t="s">
        <v>22</v>
      </c>
      <c r="Z3" s="8">
        <v>-12.0</v>
      </c>
    </row>
    <row r="4" ht="14.25" customHeight="1">
      <c r="A4" s="6" t="s">
        <v>23</v>
      </c>
      <c r="B4" s="9">
        <v>0.11</v>
      </c>
      <c r="D4" s="6" t="s">
        <v>24</v>
      </c>
      <c r="E4" s="8">
        <v>-2300.0</v>
      </c>
      <c r="G4" s="6" t="s">
        <v>24</v>
      </c>
      <c r="H4" s="8">
        <v>0.0</v>
      </c>
      <c r="J4" s="6" t="s">
        <v>24</v>
      </c>
      <c r="K4" s="10">
        <f>PV(K7, 8, 0, -4500)</f>
        <v>2099.283211</v>
      </c>
      <c r="M4" s="6" t="s">
        <v>25</v>
      </c>
      <c r="N4" s="11">
        <v>0.1</v>
      </c>
      <c r="P4" s="6" t="s">
        <v>26</v>
      </c>
      <c r="Q4" s="8">
        <v>5000.0</v>
      </c>
      <c r="S4" s="6" t="s">
        <v>27</v>
      </c>
      <c r="T4" s="7">
        <v>3000.0</v>
      </c>
      <c r="V4" s="6" t="s">
        <v>28</v>
      </c>
      <c r="W4" s="7">
        <v>5000.0</v>
      </c>
      <c r="Y4" s="6" t="s">
        <v>28</v>
      </c>
      <c r="Z4" s="8">
        <v>14.0</v>
      </c>
      <c r="AB4" s="6" t="s">
        <v>29</v>
      </c>
      <c r="AC4" s="8">
        <v>3.0</v>
      </c>
    </row>
    <row r="5" ht="15.0" customHeight="1">
      <c r="A5" s="6" t="s">
        <v>30</v>
      </c>
      <c r="B5" s="8">
        <v>1000000.0</v>
      </c>
      <c r="D5" s="6" t="s">
        <v>31</v>
      </c>
      <c r="E5" s="8">
        <v>4.0</v>
      </c>
      <c r="G5" s="6" t="s">
        <v>31</v>
      </c>
      <c r="H5" s="8">
        <v>10.0</v>
      </c>
      <c r="J5" s="6" t="s">
        <v>31</v>
      </c>
      <c r="K5" s="12">
        <v>4.0</v>
      </c>
      <c r="M5" s="6" t="s">
        <v>32</v>
      </c>
      <c r="N5" s="13">
        <f>N4/12</f>
        <v>0.008333333333</v>
      </c>
      <c r="P5" s="6" t="s">
        <v>24</v>
      </c>
      <c r="Q5" s="8">
        <v>40000.0</v>
      </c>
      <c r="S5" s="6" t="s">
        <v>33</v>
      </c>
      <c r="T5" s="7">
        <v>7300.0</v>
      </c>
      <c r="V5" s="6" t="s">
        <v>34</v>
      </c>
      <c r="W5" s="7">
        <v>8000.0</v>
      </c>
      <c r="Y5" s="6" t="s">
        <v>34</v>
      </c>
      <c r="Z5" s="8">
        <v>-2.0</v>
      </c>
      <c r="AB5" s="6" t="s">
        <v>30</v>
      </c>
      <c r="AC5" s="8">
        <v>15.0</v>
      </c>
      <c r="AH5" s="2"/>
    </row>
    <row r="6" ht="14.25" customHeight="1">
      <c r="A6" s="6" t="s">
        <v>31</v>
      </c>
      <c r="B6" s="8">
        <v>30.0</v>
      </c>
      <c r="D6" s="6" t="s">
        <v>30</v>
      </c>
      <c r="E6" s="8">
        <v>2904.0</v>
      </c>
      <c r="G6" s="6" t="s">
        <v>26</v>
      </c>
      <c r="H6" s="8">
        <v>-450.0</v>
      </c>
      <c r="J6" s="6" t="s">
        <v>26</v>
      </c>
      <c r="K6" s="12">
        <v>0.0</v>
      </c>
      <c r="M6" s="6" t="s">
        <v>35</v>
      </c>
      <c r="N6" s="8">
        <v>800.0</v>
      </c>
      <c r="P6" s="14" t="s">
        <v>36</v>
      </c>
      <c r="Q6" s="15">
        <f>Q4/Q5</f>
        <v>0.125</v>
      </c>
      <c r="S6" s="16" t="s">
        <v>36</v>
      </c>
      <c r="T6" s="11">
        <v>0.08</v>
      </c>
      <c r="V6" s="6" t="s">
        <v>37</v>
      </c>
      <c r="W6" s="7">
        <v>11000.0</v>
      </c>
      <c r="Y6" s="6" t="s">
        <v>38</v>
      </c>
      <c r="Z6" s="8">
        <v>13.0</v>
      </c>
      <c r="AB6" s="6" t="s">
        <v>36</v>
      </c>
      <c r="AC6" s="11">
        <v>0.07</v>
      </c>
    </row>
    <row r="7" ht="14.25" customHeight="1">
      <c r="A7" s="6" t="s">
        <v>24</v>
      </c>
      <c r="B7" s="8">
        <v>0.0</v>
      </c>
      <c r="D7" s="6" t="s">
        <v>26</v>
      </c>
      <c r="E7" s="8">
        <v>0.0</v>
      </c>
      <c r="G7" s="6" t="s">
        <v>23</v>
      </c>
      <c r="H7" s="11">
        <v>0.07</v>
      </c>
      <c r="J7" s="6" t="s">
        <v>23</v>
      </c>
      <c r="K7" s="17">
        <v>0.1</v>
      </c>
      <c r="M7" s="6" t="s">
        <v>39</v>
      </c>
      <c r="N7" s="8">
        <v>900.0</v>
      </c>
      <c r="S7" s="14" t="s">
        <v>40</v>
      </c>
      <c r="T7" s="18">
        <f>PV(T6,0,-T3,-T4,-T5)</f>
        <v>3000</v>
      </c>
      <c r="V7" s="6" t="s">
        <v>41</v>
      </c>
      <c r="W7" s="7">
        <v>15000.0</v>
      </c>
      <c r="Y7" s="14" t="s">
        <v>42</v>
      </c>
      <c r="Z7" s="19">
        <f>IRR(Z3:Z6)</f>
        <v>0.5238321631</v>
      </c>
      <c r="AB7" s="6" t="s">
        <v>26</v>
      </c>
      <c r="AC7" s="8">
        <v>0.0</v>
      </c>
      <c r="AF7" s="20"/>
    </row>
    <row r="8" ht="14.25" customHeight="1">
      <c r="A8" s="14" t="s">
        <v>43</v>
      </c>
      <c r="B8" s="18">
        <f>PMT(B4,B6,-B5)</f>
        <v>115024.5985</v>
      </c>
      <c r="D8" s="14" t="s">
        <v>23</v>
      </c>
      <c r="E8" s="21">
        <f>RATE(E5,E7,E4,E6)</f>
        <v>0.06002765087</v>
      </c>
      <c r="G8" s="14" t="s">
        <v>30</v>
      </c>
      <c r="H8" s="18">
        <f>FV(H7,H5,H6,H4,1)</f>
        <v>6652.619693</v>
      </c>
      <c r="J8" s="6" t="s">
        <v>30</v>
      </c>
      <c r="K8" s="12">
        <v>5000.0</v>
      </c>
      <c r="M8" s="6" t="s">
        <v>44</v>
      </c>
      <c r="N8" s="8">
        <v>1200.0</v>
      </c>
      <c r="V8" s="6" t="s">
        <v>36</v>
      </c>
      <c r="W8" s="11">
        <v>0.12</v>
      </c>
      <c r="Y8" s="22" t="s">
        <v>45</v>
      </c>
      <c r="AB8" s="14" t="s">
        <v>24</v>
      </c>
      <c r="AC8" s="18">
        <f>PV(AC6,AC4,AC7,AC5)</f>
        <v>-12.24446815</v>
      </c>
      <c r="AF8" s="23"/>
    </row>
    <row r="9" ht="14.25" customHeight="1">
      <c r="E9" s="24"/>
      <c r="M9" s="6" t="s">
        <v>46</v>
      </c>
      <c r="N9" s="25">
        <f>PV(N5,3,0,N6)</f>
        <v>-780.3287609</v>
      </c>
      <c r="AE9" s="26"/>
    </row>
    <row r="10" ht="14.25" customHeight="1">
      <c r="E10" s="24"/>
      <c r="J10" s="6" t="s">
        <v>47</v>
      </c>
      <c r="K10" s="27">
        <f>PV(K7,K5,K6,K8)</f>
        <v>-3415.067277</v>
      </c>
      <c r="M10" s="6" t="s">
        <v>48</v>
      </c>
      <c r="N10" s="25">
        <f>PV(N5,7,0,N7)</f>
        <v>-849.207145</v>
      </c>
      <c r="V10" s="14" t="s">
        <v>49</v>
      </c>
      <c r="W10" s="28">
        <f t="array" ref="W10">NPV(W8,W3:W7)</f>
        <v>-1603.401217</v>
      </c>
    </row>
    <row r="11" ht="14.25" customHeight="1">
      <c r="J11" s="6" t="s">
        <v>50</v>
      </c>
      <c r="K11" s="27">
        <f>FV(K7,4,0,K4)</f>
        <v>-3073.560549</v>
      </c>
      <c r="M11" s="6" t="s">
        <v>51</v>
      </c>
      <c r="N11" s="25">
        <f>PV(N5,11,0,N8)</f>
        <v>-1095.30704</v>
      </c>
    </row>
    <row r="12" ht="14.25" customHeight="1">
      <c r="J12" s="14" t="s">
        <v>52</v>
      </c>
      <c r="K12" s="18">
        <f>K10-K11</f>
        <v>-341.5067277</v>
      </c>
      <c r="M12" s="14" t="s">
        <v>53</v>
      </c>
      <c r="N12" s="29">
        <f>SUM(N9:N11)</f>
        <v>-2724.842946</v>
      </c>
      <c r="Y12" s="5"/>
    </row>
    <row r="13" ht="14.25" customHeight="1">
      <c r="M13" s="12" t="s">
        <v>54</v>
      </c>
    </row>
    <row r="14" ht="14.25" customHeight="1">
      <c r="A14" s="26"/>
      <c r="Y14" s="5"/>
    </row>
    <row r="15" ht="14.25" customHeight="1">
      <c r="Y15" s="5"/>
      <c r="AI15" s="27"/>
    </row>
    <row r="16" ht="14.25" customHeight="1">
      <c r="V16" s="30"/>
    </row>
    <row r="17" ht="14.25" customHeight="1">
      <c r="V17" s="30"/>
      <c r="AH17" s="26"/>
    </row>
    <row r="18" ht="14.25" customHeight="1">
      <c r="V18" s="30"/>
    </row>
    <row r="19" ht="14.25" customHeight="1"/>
    <row r="20" ht="14.25" customHeight="1"/>
    <row r="21" ht="14.25" customHeight="1">
      <c r="B21" s="31"/>
      <c r="G21" s="26"/>
    </row>
    <row r="22" ht="14.25" customHeight="1"/>
    <row r="23" ht="14.25" customHeight="1"/>
    <row r="24" ht="14.25" customHeight="1"/>
    <row r="25" ht="14.25" customHeight="1">
      <c r="J25" s="32"/>
      <c r="M25" s="32"/>
      <c r="N25" s="32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