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ika_Lis\Desktop\SUAI\8th semester\SUAI-labs-spring-2023\EJoSP\"/>
    </mc:Choice>
  </mc:AlternateContent>
  <xr:revisionPtr revIDLastSave="0" documentId="13_ncr:1_{32BCC607-4690-4EC7-A457-0F6D4C134538}" xr6:coauthVersionLast="47" xr6:coauthVersionMax="47" xr10:uidLastSave="{00000000-0000-0000-0000-000000000000}"/>
  <bookViews>
    <workbookView xWindow="0" yWindow="0" windowWidth="19200" windowHeight="21000" activeTab="1" xr2:uid="{00000000-000D-0000-FFFF-FFFF00000000}"/>
  </bookViews>
  <sheets>
    <sheet name="Часть 1" sheetId="1" r:id="rId1"/>
    <sheet name="Часть 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D25" i="1"/>
  <c r="E25" i="1"/>
  <c r="F25" i="1"/>
  <c r="G25" i="1"/>
  <c r="H25" i="1"/>
  <c r="I25" i="1"/>
  <c r="C25" i="1"/>
  <c r="C26" i="1" s="1"/>
  <c r="C21" i="1"/>
  <c r="I27" i="3"/>
  <c r="C40" i="3"/>
  <c r="I29" i="3"/>
  <c r="H29" i="3"/>
  <c r="G29" i="3"/>
  <c r="F29" i="3"/>
  <c r="E29" i="3"/>
  <c r="D29" i="3"/>
  <c r="C29" i="3"/>
  <c r="I24" i="3"/>
  <c r="I26" i="3" s="1"/>
  <c r="H24" i="3"/>
  <c r="H26" i="3" s="1"/>
  <c r="G24" i="3"/>
  <c r="G26" i="3" s="1"/>
  <c r="F24" i="3"/>
  <c r="F26" i="3" s="1"/>
  <c r="E24" i="3"/>
  <c r="E26" i="3" s="1"/>
  <c r="D24" i="3"/>
  <c r="D26" i="3" s="1"/>
  <c r="C24" i="3"/>
  <c r="C26" i="3" s="1"/>
  <c r="I16" i="3"/>
  <c r="H16" i="3"/>
  <c r="G16" i="3"/>
  <c r="F16" i="3"/>
  <c r="E16" i="3"/>
  <c r="D16" i="3"/>
  <c r="C5" i="3"/>
  <c r="I17" i="3" s="1"/>
  <c r="D22" i="1"/>
  <c r="E22" i="1"/>
  <c r="F22" i="1"/>
  <c r="G22" i="1"/>
  <c r="H22" i="1"/>
  <c r="C22" i="1"/>
  <c r="E16" i="1"/>
  <c r="F16" i="1"/>
  <c r="G16" i="1"/>
  <c r="H16" i="1"/>
  <c r="I16" i="1"/>
  <c r="D16" i="1"/>
  <c r="C35" i="1"/>
  <c r="C5" i="1"/>
  <c r="C10" i="1" s="1"/>
  <c r="C27" i="1" l="1"/>
  <c r="C23" i="1"/>
  <c r="C24" i="1" s="1"/>
  <c r="D17" i="3"/>
  <c r="D18" i="3" s="1"/>
  <c r="E17" i="3"/>
  <c r="E18" i="3" s="1"/>
  <c r="D13" i="3"/>
  <c r="E13" i="3"/>
  <c r="H13" i="3"/>
  <c r="I13" i="3"/>
  <c r="I18" i="3"/>
  <c r="D19" i="3"/>
  <c r="D28" i="3" s="1"/>
  <c r="D30" i="3" s="1"/>
  <c r="D27" i="3"/>
  <c r="E19" i="3"/>
  <c r="E28" i="3" s="1"/>
  <c r="E30" i="3" s="1"/>
  <c r="E27" i="3"/>
  <c r="C10" i="3"/>
  <c r="C28" i="3" s="1"/>
  <c r="C30" i="3" s="1"/>
  <c r="F17" i="3"/>
  <c r="F18" i="3" s="1"/>
  <c r="G17" i="3"/>
  <c r="G18" i="3" s="1"/>
  <c r="H17" i="3"/>
  <c r="H18" i="3" s="1"/>
  <c r="D17" i="1"/>
  <c r="D13" i="1" s="1"/>
  <c r="D20" i="1" s="1"/>
  <c r="H17" i="1"/>
  <c r="H18" i="1" s="1"/>
  <c r="G17" i="1"/>
  <c r="G18" i="1" s="1"/>
  <c r="F17" i="1"/>
  <c r="F18" i="1" s="1"/>
  <c r="E17" i="1"/>
  <c r="E18" i="1" s="1"/>
  <c r="F13" i="1"/>
  <c r="F20" i="1" s="1"/>
  <c r="I17" i="1"/>
  <c r="I18" i="1" s="1"/>
  <c r="E13" i="1" l="1"/>
  <c r="E20" i="1" s="1"/>
  <c r="D18" i="1"/>
  <c r="G13" i="1"/>
  <c r="H13" i="1"/>
  <c r="I13" i="1"/>
  <c r="E31" i="3"/>
  <c r="D31" i="3"/>
  <c r="C31" i="3"/>
  <c r="I19" i="3"/>
  <c r="I28" i="3" s="1"/>
  <c r="I30" i="3" s="1"/>
  <c r="G13" i="3"/>
  <c r="H19" i="3"/>
  <c r="H28" i="3" s="1"/>
  <c r="H30" i="3" s="1"/>
  <c r="H27" i="3"/>
  <c r="F13" i="3"/>
  <c r="E19" i="1"/>
  <c r="F19" i="1"/>
  <c r="D19" i="1"/>
  <c r="I19" i="1" l="1"/>
  <c r="I20" i="1"/>
  <c r="G19" i="1"/>
  <c r="G20" i="1"/>
  <c r="D21" i="1"/>
  <c r="F21" i="1"/>
  <c r="E21" i="1"/>
  <c r="H19" i="1"/>
  <c r="H20" i="1"/>
  <c r="F19" i="3"/>
  <c r="F28" i="3" s="1"/>
  <c r="F30" i="3" s="1"/>
  <c r="F27" i="3"/>
  <c r="G19" i="3"/>
  <c r="G28" i="3" s="1"/>
  <c r="G30" i="3" s="1"/>
  <c r="G27" i="3"/>
  <c r="D23" i="1" l="1"/>
  <c r="D26" i="1"/>
  <c r="F23" i="1"/>
  <c r="F26" i="1"/>
  <c r="E23" i="1"/>
  <c r="E26" i="1"/>
  <c r="F24" i="1"/>
  <c r="D24" i="1"/>
  <c r="E24" i="1"/>
  <c r="H21" i="1"/>
  <c r="G21" i="1"/>
  <c r="I21" i="1"/>
  <c r="I31" i="3"/>
  <c r="H31" i="3"/>
  <c r="G31" i="3"/>
  <c r="F31" i="3"/>
  <c r="H23" i="1" l="1"/>
  <c r="H26" i="1"/>
  <c r="G23" i="1"/>
  <c r="G26" i="1"/>
  <c r="I23" i="1"/>
  <c r="I24" i="1" s="1"/>
  <c r="C39" i="1" s="1"/>
  <c r="I26" i="1"/>
  <c r="D27" i="1"/>
  <c r="H27" i="1"/>
  <c r="E27" i="1"/>
  <c r="G27" i="1"/>
  <c r="I27" i="1"/>
  <c r="F27" i="1"/>
  <c r="C41" i="1"/>
  <c r="G24" i="1"/>
  <c r="H24" i="1"/>
  <c r="C42" i="1" l="1"/>
</calcChain>
</file>

<file path=xl/sharedStrings.xml><?xml version="1.0" encoding="utf-8"?>
<sst xmlns="http://schemas.openxmlformats.org/spreadsheetml/2006/main" count="152" uniqueCount="87">
  <si>
    <t>№</t>
  </si>
  <si>
    <t>Вариант</t>
  </si>
  <si>
    <t>Наименование показателя</t>
  </si>
  <si>
    <t>Шаг инвестиционного проекта</t>
  </si>
  <si>
    <t>Затраты на системный анализ (ЗА)</t>
  </si>
  <si>
    <t>Затраты на проектирование (ЗП)</t>
  </si>
  <si>
    <t>Затраты на испытания и адаптацию ПО (ЗИ)</t>
  </si>
  <si>
    <t>Инвестиции в оборотный капитал (ЗО)</t>
  </si>
  <si>
    <t>Прочие и материальные затраты (ЗПР)</t>
  </si>
  <si>
    <t>Уровень альтернативных издержек по инвестициям (И)</t>
  </si>
  <si>
    <t>Полезный срок использования ИП (К)</t>
  </si>
  <si>
    <t>Страховые взносы</t>
  </si>
  <si>
    <t>Ставка налога на прибыль</t>
  </si>
  <si>
    <t>Примечание</t>
  </si>
  <si>
    <t>Внутренняя норма доходности</t>
  </si>
  <si>
    <t>I. Инвестиционная деятельность</t>
  </si>
  <si>
    <t>Инвестиции в основной капитал, в т.ч.</t>
  </si>
  <si>
    <t>1.1</t>
  </si>
  <si>
    <t>1.2</t>
  </si>
  <si>
    <t>1.3</t>
  </si>
  <si>
    <t>"1.1"+"1.2"+"1.3"</t>
  </si>
  <si>
    <t>3</t>
  </si>
  <si>
    <t>2</t>
  </si>
  <si>
    <t>Сальдо по инвестиционной деятельности</t>
  </si>
  <si>
    <t>"1"+"2"</t>
  </si>
  <si>
    <t>II. Операционная деятельность</t>
  </si>
  <si>
    <t>4</t>
  </si>
  <si>
    <t>Доход от эксплуатации ПО (Э)</t>
  </si>
  <si>
    <t>5</t>
  </si>
  <si>
    <t>Себестоимость сопровождения и эксплуатации ПО, в т.ч.</t>
  </si>
  <si>
    <t>5.1</t>
  </si>
  <si>
    <t>Затраты на оплату труда (ОТ)</t>
  </si>
  <si>
    <t>5.2</t>
  </si>
  <si>
    <t>5.3</t>
  </si>
  <si>
    <t>Страховые взносы (30%)</t>
  </si>
  <si>
    <t>Амортизация</t>
  </si>
  <si>
    <t>6</t>
  </si>
  <si>
    <t>Годовая норма амортизационных отчислений</t>
  </si>
  <si>
    <t>5.4</t>
  </si>
  <si>
    <t>8</t>
  </si>
  <si>
    <t>Сальдо по операционной деятельности</t>
  </si>
  <si>
    <t>III Финансовая деятельность</t>
  </si>
  <si>
    <t>9</t>
  </si>
  <si>
    <t>Проценты к уплате за пользование кредитом</t>
  </si>
  <si>
    <t>10</t>
  </si>
  <si>
    <t>11</t>
  </si>
  <si>
    <t>Сальдо к финансовой деятельности</t>
  </si>
  <si>
    <t>Налог на прибыль</t>
  </si>
  <si>
    <t>13</t>
  </si>
  <si>
    <t>Суммарное сальдо по инвестиционному проекту</t>
  </si>
  <si>
    <t>14</t>
  </si>
  <si>
    <t>Дисконтный множитель</t>
  </si>
  <si>
    <t>15</t>
  </si>
  <si>
    <t>Приведенное суммарное сальдо по ИП</t>
  </si>
  <si>
    <t>Приведенное накопленное суммарное сальдопо ИП
нарастающим итогом</t>
  </si>
  <si>
    <t>16</t>
  </si>
  <si>
    <t>Собственные средства</t>
  </si>
  <si>
    <t>Заемные средства</t>
  </si>
  <si>
    <t>Возврат кредита на конец шага</t>
  </si>
  <si>
    <t>7</t>
  </si>
  <si>
    <t>12</t>
  </si>
  <si>
    <t>17</t>
  </si>
  <si>
    <t>18</t>
  </si>
  <si>
    <t>Ставка по кредиту</t>
  </si>
  <si>
    <t>Возврат собственных средств на конец шага</t>
  </si>
  <si>
    <t xml:space="preserve">Сумма должна быть равна собственным средствам </t>
  </si>
  <si>
    <t>Сумма должна быть равна сумме кредита</t>
  </si>
  <si>
    <t>Дополнительные показатели</t>
  </si>
  <si>
    <t>Рассчитанные показатели</t>
  </si>
  <si>
    <t>Показатель чистой приведенной стоимости ИП</t>
  </si>
  <si>
    <t>Приведенное накопленное суммарное сальдо по ИП
нарастающим итогом</t>
  </si>
  <si>
    <t>Уровень альтернативных издержек по инвестициям (И)
для отрицательного NPV</t>
  </si>
  <si>
    <t>Дисконтный множитель (34 %)</t>
  </si>
  <si>
    <t>Период окупаемости проекта</t>
  </si>
  <si>
    <t>"5.1"+"5.2"+"5.3"+"5.4"</t>
  </si>
  <si>
    <t>"5.1"*30%</t>
  </si>
  <si>
    <t>"1"*16.7%</t>
  </si>
  <si>
    <t>"4"+"5"+"6"</t>
  </si>
  <si>
    <t>20%*("4"+"5"+"6")</t>
  </si>
  <si>
    <t>"3"+"7"+"8"+"9"</t>
  </si>
  <si>
    <t>1/(1-0.167)^n</t>
  </si>
  <si>
    <t>"10"*"11"</t>
  </si>
  <si>
    <t>Остаток от заемных средств, умноженный на ставку</t>
  </si>
  <si>
    <t>Так как на каждом шаге реализации проекта накопленное сальдо является положительным, можно заключить, что проект финансово реализуем</t>
  </si>
  <si>
    <t>Кинько</t>
  </si>
  <si>
    <t>Артем</t>
  </si>
  <si>
    <t>гр. 4931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</si>
</sst>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2" fillId="0" borderId="1" xfId="0" applyFont="1" applyBorder="1"/>
    <xf numFmtId="49" fontId="0" fillId="0" borderId="1" xfId="0" applyNumberFormat="1" applyBorder="1"/>
    <xf numFmtId="0" fontId="0" fillId="0" borderId="1" xfId="0" applyFill="1" applyBorder="1"/>
    <xf numFmtId="0" fontId="0" fillId="4" borderId="1" xfId="0" applyFill="1" applyBorder="1"/>
    <xf numFmtId="1" fontId="0" fillId="0" borderId="1" xfId="0" applyNumberFormat="1" applyBorder="1"/>
    <xf numFmtId="2" fontId="0" fillId="0" borderId="1" xfId="0" applyNumberFormat="1" applyBorder="1"/>
    <xf numFmtId="1" fontId="0" fillId="3" borderId="1" xfId="0" applyNumberFormat="1" applyFill="1" applyBorder="1"/>
    <xf numFmtId="1" fontId="0" fillId="4" borderId="1" xfId="0" applyNumberFormat="1" applyFill="1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Border="1"/>
    <xf numFmtId="49" fontId="0" fillId="3" borderId="1" xfId="0" applyNumberFormat="1" applyFill="1" applyBorder="1"/>
    <xf numFmtId="49" fontId="0" fillId="4" borderId="1" xfId="0" applyNumberFormat="1" applyFill="1" applyBorder="1"/>
    <xf numFmtId="0" fontId="1" fillId="0" borderId="1" xfId="0" applyFont="1" applyBorder="1"/>
    <xf numFmtId="2" fontId="0" fillId="3" borderId="1" xfId="0" applyNumberFormat="1" applyFill="1" applyBorder="1"/>
    <xf numFmtId="1" fontId="0" fillId="0" borderId="1" xfId="0" applyNumberFormat="1" applyFill="1" applyBorder="1"/>
    <xf numFmtId="0" fontId="0" fillId="3" borderId="1" xfId="0" applyFill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0" xfId="0" applyFont="1" applyFill="1" applyBorder="1" applyAlignment="1">
      <alignment horizontal="right"/>
    </xf>
    <xf numFmtId="0" fontId="0" fillId="5" borderId="0" xfId="0" applyFill="1" applyBorder="1"/>
    <xf numFmtId="9" fontId="0" fillId="0" borderId="0" xfId="0" applyNumberFormat="1" applyBorder="1"/>
    <xf numFmtId="10" fontId="0" fillId="0" borderId="0" xfId="0" applyNumberFormat="1" applyBorder="1"/>
    <xf numFmtId="9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/>
    <xf numFmtId="0" fontId="0" fillId="5" borderId="0" xfId="0" applyFill="1" applyBorder="1" applyAlignment="1">
      <alignment wrapText="1"/>
    </xf>
    <xf numFmtId="2" fontId="0" fillId="0" borderId="0" xfId="0" applyNumberFormat="1"/>
    <xf numFmtId="10" fontId="0" fillId="0" borderId="0" xfId="0" applyNumberFormat="1"/>
    <xf numFmtId="0" fontId="0" fillId="5" borderId="0" xfId="0" applyFill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zoomScaleNormal="100" workbookViewId="0">
      <selection activeCell="G34" sqref="G34"/>
    </sheetView>
  </sheetViews>
  <sheetFormatPr defaultRowHeight="15" x14ac:dyDescent="0.25"/>
  <cols>
    <col min="1" max="1" width="6.7109375" bestFit="1" customWidth="1"/>
    <col min="2" max="2" width="53.42578125" bestFit="1" customWidth="1"/>
    <col min="3" max="3" width="10" customWidth="1"/>
    <col min="4" max="4" width="11.140625" bestFit="1" customWidth="1"/>
    <col min="5" max="9" width="9.5703125" bestFit="1" customWidth="1"/>
    <col min="10" max="10" width="43.28515625" customWidth="1"/>
  </cols>
  <sheetData>
    <row r="1" spans="1:10" x14ac:dyDescent="0.25">
      <c r="A1" s="2"/>
      <c r="B1" s="2"/>
      <c r="C1" s="37" t="s">
        <v>1</v>
      </c>
      <c r="D1" s="38">
        <v>12</v>
      </c>
      <c r="G1" s="37" t="s">
        <v>86</v>
      </c>
      <c r="H1" s="37" t="s">
        <v>84</v>
      </c>
      <c r="I1" s="37" t="s">
        <v>85</v>
      </c>
    </row>
    <row r="2" spans="1:10" x14ac:dyDescent="0.25">
      <c r="A2" s="3" t="s">
        <v>0</v>
      </c>
      <c r="B2" s="3" t="s">
        <v>2</v>
      </c>
      <c r="C2" s="4" t="s">
        <v>3</v>
      </c>
      <c r="D2" s="4"/>
      <c r="E2" s="4"/>
      <c r="F2" s="4"/>
      <c r="G2" s="4"/>
      <c r="H2" s="4"/>
      <c r="I2" s="4"/>
      <c r="J2" s="4" t="s">
        <v>13</v>
      </c>
    </row>
    <row r="3" spans="1:10" x14ac:dyDescent="0.25">
      <c r="A3" s="3"/>
      <c r="B3" s="3"/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4"/>
    </row>
    <row r="4" spans="1:10" x14ac:dyDescent="0.25">
      <c r="A4" s="1"/>
      <c r="B4" s="7" t="s">
        <v>15</v>
      </c>
      <c r="C4" s="1"/>
      <c r="D4" s="1"/>
      <c r="E4" s="1"/>
      <c r="F4" s="1"/>
      <c r="G4" s="1"/>
      <c r="H4" s="1"/>
      <c r="I4" s="1"/>
      <c r="J4" s="8"/>
    </row>
    <row r="5" spans="1:10" x14ac:dyDescent="0.25">
      <c r="A5" s="8">
        <v>1</v>
      </c>
      <c r="B5" s="1" t="s">
        <v>16</v>
      </c>
      <c r="C5" s="11">
        <f>SUM(C6:C8)</f>
        <v>-13820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8"/>
    </row>
    <row r="6" spans="1:10" x14ac:dyDescent="0.25">
      <c r="A6" s="19" t="s">
        <v>17</v>
      </c>
      <c r="B6" s="10" t="s">
        <v>4</v>
      </c>
      <c r="C6" s="14">
        <v>-320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8" t="s">
        <v>20</v>
      </c>
    </row>
    <row r="7" spans="1:10" x14ac:dyDescent="0.25">
      <c r="A7" s="19" t="s">
        <v>18</v>
      </c>
      <c r="B7" s="10" t="s">
        <v>5</v>
      </c>
      <c r="C7" s="14">
        <v>-12400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8"/>
    </row>
    <row r="8" spans="1:10" x14ac:dyDescent="0.25">
      <c r="A8" s="19" t="s">
        <v>19</v>
      </c>
      <c r="B8" s="10" t="s">
        <v>6</v>
      </c>
      <c r="C8" s="14">
        <v>-1100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8"/>
    </row>
    <row r="9" spans="1:10" x14ac:dyDescent="0.25">
      <c r="A9" s="8" t="s">
        <v>22</v>
      </c>
      <c r="B9" s="9" t="s">
        <v>7</v>
      </c>
      <c r="C9" s="22">
        <v>-1500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8"/>
    </row>
    <row r="10" spans="1:10" x14ac:dyDescent="0.25">
      <c r="A10" s="18" t="s">
        <v>21</v>
      </c>
      <c r="B10" s="6" t="s">
        <v>23</v>
      </c>
      <c r="C10" s="13">
        <f>C5+C9</f>
        <v>-15320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8" t="s">
        <v>24</v>
      </c>
    </row>
    <row r="11" spans="1:10" x14ac:dyDescent="0.25">
      <c r="A11" s="8"/>
      <c r="B11" s="7" t="s">
        <v>25</v>
      </c>
      <c r="C11" s="11"/>
      <c r="D11" s="11"/>
      <c r="E11" s="11"/>
      <c r="F11" s="11"/>
      <c r="G11" s="11"/>
      <c r="H11" s="11"/>
      <c r="I11" s="11"/>
      <c r="J11" s="8"/>
    </row>
    <row r="12" spans="1:10" x14ac:dyDescent="0.25">
      <c r="A12" s="8" t="s">
        <v>26</v>
      </c>
      <c r="B12" s="1" t="s">
        <v>27</v>
      </c>
      <c r="C12" s="11"/>
      <c r="D12" s="11">
        <v>11300</v>
      </c>
      <c r="E12" s="11">
        <v>11300</v>
      </c>
      <c r="F12" s="11">
        <v>11300</v>
      </c>
      <c r="G12" s="11">
        <v>11300</v>
      </c>
      <c r="H12" s="11">
        <v>11300</v>
      </c>
      <c r="I12" s="11">
        <v>11300</v>
      </c>
      <c r="J12" s="8"/>
    </row>
    <row r="13" spans="1:10" x14ac:dyDescent="0.25">
      <c r="A13" s="8" t="s">
        <v>28</v>
      </c>
      <c r="B13" s="1" t="s">
        <v>29</v>
      </c>
      <c r="C13" s="11"/>
      <c r="D13" s="11">
        <f>SUM(D14:D17)</f>
        <v>-7423.333333333333</v>
      </c>
      <c r="E13" s="11">
        <f>SUM(E14:E17)</f>
        <v>-7423.333333333333</v>
      </c>
      <c r="F13" s="11">
        <f>SUM(F14:F17)</f>
        <v>-7423.333333333333</v>
      </c>
      <c r="G13" s="11">
        <f>SUM(G14:G17)</f>
        <v>-7423.333333333333</v>
      </c>
      <c r="H13" s="11">
        <f>SUM(H14:H17)</f>
        <v>-7423.333333333333</v>
      </c>
      <c r="I13" s="11">
        <f>SUM(I14:I17)</f>
        <v>-7423.333333333333</v>
      </c>
      <c r="J13" s="8" t="s">
        <v>74</v>
      </c>
    </row>
    <row r="14" spans="1:10" x14ac:dyDescent="0.25">
      <c r="A14" s="19" t="s">
        <v>30</v>
      </c>
      <c r="B14" s="10" t="s">
        <v>31</v>
      </c>
      <c r="C14" s="14"/>
      <c r="D14" s="14">
        <v>-2400</v>
      </c>
      <c r="E14" s="14">
        <v>-2400</v>
      </c>
      <c r="F14" s="14">
        <v>-2400</v>
      </c>
      <c r="G14" s="14">
        <v>-2400</v>
      </c>
      <c r="H14" s="14">
        <v>-2400</v>
      </c>
      <c r="I14" s="14">
        <v>-2400</v>
      </c>
      <c r="J14" s="8"/>
    </row>
    <row r="15" spans="1:10" x14ac:dyDescent="0.25">
      <c r="A15" s="19" t="s">
        <v>32</v>
      </c>
      <c r="B15" s="10" t="s">
        <v>8</v>
      </c>
      <c r="C15" s="14"/>
      <c r="D15" s="14">
        <v>-2000</v>
      </c>
      <c r="E15" s="14">
        <v>-2000</v>
      </c>
      <c r="F15" s="14">
        <v>-2000</v>
      </c>
      <c r="G15" s="14">
        <v>-2000</v>
      </c>
      <c r="H15" s="14">
        <v>-2000</v>
      </c>
      <c r="I15" s="14">
        <v>-2000</v>
      </c>
      <c r="J15" s="8"/>
    </row>
    <row r="16" spans="1:10" x14ac:dyDescent="0.25">
      <c r="A16" s="19" t="s">
        <v>33</v>
      </c>
      <c r="B16" s="10" t="s">
        <v>34</v>
      </c>
      <c r="C16" s="14"/>
      <c r="D16" s="14">
        <f>D14*$C33</f>
        <v>-720</v>
      </c>
      <c r="E16" s="14">
        <f>E14*$C33</f>
        <v>-720</v>
      </c>
      <c r="F16" s="14">
        <f>F14*$C33</f>
        <v>-720</v>
      </c>
      <c r="G16" s="14">
        <f>G14*$C33</f>
        <v>-720</v>
      </c>
      <c r="H16" s="14">
        <f>H14*$C33</f>
        <v>-720</v>
      </c>
      <c r="I16" s="14">
        <f>I14*$C33</f>
        <v>-720</v>
      </c>
      <c r="J16" s="8" t="s">
        <v>75</v>
      </c>
    </row>
    <row r="17" spans="1:10" x14ac:dyDescent="0.25">
      <c r="A17" s="19" t="s">
        <v>38</v>
      </c>
      <c r="B17" s="10" t="s">
        <v>35</v>
      </c>
      <c r="C17" s="14"/>
      <c r="D17" s="14">
        <f>$C5*$C35</f>
        <v>-2303.333333333333</v>
      </c>
      <c r="E17" s="14">
        <f>$C5*$C35</f>
        <v>-2303.333333333333</v>
      </c>
      <c r="F17" s="14">
        <f>$C5*$C35</f>
        <v>-2303.333333333333</v>
      </c>
      <c r="G17" s="14">
        <f>$C5*$C35</f>
        <v>-2303.333333333333</v>
      </c>
      <c r="H17" s="14">
        <f>$C5*$C35</f>
        <v>-2303.333333333333</v>
      </c>
      <c r="I17" s="14">
        <f>$C5*$C35</f>
        <v>-2303.333333333333</v>
      </c>
      <c r="J17" s="8" t="s">
        <v>76</v>
      </c>
    </row>
    <row r="18" spans="1:10" x14ac:dyDescent="0.25">
      <c r="A18" s="8" t="s">
        <v>36</v>
      </c>
      <c r="B18" s="1" t="s">
        <v>35</v>
      </c>
      <c r="C18" s="11"/>
      <c r="D18" s="11">
        <f>ABS(D17)</f>
        <v>2303.333333333333</v>
      </c>
      <c r="E18" s="11">
        <f t="shared" ref="E18:I18" si="0">ABS(E17)</f>
        <v>2303.333333333333</v>
      </c>
      <c r="F18" s="11">
        <f t="shared" si="0"/>
        <v>2303.333333333333</v>
      </c>
      <c r="G18" s="11">
        <f t="shared" si="0"/>
        <v>2303.333333333333</v>
      </c>
      <c r="H18" s="11">
        <f t="shared" si="0"/>
        <v>2303.333333333333</v>
      </c>
      <c r="I18" s="11">
        <f t="shared" si="0"/>
        <v>2303.333333333333</v>
      </c>
      <c r="J18" s="8"/>
    </row>
    <row r="19" spans="1:10" x14ac:dyDescent="0.25">
      <c r="A19" s="18" t="s">
        <v>59</v>
      </c>
      <c r="B19" s="6" t="s">
        <v>40</v>
      </c>
      <c r="C19" s="13"/>
      <c r="D19" s="13">
        <f>D12+D13+D18</f>
        <v>6180</v>
      </c>
      <c r="E19" s="13">
        <f t="shared" ref="E19:I19" si="1">E12+E13+E18</f>
        <v>6180</v>
      </c>
      <c r="F19" s="13">
        <f t="shared" si="1"/>
        <v>6180</v>
      </c>
      <c r="G19" s="13">
        <f t="shared" si="1"/>
        <v>6180</v>
      </c>
      <c r="H19" s="13">
        <f t="shared" si="1"/>
        <v>6180</v>
      </c>
      <c r="I19" s="13">
        <f t="shared" si="1"/>
        <v>6180</v>
      </c>
      <c r="J19" s="8" t="s">
        <v>77</v>
      </c>
    </row>
    <row r="20" spans="1:10" x14ac:dyDescent="0.25">
      <c r="A20" s="8" t="s">
        <v>39</v>
      </c>
      <c r="B20" s="1" t="s">
        <v>47</v>
      </c>
      <c r="C20" s="11"/>
      <c r="D20" s="11">
        <f>-$C34*(D12+D13)</f>
        <v>-775.33333333333348</v>
      </c>
      <c r="E20" s="11">
        <f>-$C34*(E12+E13)</f>
        <v>-775.33333333333348</v>
      </c>
      <c r="F20" s="11">
        <f>-$C34*(F12+F13)</f>
        <v>-775.33333333333348</v>
      </c>
      <c r="G20" s="11">
        <f>-$C34*(G12+G13)</f>
        <v>-775.33333333333348</v>
      </c>
      <c r="H20" s="11">
        <f>-$C34*(H12+H13)</f>
        <v>-775.33333333333348</v>
      </c>
      <c r="I20" s="11">
        <f>-$C34*(I12+I13)</f>
        <v>-775.33333333333348</v>
      </c>
      <c r="J20" s="1" t="s">
        <v>78</v>
      </c>
    </row>
    <row r="21" spans="1:10" x14ac:dyDescent="0.25">
      <c r="A21" s="18" t="s">
        <v>42</v>
      </c>
      <c r="B21" s="6" t="s">
        <v>49</v>
      </c>
      <c r="C21" s="13">
        <f>C10+C19</f>
        <v>-15320</v>
      </c>
      <c r="D21" s="13">
        <f t="shared" ref="D21:I21" si="2">D10+D19</f>
        <v>6180</v>
      </c>
      <c r="E21" s="13">
        <f t="shared" si="2"/>
        <v>6180</v>
      </c>
      <c r="F21" s="13">
        <f t="shared" si="2"/>
        <v>6180</v>
      </c>
      <c r="G21" s="13">
        <f t="shared" si="2"/>
        <v>6180</v>
      </c>
      <c r="H21" s="13">
        <f t="shared" si="2"/>
        <v>6180</v>
      </c>
      <c r="I21" s="13">
        <f t="shared" si="2"/>
        <v>6180</v>
      </c>
      <c r="J21" s="1" t="s">
        <v>79</v>
      </c>
    </row>
    <row r="22" spans="1:10" x14ac:dyDescent="0.25">
      <c r="A22" s="8" t="s">
        <v>44</v>
      </c>
      <c r="B22" s="1" t="s">
        <v>51</v>
      </c>
      <c r="C22" s="12">
        <f>1/(1+$C31)^C3</f>
        <v>1</v>
      </c>
      <c r="D22" s="12">
        <f>1/(1+$C31)^D3</f>
        <v>0.88495575221238942</v>
      </c>
      <c r="E22" s="12">
        <f>1/(1+$C31)^E3</f>
        <v>0.78314668337379612</v>
      </c>
      <c r="F22" s="12">
        <f>1/(1+$C31)^F3</f>
        <v>0.69305016227769578</v>
      </c>
      <c r="G22" s="12">
        <f>1/(1+$C31)^G3</f>
        <v>0.61331872767937679</v>
      </c>
      <c r="H22" s="12">
        <f>1/(1+$C31)^H3</f>
        <v>0.54275993599944861</v>
      </c>
      <c r="I22" s="12">
        <f>1/(1+$C31)^I3</f>
        <v>0.48031852743314046</v>
      </c>
      <c r="J22" s="1" t="s">
        <v>80</v>
      </c>
    </row>
    <row r="23" spans="1:10" x14ac:dyDescent="0.25">
      <c r="A23" s="18" t="s">
        <v>45</v>
      </c>
      <c r="B23" s="6" t="s">
        <v>53</v>
      </c>
      <c r="C23" s="21">
        <f>C21*C22</f>
        <v>-15320</v>
      </c>
      <c r="D23" s="21">
        <f t="shared" ref="D23:I23" si="3">D21*D22</f>
        <v>5469.0265486725666</v>
      </c>
      <c r="E23" s="21">
        <f t="shared" si="3"/>
        <v>4839.8465032500599</v>
      </c>
      <c r="F23" s="21">
        <f t="shared" si="3"/>
        <v>4283.0500028761599</v>
      </c>
      <c r="G23" s="21">
        <f t="shared" si="3"/>
        <v>3790.3097370585483</v>
      </c>
      <c r="H23" s="21">
        <f t="shared" si="3"/>
        <v>3354.2564044765923</v>
      </c>
      <c r="I23" s="21">
        <f t="shared" si="3"/>
        <v>2968.368499536808</v>
      </c>
      <c r="J23" s="1" t="s">
        <v>81</v>
      </c>
    </row>
    <row r="24" spans="1:10" ht="30" x14ac:dyDescent="0.25">
      <c r="A24" s="18" t="s">
        <v>60</v>
      </c>
      <c r="B24" s="23" t="s">
        <v>70</v>
      </c>
      <c r="C24" s="21">
        <f>SUM($C23:C23)</f>
        <v>-15320</v>
      </c>
      <c r="D24" s="21">
        <f>SUM($C23:D23)</f>
        <v>-9850.9734513274343</v>
      </c>
      <c r="E24" s="21">
        <f>SUM($C23:E23)</f>
        <v>-5011.1269480773744</v>
      </c>
      <c r="F24" s="21">
        <f>SUM($C23:F23)</f>
        <v>-728.07694520121458</v>
      </c>
      <c r="G24" s="21">
        <f>SUM($C23:G23)</f>
        <v>3062.2327918573337</v>
      </c>
      <c r="H24" s="21">
        <f>SUM($C23:H23)</f>
        <v>6416.489196333926</v>
      </c>
      <c r="I24" s="21">
        <f>SUM($C23:I23)</f>
        <v>9384.8576958707345</v>
      </c>
      <c r="J24" s="1"/>
    </row>
    <row r="25" spans="1:10" x14ac:dyDescent="0.25">
      <c r="A25" s="8" t="s">
        <v>48</v>
      </c>
      <c r="B25" s="9" t="s">
        <v>72</v>
      </c>
      <c r="C25" s="12">
        <f>1/(1+$C40)^C3</f>
        <v>1</v>
      </c>
      <c r="D25" s="12">
        <f>1/(1+$C40)^D3</f>
        <v>0.74626865671641784</v>
      </c>
      <c r="E25" s="12">
        <f>1/(1+$C40)^E3</f>
        <v>0.55691690799732674</v>
      </c>
      <c r="F25" s="12">
        <f>1/(1+$C40)^F3</f>
        <v>0.4156096328338259</v>
      </c>
      <c r="G25" s="12">
        <f>1/(1+$C40)^G3</f>
        <v>0.31015644241330281</v>
      </c>
      <c r="H25" s="12">
        <f>1/(1+$C40)^H3</f>
        <v>0.23146003165171852</v>
      </c>
      <c r="I25" s="12">
        <f>1/(1+$C40)^I3</f>
        <v>0.17273136690426752</v>
      </c>
      <c r="J25" s="1"/>
    </row>
    <row r="26" spans="1:10" x14ac:dyDescent="0.25">
      <c r="A26" s="18" t="s">
        <v>50</v>
      </c>
      <c r="B26" s="6" t="s">
        <v>53</v>
      </c>
      <c r="C26" s="6">
        <f>C21*C25</f>
        <v>-15320</v>
      </c>
      <c r="D26" s="6">
        <f t="shared" ref="D26:I26" si="4">D21*D25</f>
        <v>4611.9402985074621</v>
      </c>
      <c r="E26" s="6">
        <f t="shared" si="4"/>
        <v>3441.7464914234793</v>
      </c>
      <c r="F26" s="6">
        <f t="shared" si="4"/>
        <v>2568.4675309130439</v>
      </c>
      <c r="G26" s="6">
        <f t="shared" si="4"/>
        <v>1916.7668141142115</v>
      </c>
      <c r="H26" s="6">
        <f t="shared" si="4"/>
        <v>1430.4229956076206</v>
      </c>
      <c r="I26" s="6">
        <f t="shared" si="4"/>
        <v>1067.4798474683732</v>
      </c>
      <c r="J26" s="1"/>
    </row>
    <row r="27" spans="1:10" ht="30" x14ac:dyDescent="0.25">
      <c r="A27" s="18" t="s">
        <v>52</v>
      </c>
      <c r="B27" s="23" t="s">
        <v>70</v>
      </c>
      <c r="C27" s="6">
        <f>SUM($C26:C26)</f>
        <v>-15320</v>
      </c>
      <c r="D27" s="6">
        <f>SUM($C26:D26)</f>
        <v>-10708.059701492537</v>
      </c>
      <c r="E27" s="6">
        <f>SUM($C26:E26)</f>
        <v>-7266.3132100690582</v>
      </c>
      <c r="F27" s="6">
        <f>SUM($C26:F26)</f>
        <v>-4697.8456791560147</v>
      </c>
      <c r="G27" s="6">
        <f>SUM($C26:G26)</f>
        <v>-2781.0788650418035</v>
      </c>
      <c r="H27" s="6">
        <f>SUM($C26:H26)</f>
        <v>-1350.6558694341829</v>
      </c>
      <c r="I27" s="6">
        <f>SUM($C26:I26)</f>
        <v>-283.1760219658097</v>
      </c>
      <c r="J27" s="1"/>
    </row>
    <row r="28" spans="1:10" x14ac:dyDescent="0.25">
      <c r="A28" s="15"/>
      <c r="D28" s="15"/>
      <c r="E28" s="15"/>
      <c r="F28" s="15"/>
      <c r="G28" s="15"/>
      <c r="H28" s="15"/>
      <c r="I28" s="15"/>
      <c r="J28" s="15"/>
    </row>
    <row r="29" spans="1:10" x14ac:dyDescent="0.25">
      <c r="A29" s="15"/>
      <c r="D29" s="15"/>
      <c r="E29" s="15"/>
      <c r="F29" s="15"/>
      <c r="G29" s="15"/>
      <c r="H29" s="15"/>
      <c r="I29" s="15"/>
      <c r="J29" s="15"/>
    </row>
    <row r="30" spans="1:10" x14ac:dyDescent="0.25">
      <c r="A30" s="15"/>
      <c r="B30" s="25" t="s">
        <v>67</v>
      </c>
      <c r="C30" s="15"/>
      <c r="D30" s="15"/>
      <c r="E30" s="15"/>
      <c r="F30" s="15"/>
      <c r="G30" s="15"/>
      <c r="H30" s="15"/>
      <c r="I30" s="15"/>
      <c r="J30" s="15"/>
    </row>
    <row r="31" spans="1:10" x14ac:dyDescent="0.25">
      <c r="A31" s="15"/>
      <c r="B31" s="26" t="s">
        <v>9</v>
      </c>
      <c r="C31" s="27">
        <v>0.13</v>
      </c>
      <c r="D31" s="15"/>
      <c r="E31" s="15"/>
      <c r="F31" s="15"/>
      <c r="G31" s="15"/>
      <c r="H31" s="15"/>
      <c r="I31" s="15"/>
      <c r="J31" s="15"/>
    </row>
    <row r="32" spans="1:10" x14ac:dyDescent="0.25">
      <c r="A32" s="15"/>
      <c r="B32" s="26" t="s">
        <v>10</v>
      </c>
      <c r="C32" s="15">
        <v>6</v>
      </c>
      <c r="D32" s="15"/>
      <c r="E32" s="15"/>
      <c r="F32" s="15"/>
      <c r="G32" s="15"/>
      <c r="H32" s="15"/>
      <c r="I32" s="15"/>
      <c r="J32" s="15"/>
    </row>
    <row r="33" spans="1:10" x14ac:dyDescent="0.25">
      <c r="A33" s="15"/>
      <c r="B33" s="26" t="s">
        <v>11</v>
      </c>
      <c r="C33" s="27">
        <v>0.3</v>
      </c>
      <c r="D33" s="15"/>
      <c r="E33" s="15"/>
      <c r="F33" s="15"/>
      <c r="G33" s="15"/>
      <c r="H33" s="15"/>
      <c r="I33" s="15"/>
      <c r="J33" s="15"/>
    </row>
    <row r="34" spans="1:10" x14ac:dyDescent="0.25">
      <c r="A34" s="15"/>
      <c r="B34" s="26" t="s">
        <v>12</v>
      </c>
      <c r="C34" s="27">
        <v>0.2</v>
      </c>
      <c r="D34" s="15"/>
      <c r="E34" s="15"/>
      <c r="F34" s="15"/>
      <c r="G34" s="15"/>
      <c r="H34" s="15"/>
      <c r="I34" s="15"/>
      <c r="J34" s="15"/>
    </row>
    <row r="35" spans="1:10" x14ac:dyDescent="0.25">
      <c r="A35" s="15"/>
      <c r="B35" s="26" t="s">
        <v>37</v>
      </c>
      <c r="C35" s="28">
        <f>1/C32</f>
        <v>0.16666666666666666</v>
      </c>
      <c r="D35" s="15"/>
      <c r="E35" s="15"/>
      <c r="F35" s="15"/>
      <c r="G35" s="15"/>
      <c r="H35" s="15"/>
      <c r="I35" s="15"/>
      <c r="J35" s="15"/>
    </row>
    <row r="36" spans="1:10" x14ac:dyDescent="0.25">
      <c r="A36" s="15"/>
      <c r="B36" s="26" t="s">
        <v>63</v>
      </c>
      <c r="C36" s="29">
        <v>0.1</v>
      </c>
      <c r="D36" s="15"/>
      <c r="E36" s="15"/>
      <c r="F36" s="15"/>
      <c r="G36" s="15"/>
      <c r="H36" s="15"/>
      <c r="I36" s="15"/>
      <c r="J36" s="15"/>
    </row>
    <row r="37" spans="1:10" x14ac:dyDescent="0.25">
      <c r="A37" s="15"/>
      <c r="D37" s="15"/>
      <c r="E37" s="15"/>
      <c r="F37" s="15"/>
      <c r="G37" s="15"/>
      <c r="H37" s="15"/>
      <c r="I37" s="15"/>
      <c r="J37" s="15"/>
    </row>
    <row r="38" spans="1:10" x14ac:dyDescent="0.25">
      <c r="A38" s="15"/>
      <c r="B38" s="30" t="s">
        <v>68</v>
      </c>
      <c r="C38" s="16"/>
      <c r="D38" s="15"/>
      <c r="E38" s="15"/>
      <c r="F38" s="15"/>
      <c r="G38" s="15"/>
      <c r="H38" s="15"/>
      <c r="I38" s="15"/>
      <c r="J38" s="15"/>
    </row>
    <row r="39" spans="1:10" x14ac:dyDescent="0.25">
      <c r="A39" s="15"/>
      <c r="B39" s="26" t="s">
        <v>69</v>
      </c>
      <c r="C39" s="31">
        <f>I24</f>
        <v>9384.8576958707345</v>
      </c>
      <c r="D39" s="15"/>
      <c r="E39" s="15"/>
      <c r="F39" s="15"/>
      <c r="G39" s="15"/>
      <c r="H39" s="15"/>
      <c r="I39" s="15"/>
      <c r="J39" s="15"/>
    </row>
    <row r="40" spans="1:10" ht="30" x14ac:dyDescent="0.25">
      <c r="A40" s="15"/>
      <c r="B40" s="32" t="s">
        <v>71</v>
      </c>
      <c r="C40" s="29">
        <v>0.34</v>
      </c>
      <c r="D40" s="15"/>
      <c r="E40" s="15"/>
      <c r="F40" s="15"/>
      <c r="G40" s="15"/>
      <c r="H40" s="15"/>
      <c r="I40" s="15"/>
      <c r="J40" s="15"/>
    </row>
    <row r="41" spans="1:10" x14ac:dyDescent="0.25">
      <c r="A41" s="15"/>
      <c r="B41" s="35" t="s">
        <v>73</v>
      </c>
      <c r="C41" s="33">
        <f>3+(ABS(F24)/G23)</f>
        <v>3.1920890364401289</v>
      </c>
      <c r="D41" s="15"/>
      <c r="E41" s="15"/>
      <c r="F41" s="15"/>
      <c r="G41" s="15"/>
      <c r="H41" s="15"/>
      <c r="I41" s="15"/>
      <c r="J41" s="15"/>
    </row>
    <row r="42" spans="1:10" x14ac:dyDescent="0.25">
      <c r="B42" s="35" t="s">
        <v>14</v>
      </c>
      <c r="C42" s="34">
        <f>C40-((C31-C40)*(I27))/(I24-I27)</f>
        <v>0.33384911489260644</v>
      </c>
    </row>
    <row r="53" spans="2:4" x14ac:dyDescent="0.25">
      <c r="B53" s="15"/>
      <c r="C53" s="15"/>
      <c r="D53" s="15"/>
    </row>
    <row r="54" spans="2:4" x14ac:dyDescent="0.25">
      <c r="B54" s="15"/>
      <c r="C54" s="15"/>
      <c r="D54" s="15"/>
    </row>
    <row r="55" spans="2:4" x14ac:dyDescent="0.25">
      <c r="B55" s="15"/>
      <c r="C55" s="15"/>
      <c r="D55" s="15"/>
    </row>
    <row r="56" spans="2:4" x14ac:dyDescent="0.25">
      <c r="B56" s="15"/>
      <c r="C56" s="15"/>
      <c r="D56" s="15"/>
    </row>
    <row r="57" spans="2:4" x14ac:dyDescent="0.25">
      <c r="B57" s="15"/>
      <c r="C57" s="15"/>
      <c r="D57" s="15"/>
    </row>
    <row r="58" spans="2:4" x14ac:dyDescent="0.25">
      <c r="B58" s="15"/>
      <c r="C58" s="15"/>
      <c r="D58" s="15"/>
    </row>
  </sheetData>
  <mergeCells count="4">
    <mergeCell ref="B2:B3"/>
    <mergeCell ref="A2:A3"/>
    <mergeCell ref="C2:I2"/>
    <mergeCell ref="J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F52D-C24D-4DC5-A3F2-6E5534B1AC0D}">
  <dimension ref="A1:J41"/>
  <sheetViews>
    <sheetView tabSelected="1" zoomScaleNormal="100" workbookViewId="0">
      <selection activeCell="H39" sqref="H39"/>
    </sheetView>
  </sheetViews>
  <sheetFormatPr defaultRowHeight="15" x14ac:dyDescent="0.25"/>
  <cols>
    <col min="1" max="1" width="3.5703125" bestFit="1" customWidth="1"/>
    <col min="2" max="2" width="54.28515625" bestFit="1" customWidth="1"/>
    <col min="3" max="3" width="10.140625" bestFit="1" customWidth="1"/>
    <col min="4" max="4" width="7.85546875" bestFit="1" customWidth="1"/>
    <col min="8" max="9" width="9" bestFit="1" customWidth="1"/>
    <col min="10" max="10" width="48.7109375" bestFit="1" customWidth="1"/>
  </cols>
  <sheetData>
    <row r="1" spans="1:10" x14ac:dyDescent="0.25">
      <c r="A1" s="2"/>
      <c r="B1" s="2"/>
      <c r="C1" s="37" t="s">
        <v>1</v>
      </c>
      <c r="D1" s="38">
        <v>12</v>
      </c>
      <c r="G1" s="37" t="s">
        <v>86</v>
      </c>
      <c r="H1" s="37" t="s">
        <v>84</v>
      </c>
      <c r="I1" s="37" t="s">
        <v>85</v>
      </c>
    </row>
    <row r="2" spans="1:10" x14ac:dyDescent="0.25">
      <c r="A2" s="3" t="s">
        <v>0</v>
      </c>
      <c r="B2" s="3" t="s">
        <v>2</v>
      </c>
      <c r="C2" s="4" t="s">
        <v>3</v>
      </c>
      <c r="D2" s="4"/>
      <c r="E2" s="4"/>
      <c r="F2" s="4"/>
      <c r="G2" s="4"/>
      <c r="H2" s="4"/>
      <c r="I2" s="4"/>
      <c r="J2" s="4" t="s">
        <v>13</v>
      </c>
    </row>
    <row r="3" spans="1:10" x14ac:dyDescent="0.25">
      <c r="A3" s="3"/>
      <c r="B3" s="3"/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4"/>
    </row>
    <row r="4" spans="1:10" x14ac:dyDescent="0.25">
      <c r="A4" s="1"/>
      <c r="B4" s="7" t="s">
        <v>15</v>
      </c>
      <c r="C4" s="1"/>
      <c r="D4" s="1"/>
      <c r="E4" s="1"/>
      <c r="F4" s="1"/>
      <c r="G4" s="1"/>
      <c r="H4" s="1"/>
      <c r="I4" s="1"/>
      <c r="J4" s="8"/>
    </row>
    <row r="5" spans="1:10" x14ac:dyDescent="0.25">
      <c r="A5" s="8">
        <v>1</v>
      </c>
      <c r="B5" s="1" t="s">
        <v>16</v>
      </c>
      <c r="C5" s="11">
        <f>SUM(C6:C8)</f>
        <v>-13820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8"/>
    </row>
    <row r="6" spans="1:10" x14ac:dyDescent="0.25">
      <c r="A6" s="19" t="s">
        <v>17</v>
      </c>
      <c r="B6" s="10" t="s">
        <v>4</v>
      </c>
      <c r="C6" s="14">
        <v>-320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8" t="s">
        <v>20</v>
      </c>
    </row>
    <row r="7" spans="1:10" x14ac:dyDescent="0.25">
      <c r="A7" s="19" t="s">
        <v>18</v>
      </c>
      <c r="B7" s="10" t="s">
        <v>5</v>
      </c>
      <c r="C7" s="14">
        <v>-12400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8"/>
    </row>
    <row r="8" spans="1:10" x14ac:dyDescent="0.25">
      <c r="A8" s="19" t="s">
        <v>19</v>
      </c>
      <c r="B8" s="10" t="s">
        <v>6</v>
      </c>
      <c r="C8" s="14">
        <v>-1100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8"/>
    </row>
    <row r="9" spans="1:10" x14ac:dyDescent="0.25">
      <c r="A9" s="8" t="s">
        <v>22</v>
      </c>
      <c r="B9" s="9" t="s">
        <v>7</v>
      </c>
      <c r="C9" s="22">
        <v>-1500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8"/>
    </row>
    <row r="10" spans="1:10" x14ac:dyDescent="0.25">
      <c r="A10" s="18" t="s">
        <v>21</v>
      </c>
      <c r="B10" s="6" t="s">
        <v>23</v>
      </c>
      <c r="C10" s="13">
        <f>C5+C9</f>
        <v>-15320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8" t="s">
        <v>24</v>
      </c>
    </row>
    <row r="11" spans="1:10" x14ac:dyDescent="0.25">
      <c r="A11" s="8"/>
      <c r="B11" s="7" t="s">
        <v>25</v>
      </c>
      <c r="C11" s="11"/>
      <c r="D11" s="11"/>
      <c r="E11" s="11"/>
      <c r="F11" s="11"/>
      <c r="G11" s="11"/>
      <c r="H11" s="11"/>
      <c r="I11" s="11"/>
      <c r="J11" s="8"/>
    </row>
    <row r="12" spans="1:10" x14ac:dyDescent="0.25">
      <c r="A12" s="8" t="s">
        <v>26</v>
      </c>
      <c r="B12" s="1" t="s">
        <v>27</v>
      </c>
      <c r="C12" s="11"/>
      <c r="D12" s="11">
        <v>11300</v>
      </c>
      <c r="E12" s="11">
        <v>11300</v>
      </c>
      <c r="F12" s="11">
        <v>11300</v>
      </c>
      <c r="G12" s="11">
        <v>11300</v>
      </c>
      <c r="H12" s="11">
        <v>11300</v>
      </c>
      <c r="I12" s="11">
        <v>11300</v>
      </c>
      <c r="J12" s="8"/>
    </row>
    <row r="13" spans="1:10" x14ac:dyDescent="0.25">
      <c r="A13" s="8" t="s">
        <v>28</v>
      </c>
      <c r="B13" s="1" t="s">
        <v>29</v>
      </c>
      <c r="C13" s="11"/>
      <c r="D13" s="11">
        <f>SUM(D14:D17)</f>
        <v>-7423.333333333333</v>
      </c>
      <c r="E13" s="11">
        <f>SUM(E14:E17)</f>
        <v>-7423.333333333333</v>
      </c>
      <c r="F13" s="11">
        <f>SUM(F14:F17)</f>
        <v>-7423.333333333333</v>
      </c>
      <c r="G13" s="11">
        <f>SUM(G14:G17)</f>
        <v>-7423.333333333333</v>
      </c>
      <c r="H13" s="11">
        <f>SUM(H14:H17)</f>
        <v>-7423.333333333333</v>
      </c>
      <c r="I13" s="11">
        <f>SUM(I14:I17)</f>
        <v>-7423.333333333333</v>
      </c>
      <c r="J13" s="8" t="s">
        <v>74</v>
      </c>
    </row>
    <row r="14" spans="1:10" x14ac:dyDescent="0.25">
      <c r="A14" s="19" t="s">
        <v>30</v>
      </c>
      <c r="B14" s="10" t="s">
        <v>31</v>
      </c>
      <c r="C14" s="14"/>
      <c r="D14" s="14">
        <v>-2400</v>
      </c>
      <c r="E14" s="14">
        <v>-2400</v>
      </c>
      <c r="F14" s="14">
        <v>-2400</v>
      </c>
      <c r="G14" s="14">
        <v>-2400</v>
      </c>
      <c r="H14" s="14">
        <v>-2400</v>
      </c>
      <c r="I14" s="14">
        <v>-2400</v>
      </c>
      <c r="J14" s="8"/>
    </row>
    <row r="15" spans="1:10" x14ac:dyDescent="0.25">
      <c r="A15" s="19" t="s">
        <v>32</v>
      </c>
      <c r="B15" s="10" t="s">
        <v>8</v>
      </c>
      <c r="C15" s="14"/>
      <c r="D15" s="14">
        <v>-2000</v>
      </c>
      <c r="E15" s="14">
        <v>-2000</v>
      </c>
      <c r="F15" s="14">
        <v>-2000</v>
      </c>
      <c r="G15" s="14">
        <v>-2000</v>
      </c>
      <c r="H15" s="14">
        <v>-2000</v>
      </c>
      <c r="I15" s="14">
        <v>-2000</v>
      </c>
      <c r="J15" s="8"/>
    </row>
    <row r="16" spans="1:10" x14ac:dyDescent="0.25">
      <c r="A16" s="19" t="s">
        <v>33</v>
      </c>
      <c r="B16" s="10" t="s">
        <v>34</v>
      </c>
      <c r="C16" s="14"/>
      <c r="D16" s="14">
        <f>D14*$C38</f>
        <v>-720</v>
      </c>
      <c r="E16" s="14">
        <f>E14*$C38</f>
        <v>-720</v>
      </c>
      <c r="F16" s="14">
        <f>F14*$C38</f>
        <v>-720</v>
      </c>
      <c r="G16" s="14">
        <f>G14*$C38</f>
        <v>-720</v>
      </c>
      <c r="H16" s="14">
        <f>H14*$C38</f>
        <v>-720</v>
      </c>
      <c r="I16" s="14">
        <f>I14*$C38</f>
        <v>-720</v>
      </c>
      <c r="J16" s="8" t="s">
        <v>75</v>
      </c>
    </row>
    <row r="17" spans="1:10" x14ac:dyDescent="0.25">
      <c r="A17" s="19" t="s">
        <v>38</v>
      </c>
      <c r="B17" s="10" t="s">
        <v>35</v>
      </c>
      <c r="C17" s="14"/>
      <c r="D17" s="14">
        <f>$C5*$C40</f>
        <v>-2303.333333333333</v>
      </c>
      <c r="E17" s="14">
        <f>$C5*$C40</f>
        <v>-2303.333333333333</v>
      </c>
      <c r="F17" s="14">
        <f>$C5*$C40</f>
        <v>-2303.333333333333</v>
      </c>
      <c r="G17" s="14">
        <f>$C5*$C40</f>
        <v>-2303.333333333333</v>
      </c>
      <c r="H17" s="14">
        <f>$C5*$C40</f>
        <v>-2303.333333333333</v>
      </c>
      <c r="I17" s="14">
        <f>$C5*$C40</f>
        <v>-2303.333333333333</v>
      </c>
      <c r="J17" s="8" t="s">
        <v>76</v>
      </c>
    </row>
    <row r="18" spans="1:10" x14ac:dyDescent="0.25">
      <c r="A18" s="8" t="s">
        <v>36</v>
      </c>
      <c r="B18" s="1" t="s">
        <v>35</v>
      </c>
      <c r="C18" s="11"/>
      <c r="D18" s="11">
        <f>ABS(D17)</f>
        <v>2303.333333333333</v>
      </c>
      <c r="E18" s="11">
        <f t="shared" ref="E18:I18" si="0">ABS(E17)</f>
        <v>2303.333333333333</v>
      </c>
      <c r="F18" s="11">
        <f t="shared" si="0"/>
        <v>2303.333333333333</v>
      </c>
      <c r="G18" s="11">
        <f t="shared" si="0"/>
        <v>2303.333333333333</v>
      </c>
      <c r="H18" s="11">
        <f t="shared" si="0"/>
        <v>2303.333333333333</v>
      </c>
      <c r="I18" s="11">
        <f t="shared" si="0"/>
        <v>2303.333333333333</v>
      </c>
      <c r="J18" s="8"/>
    </row>
    <row r="19" spans="1:10" x14ac:dyDescent="0.25">
      <c r="A19" s="18" t="s">
        <v>59</v>
      </c>
      <c r="B19" s="6" t="s">
        <v>40</v>
      </c>
      <c r="C19" s="13"/>
      <c r="D19" s="13">
        <f>D12+D13+D18</f>
        <v>6180</v>
      </c>
      <c r="E19" s="13">
        <f t="shared" ref="E19:I19" si="1">E12+E13+E18</f>
        <v>6180</v>
      </c>
      <c r="F19" s="13">
        <f t="shared" si="1"/>
        <v>6180</v>
      </c>
      <c r="G19" s="13">
        <f t="shared" si="1"/>
        <v>6180</v>
      </c>
      <c r="H19" s="13">
        <f t="shared" si="1"/>
        <v>6180</v>
      </c>
      <c r="I19" s="13">
        <f t="shared" si="1"/>
        <v>6180</v>
      </c>
      <c r="J19" s="8" t="s">
        <v>77</v>
      </c>
    </row>
    <row r="20" spans="1:10" x14ac:dyDescent="0.25">
      <c r="A20" s="8"/>
      <c r="B20" s="7" t="s">
        <v>41</v>
      </c>
      <c r="C20" s="11"/>
      <c r="D20" s="11"/>
      <c r="E20" s="11"/>
      <c r="F20" s="11"/>
      <c r="G20" s="11"/>
      <c r="H20" s="11"/>
      <c r="I20" s="11"/>
      <c r="J20" s="8"/>
    </row>
    <row r="21" spans="1:10" x14ac:dyDescent="0.25">
      <c r="A21" s="8" t="s">
        <v>39</v>
      </c>
      <c r="B21" s="20" t="s">
        <v>56</v>
      </c>
      <c r="C21" s="11">
        <v>7000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8"/>
    </row>
    <row r="22" spans="1:10" x14ac:dyDescent="0.25">
      <c r="A22" s="8" t="s">
        <v>42</v>
      </c>
      <c r="B22" s="20" t="s">
        <v>57</v>
      </c>
      <c r="C22" s="11">
        <v>10000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8"/>
    </row>
    <row r="23" spans="1:10" x14ac:dyDescent="0.25">
      <c r="A23" s="8" t="s">
        <v>44</v>
      </c>
      <c r="B23" t="s">
        <v>58</v>
      </c>
      <c r="C23" s="11">
        <v>0</v>
      </c>
      <c r="D23" s="11">
        <v>-2000</v>
      </c>
      <c r="E23" s="11">
        <v>-3000</v>
      </c>
      <c r="F23" s="11">
        <v>-2000</v>
      </c>
      <c r="G23" s="11">
        <v>-3000</v>
      </c>
      <c r="H23" s="11">
        <v>0</v>
      </c>
      <c r="I23" s="11">
        <v>0</v>
      </c>
      <c r="J23" s="8" t="s">
        <v>66</v>
      </c>
    </row>
    <row r="24" spans="1:10" x14ac:dyDescent="0.25">
      <c r="A24" s="8" t="s">
        <v>45</v>
      </c>
      <c r="B24" s="1" t="s">
        <v>43</v>
      </c>
      <c r="C24" s="11">
        <f>-(($C22+SUM($C23:C23))*$C41)</f>
        <v>-1000</v>
      </c>
      <c r="D24" s="11">
        <f>-(($C22+SUM($C23:C23))*$C41)</f>
        <v>-1000</v>
      </c>
      <c r="E24" s="11">
        <f>-(($C22+SUM($C23:D23))*$C41)</f>
        <v>-800</v>
      </c>
      <c r="F24" s="11">
        <f>-(($C22+SUM($C23:E23))*$C41)</f>
        <v>-500</v>
      </c>
      <c r="G24" s="11">
        <f>-(($C22+SUM($C23:F23))*$C41)</f>
        <v>-300</v>
      </c>
      <c r="H24" s="11">
        <f>-(($C22+SUM($C23:G23))*$C41)</f>
        <v>0</v>
      </c>
      <c r="I24" s="11">
        <f>-(($C22+SUM($C23:H23))*$C41)</f>
        <v>0</v>
      </c>
      <c r="J24" s="8" t="s">
        <v>82</v>
      </c>
    </row>
    <row r="25" spans="1:10" x14ac:dyDescent="0.25">
      <c r="A25" s="8" t="s">
        <v>60</v>
      </c>
      <c r="B25" s="1" t="s">
        <v>64</v>
      </c>
      <c r="C25" s="11">
        <v>0</v>
      </c>
      <c r="D25" s="11">
        <v>0</v>
      </c>
      <c r="E25" s="11">
        <v>0</v>
      </c>
      <c r="F25" s="11">
        <v>0</v>
      </c>
      <c r="G25" s="11">
        <v>-2000</v>
      </c>
      <c r="H25" s="11">
        <v>-2000</v>
      </c>
      <c r="I25" s="11">
        <v>-3000</v>
      </c>
      <c r="J25" s="24" t="s">
        <v>65</v>
      </c>
    </row>
    <row r="26" spans="1:10" x14ac:dyDescent="0.25">
      <c r="A26" s="18" t="s">
        <v>48</v>
      </c>
      <c r="B26" s="6" t="s">
        <v>46</v>
      </c>
      <c r="C26" s="13">
        <f>SUM(C21:C25)</f>
        <v>16000</v>
      </c>
      <c r="D26" s="13">
        <f t="shared" ref="D26:I26" si="2">SUM(D21:D25)</f>
        <v>-3000</v>
      </c>
      <c r="E26" s="13">
        <f t="shared" si="2"/>
        <v>-3800</v>
      </c>
      <c r="F26" s="13">
        <f t="shared" si="2"/>
        <v>-2500</v>
      </c>
      <c r="G26" s="13">
        <f t="shared" si="2"/>
        <v>-5300</v>
      </c>
      <c r="H26" s="13">
        <f t="shared" si="2"/>
        <v>-2000</v>
      </c>
      <c r="I26" s="13">
        <f t="shared" si="2"/>
        <v>-3000</v>
      </c>
      <c r="J26" s="1"/>
    </row>
    <row r="27" spans="1:10" x14ac:dyDescent="0.25">
      <c r="A27" s="8" t="s">
        <v>50</v>
      </c>
      <c r="B27" s="1" t="s">
        <v>47</v>
      </c>
      <c r="C27" s="11"/>
      <c r="D27" s="11">
        <f>-$C39*(D12+D13+D24)</f>
        <v>-575.33333333333337</v>
      </c>
      <c r="E27" s="11">
        <f t="shared" ref="E27:I27" si="3">-$C39*(E12+E13+E24)</f>
        <v>-615.33333333333348</v>
      </c>
      <c r="F27" s="11">
        <f t="shared" si="3"/>
        <v>-675.33333333333348</v>
      </c>
      <c r="G27" s="11">
        <f t="shared" si="3"/>
        <v>-715.33333333333348</v>
      </c>
      <c r="H27" s="11">
        <f t="shared" si="3"/>
        <v>-775.33333333333348</v>
      </c>
      <c r="I27" s="11">
        <f t="shared" si="3"/>
        <v>-775.33333333333348</v>
      </c>
      <c r="J27" s="1"/>
    </row>
    <row r="28" spans="1:10" x14ac:dyDescent="0.25">
      <c r="A28" s="18" t="s">
        <v>52</v>
      </c>
      <c r="B28" s="6" t="s">
        <v>49</v>
      </c>
      <c r="C28" s="13">
        <f>C10+C19+C26</f>
        <v>680</v>
      </c>
      <c r="D28" s="13">
        <f t="shared" ref="D28:I28" si="4">D10+D19+D26</f>
        <v>3180</v>
      </c>
      <c r="E28" s="13">
        <f t="shared" si="4"/>
        <v>2380</v>
      </c>
      <c r="F28" s="13">
        <f t="shared" si="4"/>
        <v>3680</v>
      </c>
      <c r="G28" s="13">
        <f t="shared" si="4"/>
        <v>880</v>
      </c>
      <c r="H28" s="13">
        <f t="shared" si="4"/>
        <v>4180</v>
      </c>
      <c r="I28" s="13">
        <f t="shared" si="4"/>
        <v>3180</v>
      </c>
      <c r="J28" s="1"/>
    </row>
    <row r="29" spans="1:10" x14ac:dyDescent="0.25">
      <c r="A29" s="8" t="s">
        <v>55</v>
      </c>
      <c r="B29" s="1" t="s">
        <v>51</v>
      </c>
      <c r="C29" s="12">
        <f>1/(1+$C36)^C3</f>
        <v>1</v>
      </c>
      <c r="D29" s="12">
        <f>1/(1+$C36)^D3</f>
        <v>0.88495575221238942</v>
      </c>
      <c r="E29" s="12">
        <f>1/(1+$C36)^E3</f>
        <v>0.78314668337379612</v>
      </c>
      <c r="F29" s="12">
        <f>1/(1+$C36)^F3</f>
        <v>0.69305016227769578</v>
      </c>
      <c r="G29" s="12">
        <f>1/(1+$C36)^G3</f>
        <v>0.61331872767937679</v>
      </c>
      <c r="H29" s="12">
        <f>1/(1+$C36)^H3</f>
        <v>0.54275993599944861</v>
      </c>
      <c r="I29" s="12">
        <f>1/(1+$C36)^I3</f>
        <v>0.48031852743314046</v>
      </c>
      <c r="J29" s="1"/>
    </row>
    <row r="30" spans="1:10" x14ac:dyDescent="0.25">
      <c r="A30" s="18" t="s">
        <v>61</v>
      </c>
      <c r="B30" s="6" t="s">
        <v>53</v>
      </c>
      <c r="C30" s="21">
        <f>C28*C29</f>
        <v>680</v>
      </c>
      <c r="D30" s="21">
        <f t="shared" ref="D30:I30" si="5">D28*D29</f>
        <v>2814.1592920353983</v>
      </c>
      <c r="E30" s="21">
        <f t="shared" si="5"/>
        <v>1863.8891064296347</v>
      </c>
      <c r="F30" s="21">
        <f t="shared" si="5"/>
        <v>2550.4245971819205</v>
      </c>
      <c r="G30" s="21">
        <f t="shared" si="5"/>
        <v>539.72048035785156</v>
      </c>
      <c r="H30" s="21">
        <f t="shared" si="5"/>
        <v>2268.7365324776952</v>
      </c>
      <c r="I30" s="21">
        <f t="shared" si="5"/>
        <v>1527.4129172373866</v>
      </c>
      <c r="J30" s="1"/>
    </row>
    <row r="31" spans="1:10" ht="30" x14ac:dyDescent="0.25">
      <c r="A31" s="18" t="s">
        <v>62</v>
      </c>
      <c r="B31" s="23" t="s">
        <v>54</v>
      </c>
      <c r="C31" s="21">
        <f>SUM($C30:C30)</f>
        <v>680</v>
      </c>
      <c r="D31" s="21">
        <f>SUM($C30:D30)</f>
        <v>3494.1592920353983</v>
      </c>
      <c r="E31" s="21">
        <f>SUM($C30:E30)</f>
        <v>5358.0483984650327</v>
      </c>
      <c r="F31" s="21">
        <f>SUM($C30:F30)</f>
        <v>7908.4729956469528</v>
      </c>
      <c r="G31" s="21">
        <f>SUM($C30:G30)</f>
        <v>8448.1934760048043</v>
      </c>
      <c r="H31" s="21">
        <f>SUM($C30:H30)</f>
        <v>10716.930008482499</v>
      </c>
      <c r="I31" s="21">
        <f>SUM($C30:I30)</f>
        <v>12244.342925719886</v>
      </c>
      <c r="J31" s="1"/>
    </row>
    <row r="32" spans="1:10" x14ac:dyDescent="0.25">
      <c r="A32" s="17"/>
      <c r="B32" s="36" t="s">
        <v>83</v>
      </c>
      <c r="C32" s="15"/>
      <c r="D32" s="15"/>
      <c r="E32" s="15"/>
      <c r="F32" s="15"/>
      <c r="G32" s="15"/>
      <c r="H32" s="15"/>
      <c r="I32" s="15"/>
      <c r="J32" s="15"/>
    </row>
    <row r="33" spans="1:10" x14ac:dyDescent="0.25">
      <c r="A33" s="17"/>
      <c r="B33" s="16"/>
      <c r="C33" s="15"/>
      <c r="D33" s="15"/>
      <c r="E33" s="15"/>
      <c r="F33" s="15"/>
      <c r="G33" s="15"/>
      <c r="H33" s="15"/>
      <c r="I33" s="15"/>
      <c r="J33" s="15"/>
    </row>
    <row r="34" spans="1:10" x14ac:dyDescent="0.25">
      <c r="A34" s="17"/>
      <c r="B34" s="16"/>
      <c r="C34" s="15"/>
      <c r="D34" s="15"/>
      <c r="E34" s="15"/>
      <c r="F34" s="15"/>
      <c r="G34" s="15"/>
      <c r="H34" s="15"/>
      <c r="I34" s="15"/>
      <c r="J34" s="15"/>
    </row>
    <row r="35" spans="1:10" x14ac:dyDescent="0.25">
      <c r="A35" s="15"/>
      <c r="B35" s="25" t="s">
        <v>67</v>
      </c>
      <c r="C35" s="15"/>
      <c r="D35" s="15"/>
      <c r="E35" s="15"/>
      <c r="F35" s="15"/>
      <c r="G35" s="15"/>
      <c r="H35" s="15"/>
      <c r="I35" s="15"/>
      <c r="J35" s="15"/>
    </row>
    <row r="36" spans="1:10" x14ac:dyDescent="0.25">
      <c r="A36" s="15"/>
      <c r="B36" s="26" t="s">
        <v>9</v>
      </c>
      <c r="C36" s="27">
        <v>0.13</v>
      </c>
      <c r="D36" s="15"/>
      <c r="E36" s="15"/>
      <c r="F36" s="15"/>
      <c r="G36" s="15"/>
      <c r="H36" s="15"/>
      <c r="I36" s="15"/>
      <c r="J36" s="15"/>
    </row>
    <row r="37" spans="1:10" x14ac:dyDescent="0.25">
      <c r="A37" s="15"/>
      <c r="B37" s="26" t="s">
        <v>10</v>
      </c>
      <c r="C37" s="15">
        <v>6</v>
      </c>
      <c r="D37" s="15"/>
      <c r="E37" s="15"/>
      <c r="F37" s="15"/>
      <c r="G37" s="15"/>
      <c r="H37" s="15"/>
      <c r="I37" s="15"/>
      <c r="J37" s="15"/>
    </row>
    <row r="38" spans="1:10" x14ac:dyDescent="0.25">
      <c r="A38" s="15"/>
      <c r="B38" s="26" t="s">
        <v>11</v>
      </c>
      <c r="C38" s="27">
        <v>0.3</v>
      </c>
      <c r="D38" s="15"/>
      <c r="E38" s="15"/>
      <c r="F38" s="15"/>
      <c r="G38" s="15"/>
      <c r="H38" s="15"/>
      <c r="I38" s="15"/>
      <c r="J38" s="15"/>
    </row>
    <row r="39" spans="1:10" x14ac:dyDescent="0.25">
      <c r="A39" s="15"/>
      <c r="B39" s="26" t="s">
        <v>12</v>
      </c>
      <c r="C39" s="27">
        <v>0.2</v>
      </c>
      <c r="D39" s="15"/>
      <c r="E39" s="15"/>
      <c r="F39" s="15"/>
      <c r="G39" s="15"/>
      <c r="H39" s="15"/>
      <c r="I39" s="15"/>
      <c r="J39" s="15"/>
    </row>
    <row r="40" spans="1:10" x14ac:dyDescent="0.25">
      <c r="A40" s="15"/>
      <c r="B40" s="26" t="s">
        <v>37</v>
      </c>
      <c r="C40" s="28">
        <f>1/C37</f>
        <v>0.16666666666666666</v>
      </c>
      <c r="D40" s="15"/>
      <c r="E40" s="15"/>
      <c r="F40" s="15"/>
      <c r="G40" s="15"/>
      <c r="H40" s="15"/>
      <c r="I40" s="15"/>
      <c r="J40" s="15"/>
    </row>
    <row r="41" spans="1:10" x14ac:dyDescent="0.25">
      <c r="A41" s="15"/>
      <c r="B41" s="26" t="s">
        <v>63</v>
      </c>
      <c r="C41" s="29">
        <v>0.1</v>
      </c>
      <c r="D41" s="15"/>
      <c r="E41" s="15"/>
      <c r="F41" s="15"/>
      <c r="G41" s="15"/>
      <c r="H41" s="15"/>
      <c r="I41" s="15"/>
      <c r="J41" s="15"/>
    </row>
  </sheetData>
  <mergeCells count="4">
    <mergeCell ref="A2:A3"/>
    <mergeCell ref="B2:B3"/>
    <mergeCell ref="C2:I2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Часть 1</vt:lpstr>
      <vt:lpstr>Часть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Nika_Lis</dc:creator>
  <cp:lastModifiedBy>Artem</cp:lastModifiedBy>
  <dcterms:created xsi:type="dcterms:W3CDTF">2015-06-05T18:19:34Z</dcterms:created>
  <dcterms:modified xsi:type="dcterms:W3CDTF">2023-03-30T18:44:18Z</dcterms:modified>
</cp:coreProperties>
</file>