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QL\"/>
    </mc:Choice>
  </mc:AlternateContent>
  <bookViews>
    <workbookView xWindow="0" yWindow="0" windowWidth="13935" windowHeight="6735"/>
  </bookViews>
  <sheets>
    <sheet name="Excel" sheetId="2" r:id="rId1"/>
    <sheet name="Сводная таблица" sheetId="4" r:id="rId2"/>
  </sheets>
  <externalReferences>
    <externalReference r:id="rId3"/>
  </externalReferences>
  <definedNames>
    <definedName name="_xlnm._FilterDatabase" localSheetId="0" hidden="1">Excel!$A$52:$C$58</definedName>
    <definedName name="TAX">1+'[1]Key Metric'!$I$2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2" l="1"/>
  <c r="B43" i="2"/>
  <c r="B26" i="2"/>
  <c r="B12" i="2" l="1"/>
  <c r="P2" i="2"/>
  <c r="O2" i="2"/>
  <c r="G99" i="2"/>
  <c r="E99" i="2" l="1"/>
  <c r="B76" i="2"/>
  <c r="B77" i="2"/>
  <c r="B78" i="2"/>
  <c r="B79" i="2"/>
  <c r="B75" i="2"/>
  <c r="C76" i="2"/>
  <c r="C77" i="2"/>
  <c r="C78" i="2"/>
  <c r="C79" i="2"/>
  <c r="C75" i="2"/>
  <c r="C60" i="2"/>
  <c r="B44" i="2"/>
  <c r="B27" i="2"/>
</calcChain>
</file>

<file path=xl/comments1.xml><?xml version="1.0" encoding="utf-8"?>
<comments xmlns="http://schemas.openxmlformats.org/spreadsheetml/2006/main">
  <authors>
    <author>User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Артем: </t>
        </r>
        <r>
          <rPr>
            <sz val="9"/>
            <color indexed="81"/>
            <rFont val="Tahoma"/>
            <family val="2"/>
            <charset val="204"/>
          </rPr>
          <t xml:space="preserve">Тесты:
- Граничные значения
- Число меньше нуля
- Буквы, спецсимволы
- Пустая ячейка ("не ноль")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Артем: 
</t>
        </r>
        <r>
          <rPr>
            <sz val="9"/>
            <color indexed="81"/>
            <rFont val="Tahoma"/>
            <family val="2"/>
            <charset val="204"/>
          </rPr>
          <t xml:space="preserve">Поставлена защита, чтобы случайно не поломать формулу.
Пароль: 1
</t>
        </r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Выбрана функция расчета недели по стандарту ISO - первая календарная неделя года та, которая содежит первый четверг текущего года.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  <charset val="204"/>
          </rPr>
          <t>Артем:</t>
        </r>
        <r>
          <rPr>
            <sz val="9"/>
            <color indexed="81"/>
            <rFont val="Tahoma"/>
            <family val="2"/>
            <charset val="204"/>
          </rPr>
          <t xml:space="preserve">
Поставлена защита, чтобы случайно не поломать формулу.
Пароль: 1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Артем:</t>
        </r>
        <r>
          <rPr>
            <sz val="9"/>
            <color indexed="81"/>
            <rFont val="Tahoma"/>
            <charset val="1"/>
          </rPr>
          <t xml:space="preserve">
Ошибок может быть несколько. Например:
</t>
        </r>
        <r>
          <rPr>
            <b/>
            <sz val="9"/>
            <color indexed="81"/>
            <rFont val="Tahoma"/>
            <family val="2"/>
            <charset val="204"/>
          </rPr>
          <t xml:space="preserve">1) Недопустимое поле сводной таблицы. 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 xml:space="preserve">Возникает </t>
        </r>
        <r>
          <rPr>
            <sz val="9"/>
            <color indexed="81"/>
            <rFont val="Tahoma"/>
            <charset val="1"/>
          </rPr>
          <t xml:space="preserve">если объядинить ячейки заголовков.
</t>
        </r>
        <r>
          <rPr>
            <b/>
            <sz val="9"/>
            <color indexed="81"/>
            <rFont val="Tahoma"/>
            <family val="2"/>
            <charset val="204"/>
          </rPr>
          <t xml:space="preserve">Исправить </t>
        </r>
        <r>
          <rPr>
            <sz val="9"/>
            <color indexed="81"/>
            <rFont val="Tahoma"/>
            <charset val="1"/>
          </rPr>
          <t xml:space="preserve">ошибку можно разъединив ячейки.
Более того, лучше не допускать объеденения ячеек в диапазоне значений. Сводная таблица построится, но в ее данных будут пропуски, как раз из-за объединенных ячеек.
Желательно создавать сводную таблицу из умной таблицы, чтобы подобного не допускать.
</t>
        </r>
        <r>
          <rPr>
            <b/>
            <sz val="9"/>
            <color indexed="81"/>
            <rFont val="Tahoma"/>
            <family val="2"/>
            <charset val="204"/>
          </rPr>
          <t>2) Недопустимая ссылка на источник данных.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Возникает</t>
        </r>
        <r>
          <rPr>
            <sz val="9"/>
            <color indexed="81"/>
            <rFont val="Tahoma"/>
            <charset val="1"/>
          </rPr>
          <t xml:space="preserve"> если указать некорректное название таблицы в поле "Таблица или диапазон".
</t>
        </r>
        <r>
          <rPr>
            <b/>
            <sz val="9"/>
            <color indexed="81"/>
            <rFont val="Tahoma"/>
            <family val="2"/>
            <charset val="204"/>
          </rPr>
          <t>Исправить</t>
        </r>
        <r>
          <rPr>
            <sz val="9"/>
            <color indexed="81"/>
            <rFont val="Tahoma"/>
            <charset val="1"/>
          </rPr>
          <t xml:space="preserve"> ошибку можно вписав в поле "Таблица или диапазон" валидное название.</t>
        </r>
      </text>
    </comment>
  </commentList>
</comments>
</file>

<file path=xl/sharedStrings.xml><?xml version="1.0" encoding="utf-8"?>
<sst xmlns="http://schemas.openxmlformats.org/spreadsheetml/2006/main" count="146" uniqueCount="85">
  <si>
    <t>Дальний Восток</t>
  </si>
  <si>
    <t>Северный Кавказ</t>
  </si>
  <si>
    <t>Максимальный балл</t>
  </si>
  <si>
    <t>Ваш результат</t>
  </si>
  <si>
    <t>Задание 1.</t>
  </si>
  <si>
    <t>Напишите формулу в ячейке 'B12' на основании привиденной ниже таблицы и значения в ячейке A12. Используйте условное форматирование</t>
  </si>
  <si>
    <t>Диапазон</t>
  </si>
  <si>
    <t>Результат</t>
  </si>
  <si>
    <t>0-500</t>
  </si>
  <si>
    <t>Плохо</t>
  </si>
  <si>
    <t>501-1500</t>
  </si>
  <si>
    <t>Хорошо</t>
  </si>
  <si>
    <t>&gt;1500</t>
  </si>
  <si>
    <t>Отлично</t>
  </si>
  <si>
    <t>Значение</t>
  </si>
  <si>
    <t>Задание 2.</t>
  </si>
  <si>
    <t>В ячейках B26 и B27 напишите формулы, которые отображают соответсвующую информацию по ID сотрудника из ячейки B25</t>
  </si>
  <si>
    <t>Таблица сотрудников</t>
  </si>
  <si>
    <t>ID</t>
  </si>
  <si>
    <t>Имя</t>
  </si>
  <si>
    <t>Оклад</t>
  </si>
  <si>
    <t>Сотрудник 1</t>
  </si>
  <si>
    <t>Сотрудник 2</t>
  </si>
  <si>
    <t>Сотрудник 3</t>
  </si>
  <si>
    <t>Сотрудник 4</t>
  </si>
  <si>
    <t>Сотрудник 5</t>
  </si>
  <si>
    <t>Задание 3.</t>
  </si>
  <si>
    <t>Напишите формулы в ячейках B43 и B44 аналогично заданию 2, если указанный ID из ячейки B42 не найден, то выведите "Сотрудник не найден"</t>
  </si>
  <si>
    <t>Задание 4.</t>
  </si>
  <si>
    <t xml:space="preserve">Напишите формулу в ячейке C60, которая выводит суммарный доход только по выбранным в фильтре работникам. </t>
  </si>
  <si>
    <t>(например, если выбрано «Отдел продаж», то должен быть доход сотрудников, которые работают только в отделе продаж)</t>
  </si>
  <si>
    <t>ID сотрудника</t>
  </si>
  <si>
    <t>Отдел</t>
  </si>
  <si>
    <t>Отдел продаж</t>
  </si>
  <si>
    <t>Финансовый отдел</t>
  </si>
  <si>
    <t>Total</t>
  </si>
  <si>
    <t>Задание 5.</t>
  </si>
  <si>
    <t>i. Какой номер недели в году.</t>
  </si>
  <si>
    <t>ii. Какой день месяца.</t>
  </si>
  <si>
    <t>Дата</t>
  </si>
  <si>
    <t>Номер недели</t>
  </si>
  <si>
    <t>День</t>
  </si>
  <si>
    <t>Задание 6.</t>
  </si>
  <si>
    <t>i. Какую формулу нужно ввести в C99 чтобы показать сумму только для региона и города, выбранных в C97 и C98?</t>
  </si>
  <si>
    <t>ii. Какую формулу нужно ввести в G99 чтобы показать количество городов для региона G97 и имеющего объемы больше G98?</t>
  </si>
  <si>
    <t>Регион</t>
  </si>
  <si>
    <t>Город</t>
  </si>
  <si>
    <t>Объём</t>
  </si>
  <si>
    <t>Урал</t>
  </si>
  <si>
    <t>Екатеринбург</t>
  </si>
  <si>
    <t>Краснодар</t>
  </si>
  <si>
    <t>Новороссийск</t>
  </si>
  <si>
    <t>Минеральные Воды</t>
  </si>
  <si>
    <t>Сочи</t>
  </si>
  <si>
    <t>Владикавказ</t>
  </si>
  <si>
    <t>Хабаровск</t>
  </si>
  <si>
    <t>Владивосток</t>
  </si>
  <si>
    <t>Чита</t>
  </si>
  <si>
    <t>Якутск</t>
  </si>
  <si>
    <t>Находка</t>
  </si>
  <si>
    <t xml:space="preserve">i. </t>
  </si>
  <si>
    <t>ii.</t>
  </si>
  <si>
    <t>Кол-во городов</t>
  </si>
  <si>
    <t>Задание 7.</t>
  </si>
  <si>
    <t>i. Создайте сводную таблицу с полем "Дата" в строках, со значениями полей "Кол-во заявок" и "Объём" в столбцах.</t>
  </si>
  <si>
    <t>Сводная таблица должна отображать информацию только по одному партнеру (например МТС)</t>
  </si>
  <si>
    <t>iii. Добавьте новое поле в сводную таблицу показывающую объём на одну заявку ("Средний объём")</t>
  </si>
  <si>
    <t>Партнер</t>
  </si>
  <si>
    <t>Кол-во заявок</t>
  </si>
  <si>
    <t>Билайн</t>
  </si>
  <si>
    <t>МТС</t>
  </si>
  <si>
    <t>Мегафон</t>
  </si>
  <si>
    <t>М.видео</t>
  </si>
  <si>
    <t>Напишите формулы, которые отвечают на приведенные ниже вопросы для заданных дат</t>
  </si>
  <si>
    <t>Названия строк</t>
  </si>
  <si>
    <t>Общий итог</t>
  </si>
  <si>
    <t>июн</t>
  </si>
  <si>
    <t>июл</t>
  </si>
  <si>
    <t>авг</t>
  </si>
  <si>
    <t>сен</t>
  </si>
  <si>
    <t>окт</t>
  </si>
  <si>
    <t>ноя</t>
  </si>
  <si>
    <t>Сумма по полю Объём</t>
  </si>
  <si>
    <t>Сумма по полю Кол-во заявок</t>
  </si>
  <si>
    <t>ii. Если при создании сводной таблицы произошла ошибка, что нужно сделать чтобы исправить её?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</si>
</sst>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(* #,##0_);_(* \(#,##0\);_(* &quot;-&quot;??_);_(@_)"/>
    <numFmt numFmtId="166" formatCode="_(* #,##0.00_);_(* \(#,##0.00\);_(* &quot;-&quot;??_);_(@_)"/>
    <numFmt numFmtId="167" formatCode="&quot;$&quot;#,##0.00_);[Red]\(&quot;$&quot;#,##0.00\)"/>
    <numFmt numFmtId="168" formatCode="[$₹-4009]\ #,##0"/>
    <numFmt numFmtId="169" formatCode="[$₹-4009]\ #,##0.00"/>
    <numFmt numFmtId="170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DotDot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1" applyFont="1"/>
    <xf numFmtId="0" fontId="4" fillId="0" borderId="0" xfId="1" applyFont="1"/>
    <xf numFmtId="165" fontId="4" fillId="3" borderId="0" xfId="2" applyNumberFormat="1" applyFont="1" applyFill="1"/>
    <xf numFmtId="165" fontId="4" fillId="2" borderId="3" xfId="2" applyNumberFormat="1" applyFont="1" applyFill="1" applyBorder="1"/>
    <xf numFmtId="0" fontId="4" fillId="0" borderId="4" xfId="1" applyFont="1" applyBorder="1"/>
    <xf numFmtId="0" fontId="4" fillId="0" borderId="0" xfId="1" applyFont="1" applyAlignment="1">
      <alignment horizontal="center"/>
    </xf>
    <xf numFmtId="0" fontId="4" fillId="0" borderId="16" xfId="1" applyFont="1" applyBorder="1"/>
    <xf numFmtId="165" fontId="4" fillId="2" borderId="0" xfId="2" applyNumberFormat="1" applyFont="1" applyFill="1"/>
    <xf numFmtId="165" fontId="4" fillId="0" borderId="0" xfId="2" applyNumberFormat="1" applyFont="1" applyAlignment="1">
      <alignment horizontal="center"/>
    </xf>
    <xf numFmtId="0" fontId="2" fillId="0" borderId="0" xfId="1" applyFont="1" applyProtection="1">
      <protection locked="0"/>
    </xf>
    <xf numFmtId="165" fontId="2" fillId="0" borderId="0" xfId="1" applyNumberFormat="1" applyFont="1" applyProtection="1">
      <protection locked="0"/>
    </xf>
    <xf numFmtId="165" fontId="3" fillId="0" borderId="0" xfId="2" applyNumberFormat="1" applyFont="1" applyFill="1" applyAlignment="1" applyProtection="1">
      <alignment horizontal="center"/>
      <protection locked="0"/>
    </xf>
    <xf numFmtId="0" fontId="5" fillId="0" borderId="0" xfId="1" applyFont="1" applyAlignment="1" applyProtection="1">
      <alignment horizontal="right"/>
      <protection locked="0"/>
    </xf>
    <xf numFmtId="165" fontId="6" fillId="0" borderId="0" xfId="2" applyNumberFormat="1" applyFont="1" applyFill="1" applyProtection="1">
      <protection locked="0"/>
    </xf>
    <xf numFmtId="0" fontId="4" fillId="0" borderId="0" xfId="1" applyFont="1" applyAlignment="1" applyProtection="1">
      <alignment horizontal="right"/>
      <protection locked="0"/>
    </xf>
    <xf numFmtId="0" fontId="4" fillId="0" borderId="0" xfId="1" applyFont="1" applyProtection="1">
      <protection locked="0"/>
    </xf>
    <xf numFmtId="165" fontId="4" fillId="2" borderId="2" xfId="2" applyNumberFormat="1" applyFont="1" applyFill="1" applyBorder="1" applyProtection="1">
      <protection locked="0"/>
    </xf>
    <xf numFmtId="165" fontId="4" fillId="3" borderId="0" xfId="2" applyNumberFormat="1" applyFont="1" applyFill="1" applyProtection="1">
      <protection locked="0"/>
    </xf>
    <xf numFmtId="0" fontId="7" fillId="4" borderId="0" xfId="1" applyFont="1" applyFill="1" applyProtection="1">
      <protection locked="0"/>
    </xf>
    <xf numFmtId="165" fontId="7" fillId="2" borderId="3" xfId="2" applyNumberFormat="1" applyFont="1" applyFill="1" applyBorder="1" applyProtection="1">
      <protection locked="0"/>
    </xf>
    <xf numFmtId="165" fontId="4" fillId="2" borderId="3" xfId="2" applyNumberFormat="1" applyFont="1" applyFill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5" borderId="1" xfId="1" applyFont="1" applyFill="1" applyBorder="1" applyAlignment="1" applyProtection="1">
      <alignment horizontal="center"/>
      <protection locked="0"/>
    </xf>
    <xf numFmtId="0" fontId="4" fillId="6" borderId="1" xfId="1" applyFont="1" applyFill="1" applyBorder="1" applyAlignment="1" applyProtection="1">
      <alignment horizontal="center"/>
      <protection locked="0"/>
    </xf>
    <xf numFmtId="0" fontId="4" fillId="7" borderId="1" xfId="1" applyFont="1" applyFill="1" applyBorder="1" applyAlignment="1" applyProtection="1">
      <alignment horizontal="center"/>
      <protection locked="0"/>
    </xf>
    <xf numFmtId="0" fontId="4" fillId="0" borderId="4" xfId="1" applyFont="1" applyBorder="1" applyProtection="1">
      <protection locked="0"/>
    </xf>
    <xf numFmtId="165" fontId="4" fillId="2" borderId="5" xfId="2" applyNumberFormat="1" applyFont="1" applyFill="1" applyBorder="1" applyProtection="1">
      <protection locked="0"/>
    </xf>
    <xf numFmtId="165" fontId="4" fillId="3" borderId="4" xfId="2" applyNumberFormat="1" applyFont="1" applyFill="1" applyBorder="1" applyProtection="1">
      <protection locked="0"/>
    </xf>
    <xf numFmtId="3" fontId="4" fillId="0" borderId="1" xfId="1" applyNumberFormat="1" applyFont="1" applyBorder="1" applyAlignment="1" applyProtection="1">
      <alignment horizontal="center"/>
      <protection locked="0"/>
    </xf>
    <xf numFmtId="0" fontId="4" fillId="7" borderId="0" xfId="1" applyFont="1" applyFill="1" applyProtection="1">
      <protection locked="0"/>
    </xf>
    <xf numFmtId="167" fontId="4" fillId="0" borderId="0" xfId="1" applyNumberFormat="1" applyFont="1" applyProtection="1">
      <protection locked="0"/>
    </xf>
    <xf numFmtId="0" fontId="8" fillId="0" borderId="0" xfId="1" applyFont="1" applyProtection="1">
      <protection locked="0"/>
    </xf>
    <xf numFmtId="0" fontId="8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20" fontId="4" fillId="0" borderId="0" xfId="1" quotePrefix="1" applyNumberFormat="1" applyFont="1" applyProtection="1">
      <protection locked="0"/>
    </xf>
    <xf numFmtId="14" fontId="4" fillId="0" borderId="1" xfId="1" applyNumberFormat="1" applyFont="1" applyBorder="1" applyAlignment="1" applyProtection="1">
      <alignment horizontal="center"/>
      <protection locked="0"/>
    </xf>
    <xf numFmtId="4" fontId="4" fillId="0" borderId="0" xfId="1" applyNumberFormat="1" applyFont="1" applyProtection="1"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9" xfId="1" applyFont="1" applyBorder="1" applyAlignment="1" applyProtection="1">
      <alignment horizontal="center"/>
      <protection locked="0"/>
    </xf>
    <xf numFmtId="0" fontId="4" fillId="0" borderId="10" xfId="1" applyFont="1" applyBorder="1" applyAlignment="1" applyProtection="1">
      <alignment horizontal="center"/>
      <protection locked="0"/>
    </xf>
    <xf numFmtId="165" fontId="4" fillId="0" borderId="11" xfId="2" applyNumberFormat="1" applyFont="1" applyBorder="1" applyAlignment="1" applyProtection="1">
      <alignment horizontal="center"/>
      <protection locked="0"/>
    </xf>
    <xf numFmtId="165" fontId="4" fillId="0" borderId="0" xfId="1" applyNumberFormat="1" applyFont="1" applyAlignment="1" applyProtection="1">
      <alignment horizontal="center"/>
      <protection locked="0"/>
    </xf>
    <xf numFmtId="0" fontId="4" fillId="0" borderId="12" xfId="1" applyFont="1" applyBorder="1" applyAlignment="1" applyProtection="1">
      <alignment horizontal="center"/>
      <protection locked="0"/>
    </xf>
    <xf numFmtId="0" fontId="4" fillId="0" borderId="13" xfId="1" applyFont="1" applyBorder="1" applyAlignment="1" applyProtection="1">
      <alignment horizontal="center"/>
      <protection locked="0"/>
    </xf>
    <xf numFmtId="165" fontId="4" fillId="0" borderId="14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Protection="1">
      <protection locked="0"/>
    </xf>
    <xf numFmtId="165" fontId="4" fillId="7" borderId="0" xfId="2" applyNumberFormat="1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7" fillId="0" borderId="0" xfId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68" fontId="4" fillId="0" borderId="0" xfId="1" applyNumberFormat="1" applyFont="1" applyAlignment="1" applyProtection="1">
      <alignment horizontal="center"/>
      <protection locked="0"/>
    </xf>
    <xf numFmtId="169" fontId="4" fillId="0" borderId="0" xfId="1" applyNumberFormat="1" applyFont="1" applyAlignment="1" applyProtection="1">
      <alignment horizontal="center"/>
      <protection locked="0"/>
    </xf>
    <xf numFmtId="0" fontId="1" fillId="0" borderId="0" xfId="1" applyProtection="1">
      <protection locked="0"/>
    </xf>
    <xf numFmtId="0" fontId="4" fillId="0" borderId="15" xfId="1" applyFont="1" applyBorder="1" applyProtection="1">
      <protection locked="0"/>
    </xf>
    <xf numFmtId="17" fontId="1" fillId="0" borderId="0" xfId="1" applyNumberFormat="1" applyAlignment="1" applyProtection="1">
      <alignment horizontal="left"/>
      <protection locked="0"/>
    </xf>
    <xf numFmtId="0" fontId="4" fillId="0" borderId="10" xfId="1" applyFont="1" applyBorder="1" applyProtection="1">
      <protection locked="0"/>
    </xf>
    <xf numFmtId="0" fontId="9" fillId="0" borderId="16" xfId="4" applyBorder="1" applyProtection="1">
      <protection locked="0"/>
    </xf>
    <xf numFmtId="0" fontId="4" fillId="0" borderId="16" xfId="1" applyFont="1" applyBorder="1" applyProtection="1">
      <protection locked="0"/>
    </xf>
    <xf numFmtId="165" fontId="7" fillId="2" borderId="0" xfId="2" applyNumberFormat="1" applyFont="1" applyFill="1" applyBorder="1" applyProtection="1">
      <protection locked="0"/>
    </xf>
    <xf numFmtId="165" fontId="4" fillId="3" borderId="16" xfId="2" applyNumberFormat="1" applyFont="1" applyFill="1" applyBorder="1" applyProtection="1">
      <protection locked="0"/>
    </xf>
    <xf numFmtId="0" fontId="1" fillId="0" borderId="0" xfId="1" quotePrefix="1" applyProtection="1">
      <protection locked="0"/>
    </xf>
    <xf numFmtId="0" fontId="9" fillId="0" borderId="0" xfId="4" applyBorder="1" applyProtection="1">
      <protection locked="0"/>
    </xf>
    <xf numFmtId="165" fontId="4" fillId="2" borderId="0" xfId="2" applyNumberFormat="1" applyFont="1" applyFill="1" applyBorder="1" applyProtection="1">
      <protection locked="0"/>
    </xf>
    <xf numFmtId="165" fontId="4" fillId="3" borderId="0" xfId="2" applyNumberFormat="1" applyFont="1" applyFill="1" applyBorder="1" applyProtection="1">
      <protection locked="0"/>
    </xf>
    <xf numFmtId="165" fontId="2" fillId="2" borderId="0" xfId="2" applyNumberFormat="1" applyFont="1" applyFill="1" applyBorder="1" applyProtection="1">
      <protection locked="0"/>
    </xf>
    <xf numFmtId="165" fontId="2" fillId="3" borderId="0" xfId="2" applyNumberFormat="1" applyFont="1" applyFill="1" applyBorder="1" applyProtection="1">
      <protection locked="0"/>
    </xf>
    <xf numFmtId="165" fontId="4" fillId="2" borderId="0" xfId="2" applyNumberFormat="1" applyFont="1" applyFill="1" applyProtection="1">
      <protection locked="0"/>
    </xf>
    <xf numFmtId="0" fontId="4" fillId="7" borderId="1" xfId="1" applyFont="1" applyFill="1" applyBorder="1" applyAlignment="1" applyProtection="1">
      <alignment horizontal="center"/>
    </xf>
    <xf numFmtId="0" fontId="4" fillId="0" borderId="6" xfId="1" applyFont="1" applyBorder="1" applyAlignment="1" applyProtection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0" fontId="4" fillId="0" borderId="19" xfId="1" applyNumberFormat="1" applyFont="1" applyFill="1" applyBorder="1" applyAlignment="1">
      <alignment horizontal="center"/>
    </xf>
    <xf numFmtId="170" fontId="4" fillId="0" borderId="19" xfId="1" applyNumberFormat="1" applyFont="1" applyFill="1" applyBorder="1" applyAlignment="1">
      <alignment horizontal="center"/>
    </xf>
    <xf numFmtId="164" fontId="4" fillId="0" borderId="18" xfId="3" applyNumberFormat="1" applyFont="1" applyFill="1" applyBorder="1" applyAlignment="1">
      <alignment horizontal="center"/>
    </xf>
    <xf numFmtId="0" fontId="4" fillId="0" borderId="17" xfId="1" applyNumberFormat="1" applyFont="1" applyFill="1" applyBorder="1" applyAlignment="1">
      <alignment horizontal="center"/>
    </xf>
    <xf numFmtId="170" fontId="4" fillId="0" borderId="17" xfId="1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0" fontId="7" fillId="0" borderId="19" xfId="1" applyNumberFormat="1" applyFont="1" applyFill="1" applyBorder="1" applyAlignment="1">
      <alignment horizontal="center"/>
    </xf>
    <xf numFmtId="0" fontId="7" fillId="0" borderId="18" xfId="1" applyNumberFormat="1" applyFont="1" applyFill="1" applyBorder="1" applyAlignment="1">
      <alignment horizontal="center"/>
    </xf>
    <xf numFmtId="165" fontId="4" fillId="8" borderId="6" xfId="1" applyNumberFormat="1" applyFont="1" applyFill="1" applyBorder="1" applyProtection="1"/>
    <xf numFmtId="0" fontId="4" fillId="0" borderId="1" xfId="1" applyFont="1" applyBorder="1" applyAlignment="1" applyProtection="1">
      <alignment horizontal="center"/>
    </xf>
    <xf numFmtId="165" fontId="4" fillId="0" borderId="6" xfId="1" applyNumberFormat="1" applyFont="1" applyBorder="1" applyProtection="1"/>
    <xf numFmtId="0" fontId="4" fillId="0" borderId="6" xfId="1" applyFont="1" applyBorder="1" applyProtection="1"/>
  </cellXfs>
  <cellStyles count="5">
    <cellStyle name="Гиперссылка" xfId="4" builtinId="8"/>
    <cellStyle name="Денежный 2" xfId="3"/>
    <cellStyle name="Обычный" xfId="0" builtinId="0"/>
    <cellStyle name="Обычный 2" xfId="1"/>
    <cellStyle name="Финансовый 2" xfId="2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kur\LTV-Monthly\Nov'14\Posproductivity%2001-12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uctivity"/>
      <sheetName val="Key Metric"/>
      <sheetName val="PosproductivityData"/>
    </sheetNames>
    <sheetDataSet>
      <sheetData sheetId="0" refreshError="1"/>
      <sheetData sheetId="1" refreshError="1"/>
      <sheetData sheetId="2">
        <row r="2">
          <cell r="I2">
            <v>0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8;&#1077;&#1089;&#1090;&#1086;&#1074;&#1086;&#1077;_&#1079;&#1072;&#1076;&#1072;&#1085;&#1080;&#1077;_excel_&#1086;&#1090;&#1076;&#1077;&#1083;_&#1073;&#1102;&#1076;&#1078;&#1077;&#1090;&#1080;&#1088;&#1086;&#1074;&#1072;&#1085;&#1080;&#1103;_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9.455931828707" createdVersion="6" refreshedVersion="6" minRefreshableVersion="3" recordCount="24">
  <cacheSource type="worksheet">
    <worksheetSource ref="A107:D131" sheet="Excel" r:id="rId2"/>
  </cacheSource>
  <cacheFields count="5">
    <cacheField name="Партнер" numFmtId="0">
      <sharedItems count="4">
        <s v="Билайн"/>
        <s v="МТС"/>
        <s v="Мегафон"/>
        <s v="М.видео"/>
      </sharedItems>
    </cacheField>
    <cacheField name="Кол-во заявок" numFmtId="0">
      <sharedItems containsSemiMixedTypes="0" containsString="0" containsNumber="1" containsInteger="1" minValue="27" maxValue="170" count="21">
        <n v="39"/>
        <n v="52"/>
        <n v="90"/>
        <n v="99"/>
        <n v="170"/>
        <n v="70"/>
        <n v="45"/>
        <n v="59"/>
        <n v="53"/>
        <n v="133"/>
        <n v="93"/>
        <n v="49"/>
        <n v="33"/>
        <n v="41"/>
        <n v="43"/>
        <n v="27"/>
        <n v="58"/>
        <n v="67"/>
        <n v="69"/>
        <n v="95"/>
        <n v="63"/>
      </sharedItems>
    </cacheField>
    <cacheField name="Дата" numFmtId="170">
      <sharedItems containsSemiMixedTypes="0" containsNonDate="0" containsDate="1" containsString="0" minDate="2014-06-01T00:00:00" maxDate="2014-11-02T00:00:00" count="6">
        <d v="2014-06-01T00:00:00"/>
        <d v="2014-07-01T00:00:00"/>
        <d v="2014-08-01T00:00:00"/>
        <d v="2014-09-01T00:00:00"/>
        <d v="2014-10-01T00:00:00"/>
        <d v="2014-11-01T00:00:00"/>
      </sharedItems>
      <fieldGroup par="4" base="2">
        <rangePr groupBy="days" startDate="2014-06-01T00:00:00" endDate="2014-11-02T00:00:00"/>
        <groupItems count="368">
          <s v="&lt;01.06.201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1.2014"/>
        </groupItems>
      </fieldGroup>
    </cacheField>
    <cacheField name="Объём" numFmtId="164">
      <sharedItems containsSemiMixedTypes="0" containsString="0" containsNumber="1" containsInteger="1" minValue="126370" maxValue="4248729" count="24">
        <n v="1280049"/>
        <n v="1224442"/>
        <n v="2432897"/>
        <n v="2544230"/>
        <n v="4248729"/>
        <n v="1601490"/>
        <n v="282300"/>
        <n v="215050"/>
        <n v="396309"/>
        <n v="342689"/>
        <n v="821405"/>
        <n v="610930"/>
        <n v="126370"/>
        <n v="288350"/>
        <n v="324240"/>
        <n v="281700"/>
        <n v="390730"/>
        <n v="155040"/>
        <n v="317000"/>
        <n v="164610"/>
        <n v="199660"/>
        <n v="184220"/>
        <n v="311010"/>
        <n v="177330"/>
      </sharedItems>
    </cacheField>
    <cacheField name="Месяцы" numFmtId="0" databaseField="0">
      <fieldGroup base="2">
        <rangePr groupBy="months" startDate="2014-06-01T00:00:00" endDate="2014-11-02T00:00:00"/>
        <groupItems count="14">
          <s v="&lt;01.06.201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1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0"/>
    <x v="0"/>
    <x v="6"/>
  </r>
  <r>
    <x v="1"/>
    <x v="6"/>
    <x v="1"/>
    <x v="7"/>
  </r>
  <r>
    <x v="1"/>
    <x v="7"/>
    <x v="2"/>
    <x v="8"/>
  </r>
  <r>
    <x v="1"/>
    <x v="8"/>
    <x v="3"/>
    <x v="9"/>
  </r>
  <r>
    <x v="1"/>
    <x v="9"/>
    <x v="4"/>
    <x v="10"/>
  </r>
  <r>
    <x v="1"/>
    <x v="10"/>
    <x v="5"/>
    <x v="11"/>
  </r>
  <r>
    <x v="2"/>
    <x v="11"/>
    <x v="0"/>
    <x v="12"/>
  </r>
  <r>
    <x v="2"/>
    <x v="12"/>
    <x v="1"/>
    <x v="13"/>
  </r>
  <r>
    <x v="2"/>
    <x v="13"/>
    <x v="2"/>
    <x v="14"/>
  </r>
  <r>
    <x v="2"/>
    <x v="14"/>
    <x v="3"/>
    <x v="15"/>
  </r>
  <r>
    <x v="2"/>
    <x v="1"/>
    <x v="4"/>
    <x v="16"/>
  </r>
  <r>
    <x v="2"/>
    <x v="6"/>
    <x v="5"/>
    <x v="17"/>
  </r>
  <r>
    <x v="3"/>
    <x v="15"/>
    <x v="0"/>
    <x v="18"/>
  </r>
  <r>
    <x v="3"/>
    <x v="16"/>
    <x v="1"/>
    <x v="19"/>
  </r>
  <r>
    <x v="3"/>
    <x v="17"/>
    <x v="2"/>
    <x v="20"/>
  </r>
  <r>
    <x v="3"/>
    <x v="18"/>
    <x v="3"/>
    <x v="21"/>
  </r>
  <r>
    <x v="3"/>
    <x v="19"/>
    <x v="4"/>
    <x v="22"/>
  </r>
  <r>
    <x v="3"/>
    <x v="20"/>
    <x v="5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5">
    <pivotField axis="axisPage" multipleItemSelectionAllowed="1" showAll="0">
      <items count="5">
        <item h="1" x="0"/>
        <item h="1" x="3"/>
        <item h="1" x="2"/>
        <item x="1"/>
        <item t="default"/>
      </items>
    </pivotField>
    <pivotField dataField="1" showAll="0">
      <items count="22">
        <item x="15"/>
        <item x="12"/>
        <item x="0"/>
        <item x="13"/>
        <item x="14"/>
        <item x="6"/>
        <item x="11"/>
        <item x="1"/>
        <item x="8"/>
        <item x="16"/>
        <item x="7"/>
        <item x="20"/>
        <item x="17"/>
        <item x="18"/>
        <item x="5"/>
        <item x="2"/>
        <item x="10"/>
        <item x="19"/>
        <item x="3"/>
        <item x="9"/>
        <item x="4"/>
        <item t="default"/>
      </items>
    </pivotField>
    <pivotField axis="axisRow" numFmtId="17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>
      <items count="25">
        <item x="12"/>
        <item x="17"/>
        <item x="19"/>
        <item x="23"/>
        <item x="21"/>
        <item x="20"/>
        <item x="7"/>
        <item x="15"/>
        <item x="6"/>
        <item x="13"/>
        <item x="22"/>
        <item x="18"/>
        <item x="14"/>
        <item x="9"/>
        <item x="16"/>
        <item x="8"/>
        <item x="11"/>
        <item x="10"/>
        <item x="1"/>
        <item x="0"/>
        <item x="5"/>
        <item x="2"/>
        <item x="3"/>
        <item x="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Сумма по полю Кол-во заявок" fld="1" baseField="0" baseItem="0"/>
    <dataField name="Сумма по полю Объём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60"/>
  <sheetViews>
    <sheetView showGridLines="0" tabSelected="1" zoomScale="130" zoomScaleNormal="130" workbookViewId="0">
      <pane ySplit="2" topLeftCell="A27" activePane="bottomLeft" state="frozen"/>
      <selection activeCell="A3" sqref="A3"/>
      <selection pane="bottomLeft" activeCell="D18" sqref="D18"/>
    </sheetView>
  </sheetViews>
  <sheetFormatPr defaultColWidth="0" defaultRowHeight="12.75" zeroHeight="1" x14ac:dyDescent="0.2"/>
  <cols>
    <col min="1" max="1" width="19.140625" style="2" customWidth="1"/>
    <col min="2" max="2" width="29.7109375" style="2" bestFit="1" customWidth="1"/>
    <col min="3" max="3" width="21.42578125" style="2" customWidth="1"/>
    <col min="4" max="4" width="18.28515625" style="2" customWidth="1"/>
    <col min="5" max="5" width="18.85546875" style="2" customWidth="1"/>
    <col min="6" max="6" width="17.28515625" style="2" customWidth="1"/>
    <col min="7" max="7" width="28.42578125" style="2" customWidth="1"/>
    <col min="8" max="12" width="7" style="2" customWidth="1"/>
    <col min="13" max="14" width="9.85546875" style="2" customWidth="1"/>
    <col min="15" max="15" width="20" style="8" bestFit="1" customWidth="1"/>
    <col min="16" max="16" width="16" style="3" bestFit="1" customWidth="1"/>
    <col min="17" max="17" width="0" style="2" hidden="1" customWidth="1"/>
    <col min="18" max="16384" width="9.140625" style="2" hidden="1"/>
  </cols>
  <sheetData>
    <row r="1" spans="1:16" x14ac:dyDescent="0.2">
      <c r="A1" s="10"/>
      <c r="B1" s="10"/>
      <c r="C1" s="11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2" t="s">
        <v>2</v>
      </c>
      <c r="P1" s="12" t="s">
        <v>3</v>
      </c>
    </row>
    <row r="2" spans="1:16" ht="13.5" thickBot="1" x14ac:dyDescent="0.25">
      <c r="A2" s="10"/>
      <c r="B2" s="10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4">
        <f>SUM(O4:O1048576)</f>
        <v>45</v>
      </c>
      <c r="P2" s="14">
        <f>SUM(P3:P156)</f>
        <v>0</v>
      </c>
    </row>
    <row r="3" spans="1:16" x14ac:dyDescent="0.2">
      <c r="A3" s="15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8"/>
    </row>
    <row r="4" spans="1:16" x14ac:dyDescent="0.2">
      <c r="A4" s="19" t="s">
        <v>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0">
        <v>5</v>
      </c>
      <c r="P4" s="18"/>
    </row>
    <row r="5" spans="1:16" x14ac:dyDescent="0.2">
      <c r="A5" s="16" t="s">
        <v>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1"/>
      <c r="P5" s="18"/>
    </row>
    <row r="6" spans="1:16" x14ac:dyDescent="0.2">
      <c r="A6" s="22" t="s">
        <v>6</v>
      </c>
      <c r="B6" s="22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21"/>
      <c r="P6" s="18"/>
    </row>
    <row r="7" spans="1:16" x14ac:dyDescent="0.2">
      <c r="A7" s="22" t="s">
        <v>8</v>
      </c>
      <c r="B7" s="23" t="s">
        <v>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21"/>
      <c r="P7" s="18"/>
    </row>
    <row r="8" spans="1:16" x14ac:dyDescent="0.2">
      <c r="A8" s="22" t="s">
        <v>10</v>
      </c>
      <c r="B8" s="24" t="s">
        <v>11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21"/>
      <c r="P8" s="18"/>
    </row>
    <row r="9" spans="1:16" x14ac:dyDescent="0.2">
      <c r="A9" s="22" t="s">
        <v>12</v>
      </c>
      <c r="B9" s="25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21"/>
      <c r="P9" s="18"/>
    </row>
    <row r="10" spans="1:16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1"/>
      <c r="P10" s="18"/>
    </row>
    <row r="11" spans="1:16" x14ac:dyDescent="0.2">
      <c r="A11" s="22" t="s">
        <v>14</v>
      </c>
      <c r="B11" s="22" t="s">
        <v>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21"/>
      <c r="P11" s="18"/>
    </row>
    <row r="12" spans="1:16" x14ac:dyDescent="0.2">
      <c r="A12" s="22"/>
      <c r="B12" s="70" t="str">
        <f>IF(
            AND(A12&gt;=0,
                 A12&lt;=500,
                 NOT(ISBLANK(A12))),
            B7,
            IF(
                        AND(A12&gt;=501,A12&lt;=1500),
                        B8,
                        IF(
                                    AND(NOT(ISTEXT(A12)),
                                        A12&gt;1500),
                                  B9,
                                  "Введите число начиная от 0")))</f>
        <v>Введите число начиная от 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1"/>
      <c r="P12" s="18"/>
    </row>
    <row r="13" spans="1:16" s="5" customFormat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28"/>
    </row>
    <row r="14" spans="1:16" x14ac:dyDescent="0.2">
      <c r="A14" s="19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0">
        <v>5</v>
      </c>
      <c r="P14" s="18"/>
    </row>
    <row r="15" spans="1:16" x14ac:dyDescent="0.2">
      <c r="A15" s="16" t="s">
        <v>16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18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1"/>
      <c r="P16" s="18"/>
    </row>
    <row r="17" spans="1:16" x14ac:dyDescent="0.2">
      <c r="A17" s="76" t="s">
        <v>17</v>
      </c>
      <c r="B17" s="76"/>
      <c r="C17" s="7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21"/>
      <c r="P17" s="18"/>
    </row>
    <row r="18" spans="1:16" x14ac:dyDescent="0.2">
      <c r="A18" s="22" t="s">
        <v>18</v>
      </c>
      <c r="B18" s="22" t="s">
        <v>19</v>
      </c>
      <c r="C18" s="22" t="s">
        <v>20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21"/>
      <c r="P18" s="18"/>
    </row>
    <row r="19" spans="1:16" x14ac:dyDescent="0.2">
      <c r="A19" s="22">
        <v>1001</v>
      </c>
      <c r="B19" s="22" t="s">
        <v>21</v>
      </c>
      <c r="C19" s="29">
        <v>30000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21"/>
      <c r="P19" s="18"/>
    </row>
    <row r="20" spans="1:16" x14ac:dyDescent="0.2">
      <c r="A20" s="22">
        <v>1003</v>
      </c>
      <c r="B20" s="22" t="s">
        <v>22</v>
      </c>
      <c r="C20" s="29">
        <v>45000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21"/>
      <c r="P20" s="18"/>
    </row>
    <row r="21" spans="1:16" x14ac:dyDescent="0.2">
      <c r="A21" s="22">
        <v>1006</v>
      </c>
      <c r="B21" s="22" t="s">
        <v>23</v>
      </c>
      <c r="C21" s="29">
        <v>53000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21"/>
      <c r="P21" s="18"/>
    </row>
    <row r="22" spans="1:16" x14ac:dyDescent="0.2">
      <c r="A22" s="22">
        <v>1008</v>
      </c>
      <c r="B22" s="22" t="s">
        <v>24</v>
      </c>
      <c r="C22" s="29">
        <v>19800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21"/>
      <c r="P22" s="18"/>
    </row>
    <row r="23" spans="1:16" x14ac:dyDescent="0.2">
      <c r="A23" s="22">
        <v>1005</v>
      </c>
      <c r="B23" s="22" t="s">
        <v>25</v>
      </c>
      <c r="C23" s="29">
        <v>26000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1"/>
      <c r="P23" s="18"/>
    </row>
    <row r="24" spans="1:16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21"/>
      <c r="P24" s="18"/>
    </row>
    <row r="25" spans="1:16" ht="13.5" thickBot="1" x14ac:dyDescent="0.25">
      <c r="A25" s="16" t="s">
        <v>18</v>
      </c>
      <c r="B25" s="30">
        <v>1005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1"/>
      <c r="P25" s="18"/>
    </row>
    <row r="26" spans="1:16" ht="13.5" thickBot="1" x14ac:dyDescent="0.25">
      <c r="A26" s="16" t="s">
        <v>19</v>
      </c>
      <c r="B26" s="71" t="str">
        <f>VLOOKUP(B25,A19:C23,2,0)</f>
        <v>Сотрудник 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1"/>
      <c r="P26" s="18"/>
    </row>
    <row r="27" spans="1:16" ht="13.5" thickBot="1" x14ac:dyDescent="0.25">
      <c r="A27" s="16" t="s">
        <v>20</v>
      </c>
      <c r="B27" s="71">
        <f>VLOOKUP(B25,A19:C23,3,0)</f>
        <v>26000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1"/>
      <c r="P27" s="18"/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1"/>
      <c r="P28" s="18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1"/>
      <c r="P29" s="18"/>
    </row>
    <row r="30" spans="1:16" s="5" customForma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28"/>
    </row>
    <row r="31" spans="1:16" x14ac:dyDescent="0.2">
      <c r="A31" s="19" t="s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0">
        <v>5</v>
      </c>
      <c r="P31" s="18"/>
    </row>
    <row r="32" spans="1:16" x14ac:dyDescent="0.2">
      <c r="A32" s="16" t="s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1"/>
      <c r="P32" s="18"/>
    </row>
    <row r="33" spans="1:16" x14ac:dyDescent="0.2">
      <c r="A33" s="16"/>
      <c r="B33" s="16"/>
      <c r="C33" s="31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1"/>
      <c r="P33" s="18"/>
    </row>
    <row r="34" spans="1:16" x14ac:dyDescent="0.2">
      <c r="A34" s="76" t="s">
        <v>17</v>
      </c>
      <c r="B34" s="76"/>
      <c r="C34" s="7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1"/>
      <c r="P34" s="18"/>
    </row>
    <row r="35" spans="1:16" x14ac:dyDescent="0.2">
      <c r="A35" s="22" t="s">
        <v>18</v>
      </c>
      <c r="B35" s="22" t="s">
        <v>19</v>
      </c>
      <c r="C35" s="22" t="s">
        <v>20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1"/>
      <c r="P35" s="18"/>
    </row>
    <row r="36" spans="1:16" x14ac:dyDescent="0.2">
      <c r="A36" s="22">
        <v>1001</v>
      </c>
      <c r="B36" s="22" t="s">
        <v>21</v>
      </c>
      <c r="C36" s="29">
        <v>30000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18"/>
    </row>
    <row r="37" spans="1:16" x14ac:dyDescent="0.2">
      <c r="A37" s="22">
        <v>1003</v>
      </c>
      <c r="B37" s="22" t="s">
        <v>22</v>
      </c>
      <c r="C37" s="29">
        <v>45000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1"/>
      <c r="P37" s="18"/>
    </row>
    <row r="38" spans="1:16" x14ac:dyDescent="0.2">
      <c r="A38" s="22">
        <v>1006</v>
      </c>
      <c r="B38" s="22" t="s">
        <v>23</v>
      </c>
      <c r="C38" s="29">
        <v>53000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1"/>
      <c r="P38" s="18"/>
    </row>
    <row r="39" spans="1:16" x14ac:dyDescent="0.2">
      <c r="A39" s="22">
        <v>1008</v>
      </c>
      <c r="B39" s="22" t="s">
        <v>24</v>
      </c>
      <c r="C39" s="29">
        <v>19800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1"/>
      <c r="P39" s="18"/>
    </row>
    <row r="40" spans="1:16" x14ac:dyDescent="0.2">
      <c r="A40" s="22">
        <v>1005</v>
      </c>
      <c r="B40" s="22" t="s">
        <v>25</v>
      </c>
      <c r="C40" s="29">
        <v>26000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1"/>
      <c r="P40" s="18"/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1"/>
      <c r="P41" s="18"/>
    </row>
    <row r="42" spans="1:16" ht="13.5" thickBot="1" x14ac:dyDescent="0.25">
      <c r="A42" s="16" t="s">
        <v>18</v>
      </c>
      <c r="B42" s="30">
        <v>1010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1"/>
      <c r="P42" s="18"/>
    </row>
    <row r="43" spans="1:16" ht="13.5" thickBot="1" x14ac:dyDescent="0.25">
      <c r="A43" s="16" t="s">
        <v>19</v>
      </c>
      <c r="B43" s="71" t="str">
        <f>IFERROR(VLOOKUP(B42,A36:C40,2,0),"Сотрудник не найден")</f>
        <v>Сотрудник не найден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1"/>
      <c r="P43" s="18"/>
    </row>
    <row r="44" spans="1:16" ht="13.5" thickBot="1" x14ac:dyDescent="0.25">
      <c r="A44" s="16" t="s">
        <v>20</v>
      </c>
      <c r="B44" s="71" t="str">
        <f>IFERROR(VLOOKUP(B42,A36:C40,3,0),"Сотрудник не найден")</f>
        <v>Сотрудник не найден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1"/>
      <c r="P44" s="18"/>
    </row>
    <row r="45" spans="1:16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1"/>
      <c r="P45" s="18"/>
    </row>
    <row r="46" spans="1:16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1"/>
      <c r="P46" s="18"/>
    </row>
    <row r="47" spans="1:16" s="5" customForma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/>
      <c r="P47" s="28"/>
    </row>
    <row r="48" spans="1:16" x14ac:dyDescent="0.2">
      <c r="A48" s="19" t="s">
        <v>28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0">
        <v>5</v>
      </c>
      <c r="P48" s="18"/>
    </row>
    <row r="49" spans="1:16" x14ac:dyDescent="0.2">
      <c r="A49" s="32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1"/>
      <c r="P49" s="18"/>
    </row>
    <row r="50" spans="1:16" x14ac:dyDescent="0.2">
      <c r="A50" s="16" t="s">
        <v>29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1"/>
      <c r="P50" s="18"/>
    </row>
    <row r="51" spans="1:16" x14ac:dyDescent="0.2">
      <c r="A51" s="32" t="s">
        <v>30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1"/>
      <c r="P51" s="18"/>
    </row>
    <row r="52" spans="1:16" x14ac:dyDescent="0.2">
      <c r="A52" s="33" t="s">
        <v>31</v>
      </c>
      <c r="B52" s="34" t="s">
        <v>32</v>
      </c>
      <c r="C52" s="34" t="s">
        <v>20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1"/>
      <c r="P52" s="18"/>
    </row>
    <row r="53" spans="1:16" x14ac:dyDescent="0.2">
      <c r="A53" s="34">
        <v>1001</v>
      </c>
      <c r="B53" s="34" t="s">
        <v>33</v>
      </c>
      <c r="C53" s="35">
        <v>10000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1"/>
      <c r="P53" s="18"/>
    </row>
    <row r="54" spans="1:16" hidden="1" x14ac:dyDescent="0.2">
      <c r="A54" s="6">
        <v>1003</v>
      </c>
      <c r="B54" s="6" t="s">
        <v>34</v>
      </c>
      <c r="C54" s="9">
        <v>25000</v>
      </c>
      <c r="O54" s="4"/>
    </row>
    <row r="55" spans="1:16" x14ac:dyDescent="0.2">
      <c r="A55" s="34">
        <v>1006</v>
      </c>
      <c r="B55" s="34" t="s">
        <v>33</v>
      </c>
      <c r="C55" s="35">
        <v>15000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1"/>
      <c r="P55" s="18"/>
    </row>
    <row r="56" spans="1:16" hidden="1" x14ac:dyDescent="0.2">
      <c r="A56" s="6">
        <v>1009</v>
      </c>
      <c r="B56" s="6" t="s">
        <v>34</v>
      </c>
      <c r="C56" s="9">
        <v>30000</v>
      </c>
      <c r="O56" s="4"/>
    </row>
    <row r="57" spans="1:16" x14ac:dyDescent="0.2">
      <c r="A57" s="34">
        <v>1010</v>
      </c>
      <c r="B57" s="34" t="s">
        <v>33</v>
      </c>
      <c r="C57" s="35">
        <v>40000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1"/>
      <c r="P57" s="18"/>
    </row>
    <row r="58" spans="1:16" hidden="1" x14ac:dyDescent="0.2">
      <c r="A58" s="6">
        <v>1015</v>
      </c>
      <c r="B58" s="6" t="s">
        <v>34</v>
      </c>
      <c r="C58" s="9">
        <v>25000</v>
      </c>
      <c r="O58" s="4"/>
    </row>
    <row r="59" spans="1:16" ht="13.5" thickBo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1"/>
      <c r="P59" s="18"/>
    </row>
    <row r="60" spans="1:16" ht="13.5" thickBot="1" x14ac:dyDescent="0.25">
      <c r="A60" s="16"/>
      <c r="B60" s="16" t="s">
        <v>35</v>
      </c>
      <c r="C60" s="85">
        <f>SUBTOTAL(109,C53:C58)</f>
        <v>65000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1"/>
      <c r="P60" s="18"/>
    </row>
    <row r="61" spans="1:1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1"/>
      <c r="P61" s="18"/>
    </row>
    <row r="62" spans="1:16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1"/>
      <c r="P62" s="18"/>
    </row>
    <row r="63" spans="1:16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1"/>
      <c r="P63" s="18"/>
    </row>
    <row r="64" spans="1:16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1"/>
      <c r="P64" s="18"/>
    </row>
    <row r="65" spans="1:16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1"/>
      <c r="P65" s="18"/>
    </row>
    <row r="66" spans="1:16" s="5" customFormat="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  <c r="P66" s="28"/>
    </row>
    <row r="67" spans="1:16" x14ac:dyDescent="0.2">
      <c r="A67" s="19" t="s">
        <v>36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0">
        <v>5</v>
      </c>
      <c r="P67" s="18"/>
    </row>
    <row r="68" spans="1:16" x14ac:dyDescent="0.2">
      <c r="A68" s="16" t="s">
        <v>73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1"/>
      <c r="P68" s="18"/>
    </row>
    <row r="69" spans="1:16" x14ac:dyDescent="0.2">
      <c r="A69" s="16" t="s">
        <v>37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/>
      <c r="P69" s="18"/>
    </row>
    <row r="70" spans="1:16" x14ac:dyDescent="0.2">
      <c r="A70" s="36" t="s">
        <v>38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/>
      <c r="P70" s="18"/>
    </row>
    <row r="71" spans="1:16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/>
      <c r="P71" s="18"/>
    </row>
    <row r="72" spans="1:16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/>
      <c r="P72" s="18"/>
    </row>
    <row r="73" spans="1:16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/>
      <c r="P73" s="18"/>
    </row>
    <row r="74" spans="1:16" x14ac:dyDescent="0.2">
      <c r="A74" s="22" t="s">
        <v>39</v>
      </c>
      <c r="B74" s="22" t="s">
        <v>40</v>
      </c>
      <c r="C74" s="22" t="s">
        <v>41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/>
      <c r="P74" s="18"/>
    </row>
    <row r="75" spans="1:16" x14ac:dyDescent="0.2">
      <c r="A75" s="37">
        <v>44722</v>
      </c>
      <c r="B75" s="86">
        <f>_xlfn.ISOWEEKNUM(A75)</f>
        <v>23</v>
      </c>
      <c r="C75" s="22">
        <f>DAY(A75)</f>
        <v>10</v>
      </c>
      <c r="D75" s="38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/>
      <c r="P75" s="18"/>
    </row>
    <row r="76" spans="1:16" x14ac:dyDescent="0.2">
      <c r="A76" s="37">
        <v>44685</v>
      </c>
      <c r="B76" s="86">
        <f t="shared" ref="B76:B79" si="0">_xlfn.ISOWEEKNUM(A76)</f>
        <v>18</v>
      </c>
      <c r="C76" s="22">
        <f t="shared" ref="C76:C79" si="1">DAY(A76)</f>
        <v>4</v>
      </c>
      <c r="D76" s="38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/>
      <c r="P76" s="18"/>
    </row>
    <row r="77" spans="1:16" x14ac:dyDescent="0.2">
      <c r="A77" s="37">
        <v>44908</v>
      </c>
      <c r="B77" s="86">
        <f t="shared" si="0"/>
        <v>50</v>
      </c>
      <c r="C77" s="22">
        <f t="shared" si="1"/>
        <v>13</v>
      </c>
      <c r="D77" s="38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/>
      <c r="P77" s="18"/>
    </row>
    <row r="78" spans="1:16" x14ac:dyDescent="0.2">
      <c r="A78" s="37">
        <v>44603</v>
      </c>
      <c r="B78" s="86">
        <f t="shared" si="0"/>
        <v>6</v>
      </c>
      <c r="C78" s="22">
        <f t="shared" si="1"/>
        <v>11</v>
      </c>
      <c r="D78" s="38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/>
      <c r="P78" s="18"/>
    </row>
    <row r="79" spans="1:16" x14ac:dyDescent="0.2">
      <c r="A79" s="37">
        <v>44722</v>
      </c>
      <c r="B79" s="86">
        <f t="shared" si="0"/>
        <v>23</v>
      </c>
      <c r="C79" s="22">
        <f t="shared" si="1"/>
        <v>10</v>
      </c>
      <c r="D79" s="38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/>
      <c r="P79" s="18"/>
    </row>
    <row r="80" spans="1:16" s="5" customForma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8"/>
    </row>
    <row r="81" spans="1:16" x14ac:dyDescent="0.2">
      <c r="A81" s="19" t="s">
        <v>42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>
        <v>10</v>
      </c>
      <c r="P81" s="18"/>
    </row>
    <row r="82" spans="1:16" x14ac:dyDescent="0.2">
      <c r="A82" s="16" t="s">
        <v>43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/>
      <c r="P82" s="18"/>
    </row>
    <row r="83" spans="1:16" ht="13.5" thickBot="1" x14ac:dyDescent="0.25">
      <c r="A83" s="16" t="s">
        <v>44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1"/>
      <c r="P83" s="18"/>
    </row>
    <row r="84" spans="1:16" ht="13.5" thickBot="1" x14ac:dyDescent="0.25">
      <c r="A84" s="39" t="s">
        <v>45</v>
      </c>
      <c r="B84" s="40" t="s">
        <v>46</v>
      </c>
      <c r="C84" s="41" t="s">
        <v>47</v>
      </c>
      <c r="D84" s="34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1"/>
      <c r="P84" s="18"/>
    </row>
    <row r="85" spans="1:16" x14ac:dyDescent="0.2">
      <c r="A85" s="42" t="s">
        <v>48</v>
      </c>
      <c r="B85" s="34" t="s">
        <v>49</v>
      </c>
      <c r="C85" s="43">
        <v>100000000</v>
      </c>
      <c r="D85" s="34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1"/>
      <c r="P85" s="18"/>
    </row>
    <row r="86" spans="1:16" x14ac:dyDescent="0.2">
      <c r="A86" s="42" t="s">
        <v>1</v>
      </c>
      <c r="B86" s="34" t="s">
        <v>50</v>
      </c>
      <c r="C86" s="43">
        <v>30000000</v>
      </c>
      <c r="D86" s="34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1"/>
      <c r="P86" s="18"/>
    </row>
    <row r="87" spans="1:16" x14ac:dyDescent="0.2">
      <c r="A87" s="42" t="s">
        <v>1</v>
      </c>
      <c r="B87" s="34" t="s">
        <v>51</v>
      </c>
      <c r="C87" s="43">
        <v>20000000</v>
      </c>
      <c r="D87" s="34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1"/>
      <c r="P87" s="18"/>
    </row>
    <row r="88" spans="1:16" x14ac:dyDescent="0.2">
      <c r="A88" s="42" t="s">
        <v>1</v>
      </c>
      <c r="B88" s="34" t="s">
        <v>52</v>
      </c>
      <c r="C88" s="43">
        <v>10000000</v>
      </c>
      <c r="D88" s="34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/>
      <c r="P88" s="18"/>
    </row>
    <row r="89" spans="1:16" x14ac:dyDescent="0.2">
      <c r="A89" s="42" t="s">
        <v>1</v>
      </c>
      <c r="B89" s="34" t="s">
        <v>53</v>
      </c>
      <c r="C89" s="43">
        <v>10000000</v>
      </c>
      <c r="D89" s="34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/>
      <c r="P89" s="18"/>
    </row>
    <row r="90" spans="1:16" x14ac:dyDescent="0.2">
      <c r="A90" s="42" t="s">
        <v>1</v>
      </c>
      <c r="B90" s="34" t="s">
        <v>54</v>
      </c>
      <c r="C90" s="43">
        <v>15000000</v>
      </c>
      <c r="D90" s="44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/>
      <c r="P90" s="18"/>
    </row>
    <row r="91" spans="1:16" x14ac:dyDescent="0.2">
      <c r="A91" s="42" t="s">
        <v>0</v>
      </c>
      <c r="B91" s="34" t="s">
        <v>55</v>
      </c>
      <c r="C91" s="43">
        <v>25000000</v>
      </c>
      <c r="D91" s="34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/>
      <c r="P91" s="18"/>
    </row>
    <row r="92" spans="1:16" x14ac:dyDescent="0.2">
      <c r="A92" s="42" t="s">
        <v>0</v>
      </c>
      <c r="B92" s="34" t="s">
        <v>56</v>
      </c>
      <c r="C92" s="43">
        <v>200000000</v>
      </c>
      <c r="D92" s="44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/>
      <c r="P92" s="18"/>
    </row>
    <row r="93" spans="1:16" x14ac:dyDescent="0.2">
      <c r="A93" s="42" t="s">
        <v>0</v>
      </c>
      <c r="B93" s="34" t="s">
        <v>57</v>
      </c>
      <c r="C93" s="43">
        <v>30000000</v>
      </c>
      <c r="D93" s="34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/>
      <c r="P93" s="18"/>
    </row>
    <row r="94" spans="1:16" x14ac:dyDescent="0.2">
      <c r="A94" s="42" t="s">
        <v>0</v>
      </c>
      <c r="B94" s="34" t="s">
        <v>58</v>
      </c>
      <c r="C94" s="43">
        <v>22500000</v>
      </c>
      <c r="D94" s="34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/>
      <c r="P94" s="18"/>
    </row>
    <row r="95" spans="1:16" ht="13.5" thickBot="1" x14ac:dyDescent="0.25">
      <c r="A95" s="45" t="s">
        <v>0</v>
      </c>
      <c r="B95" s="46" t="s">
        <v>59</v>
      </c>
      <c r="C95" s="47">
        <v>17500000</v>
      </c>
      <c r="D95" s="34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/>
      <c r="P95" s="18"/>
    </row>
    <row r="96" spans="1:16" x14ac:dyDescent="0.2">
      <c r="A96" s="16"/>
      <c r="B96" s="16"/>
      <c r="C96" s="4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/>
      <c r="P96" s="18"/>
    </row>
    <row r="97" spans="1:16" x14ac:dyDescent="0.2">
      <c r="A97" s="34" t="s">
        <v>60</v>
      </c>
      <c r="B97" s="16" t="s">
        <v>45</v>
      </c>
      <c r="C97" s="30" t="s">
        <v>1</v>
      </c>
      <c r="D97" s="16"/>
      <c r="E97" s="34" t="s">
        <v>61</v>
      </c>
      <c r="F97" s="16" t="s">
        <v>45</v>
      </c>
      <c r="G97" s="30" t="s">
        <v>1</v>
      </c>
      <c r="H97" s="16"/>
      <c r="I97" s="16"/>
      <c r="J97" s="16"/>
      <c r="K97" s="16"/>
      <c r="L97" s="16"/>
      <c r="M97" s="16"/>
      <c r="N97" s="16"/>
      <c r="O97" s="21"/>
      <c r="P97" s="18"/>
    </row>
    <row r="98" spans="1:16" ht="13.5" thickBot="1" x14ac:dyDescent="0.25">
      <c r="A98" s="16"/>
      <c r="B98" s="16" t="s">
        <v>46</v>
      </c>
      <c r="C98" s="30" t="s">
        <v>53</v>
      </c>
      <c r="D98" s="16"/>
      <c r="E98" s="16"/>
      <c r="F98" s="16" t="s">
        <v>47</v>
      </c>
      <c r="G98" s="49">
        <v>10000000</v>
      </c>
      <c r="H98" s="16"/>
      <c r="I98" s="16"/>
      <c r="J98" s="16"/>
      <c r="K98" s="16"/>
      <c r="L98" s="16"/>
      <c r="M98" s="16"/>
      <c r="N98" s="16"/>
      <c r="O98" s="21"/>
      <c r="P98" s="18"/>
    </row>
    <row r="99" spans="1:16" ht="15.75" thickBot="1" x14ac:dyDescent="0.3">
      <c r="A99" s="16"/>
      <c r="B99" s="16" t="s">
        <v>47</v>
      </c>
      <c r="C99" s="87">
        <f>IFERROR(
            IF(
                        COUNTIF(A85:A95,C97)&gt;0,
                        IF(
                                    COUNTIF(B85:B95,C98)=0,
                                    SUMIF(A85:A95,C97,C85:C95),
                                    SUMIF(B85:B95,C98,C85:C95)),
                        IF(
                                    COUNTIF(B85:B95,C98)&gt;0,
                                    SUMIF(B85:B95,C98,C85:C95),
                                    "Заполните поля валидными данными")),
            "Заполните поля валидными данными")</f>
        <v>10000000</v>
      </c>
      <c r="D99" s="50"/>
      <c r="E99" s="16" t="str">
        <f>VLOOKUP(G97,A85:C95,2,0)</f>
        <v>Краснодар</v>
      </c>
      <c r="F99" s="16" t="s">
        <v>62</v>
      </c>
      <c r="G99" s="88">
        <f>COUNTIFS(A85:A95,G97,C85:C95,"&gt;"&amp;G98)</f>
        <v>3</v>
      </c>
      <c r="H99" s="16"/>
      <c r="I99" s="16"/>
      <c r="J99" s="16"/>
      <c r="K99" s="16"/>
      <c r="L99" s="16"/>
      <c r="M99" s="16"/>
      <c r="N99" s="16"/>
      <c r="O99" s="21"/>
      <c r="P99" s="18"/>
    </row>
    <row r="100" spans="1:16" s="5" customForma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8"/>
    </row>
    <row r="101" spans="1:16" x14ac:dyDescent="0.2">
      <c r="A101" s="19" t="s">
        <v>63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0">
        <v>10</v>
      </c>
      <c r="P101" s="18"/>
    </row>
    <row r="102" spans="1:16" x14ac:dyDescent="0.2">
      <c r="A102" s="16" t="s">
        <v>64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1"/>
      <c r="P102" s="18"/>
    </row>
    <row r="103" spans="1:16" x14ac:dyDescent="0.2">
      <c r="A103" s="16" t="s">
        <v>65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1"/>
      <c r="P103" s="18"/>
    </row>
    <row r="104" spans="1:16" x14ac:dyDescent="0.2">
      <c r="A104" s="16" t="s">
        <v>84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1"/>
      <c r="P104" s="18"/>
    </row>
    <row r="105" spans="1:16" x14ac:dyDescent="0.2">
      <c r="A105" s="16" t="s">
        <v>66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1"/>
      <c r="P105" s="18"/>
    </row>
    <row r="106" spans="1:16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/>
      <c r="P106" s="18"/>
    </row>
    <row r="107" spans="1:16" ht="15" x14ac:dyDescent="0.25">
      <c r="A107" s="83" t="s">
        <v>67</v>
      </c>
      <c r="B107" s="83" t="s">
        <v>68</v>
      </c>
      <c r="C107" s="83" t="s">
        <v>39</v>
      </c>
      <c r="D107" s="84" t="s">
        <v>47</v>
      </c>
      <c r="E107" s="51"/>
      <c r="F107" s="52"/>
      <c r="G107" s="52"/>
      <c r="H107" s="52"/>
      <c r="I107" s="16"/>
      <c r="J107" s="16"/>
      <c r="K107" s="16"/>
      <c r="L107" s="16"/>
      <c r="M107" s="16"/>
      <c r="N107" s="16"/>
      <c r="O107" s="21"/>
      <c r="P107" s="18"/>
    </row>
    <row r="108" spans="1:16" ht="15" x14ac:dyDescent="0.25">
      <c r="A108" s="77" t="s">
        <v>69</v>
      </c>
      <c r="B108" s="77">
        <v>39</v>
      </c>
      <c r="C108" s="78">
        <v>41791</v>
      </c>
      <c r="D108" s="79">
        <v>1280049</v>
      </c>
      <c r="E108" s="53"/>
      <c r="F108" s="52"/>
      <c r="G108" s="52"/>
      <c r="H108" s="52"/>
      <c r="I108" s="16"/>
      <c r="J108" s="16"/>
      <c r="K108" s="16"/>
      <c r="L108" s="16"/>
      <c r="M108" s="16"/>
      <c r="N108" s="16"/>
      <c r="O108" s="21"/>
      <c r="P108" s="18"/>
    </row>
    <row r="109" spans="1:16" ht="15" x14ac:dyDescent="0.25">
      <c r="A109" s="77" t="s">
        <v>69</v>
      </c>
      <c r="B109" s="77">
        <v>52</v>
      </c>
      <c r="C109" s="78">
        <v>41821</v>
      </c>
      <c r="D109" s="79">
        <v>1224442</v>
      </c>
      <c r="E109" s="53"/>
      <c r="F109" s="52"/>
      <c r="G109" s="52"/>
      <c r="H109" s="52"/>
      <c r="I109" s="16"/>
      <c r="J109" s="16"/>
      <c r="K109" s="16"/>
      <c r="L109" s="16"/>
      <c r="M109" s="16"/>
      <c r="N109" s="16"/>
      <c r="O109" s="21"/>
      <c r="P109" s="18"/>
    </row>
    <row r="110" spans="1:16" ht="15" x14ac:dyDescent="0.25">
      <c r="A110" s="77" t="s">
        <v>69</v>
      </c>
      <c r="B110" s="77">
        <v>90</v>
      </c>
      <c r="C110" s="78">
        <v>41852</v>
      </c>
      <c r="D110" s="79">
        <v>2432897</v>
      </c>
      <c r="E110" s="53"/>
      <c r="F110" s="52"/>
      <c r="G110" s="52"/>
      <c r="H110" s="52"/>
      <c r="I110" s="16"/>
      <c r="J110" s="16"/>
      <c r="K110" s="16"/>
      <c r="L110" s="16"/>
      <c r="M110" s="16"/>
      <c r="N110" s="16"/>
      <c r="O110" s="21"/>
      <c r="P110" s="18"/>
    </row>
    <row r="111" spans="1:16" ht="15" x14ac:dyDescent="0.25">
      <c r="A111" s="77" t="s">
        <v>69</v>
      </c>
      <c r="B111" s="77">
        <v>99</v>
      </c>
      <c r="C111" s="78">
        <v>41883</v>
      </c>
      <c r="D111" s="79">
        <v>2544230</v>
      </c>
      <c r="E111" s="53"/>
      <c r="F111" s="52"/>
      <c r="G111" s="52"/>
      <c r="H111" s="52"/>
      <c r="I111" s="16"/>
      <c r="J111" s="16"/>
      <c r="K111" s="16"/>
      <c r="L111" s="16"/>
      <c r="M111" s="16"/>
      <c r="N111" s="16"/>
      <c r="O111" s="21"/>
      <c r="P111" s="18"/>
    </row>
    <row r="112" spans="1:16" ht="15" x14ac:dyDescent="0.25">
      <c r="A112" s="77" t="s">
        <v>69</v>
      </c>
      <c r="B112" s="77">
        <v>170</v>
      </c>
      <c r="C112" s="78">
        <v>41913</v>
      </c>
      <c r="D112" s="79">
        <v>4248729</v>
      </c>
      <c r="E112" s="53"/>
      <c r="F112" s="52"/>
      <c r="G112" s="52"/>
      <c r="H112" s="52"/>
      <c r="I112" s="16"/>
      <c r="J112" s="16"/>
      <c r="K112" s="16"/>
      <c r="L112" s="16"/>
      <c r="M112" s="16"/>
      <c r="N112" s="16"/>
      <c r="O112" s="21"/>
      <c r="P112" s="18"/>
    </row>
    <row r="113" spans="1:16" ht="15" x14ac:dyDescent="0.25">
      <c r="A113" s="77" t="s">
        <v>69</v>
      </c>
      <c r="B113" s="77">
        <v>70</v>
      </c>
      <c r="C113" s="78">
        <v>41944</v>
      </c>
      <c r="D113" s="79">
        <v>1601490</v>
      </c>
      <c r="E113" s="53"/>
      <c r="F113" s="52"/>
      <c r="G113" s="52"/>
      <c r="H113" s="52"/>
      <c r="I113" s="16"/>
      <c r="J113" s="16"/>
      <c r="K113" s="16"/>
      <c r="L113" s="16"/>
      <c r="M113" s="16"/>
      <c r="N113" s="16"/>
      <c r="O113" s="21"/>
      <c r="P113" s="18"/>
    </row>
    <row r="114" spans="1:16" ht="15" x14ac:dyDescent="0.25">
      <c r="A114" s="77" t="s">
        <v>70</v>
      </c>
      <c r="B114" s="77">
        <v>39</v>
      </c>
      <c r="C114" s="78">
        <v>41791</v>
      </c>
      <c r="D114" s="79">
        <v>282300</v>
      </c>
      <c r="E114" s="54"/>
      <c r="F114" s="52"/>
      <c r="G114" s="52"/>
      <c r="H114" s="52"/>
      <c r="I114" s="16"/>
      <c r="J114" s="16"/>
      <c r="K114" s="16"/>
      <c r="L114" s="16"/>
      <c r="M114" s="16"/>
      <c r="N114" s="16"/>
      <c r="O114" s="21"/>
      <c r="P114" s="18"/>
    </row>
    <row r="115" spans="1:16" ht="15" x14ac:dyDescent="0.25">
      <c r="A115" s="77" t="s">
        <v>70</v>
      </c>
      <c r="B115" s="77">
        <v>45</v>
      </c>
      <c r="C115" s="78">
        <v>41821</v>
      </c>
      <c r="D115" s="79">
        <v>215050</v>
      </c>
      <c r="E115" s="54"/>
      <c r="F115" s="52"/>
      <c r="G115" s="52"/>
      <c r="H115" s="52"/>
      <c r="I115" s="16"/>
      <c r="J115" s="16"/>
      <c r="K115" s="16"/>
      <c r="L115" s="16"/>
      <c r="M115" s="16"/>
      <c r="N115" s="16"/>
      <c r="O115" s="21"/>
      <c r="P115" s="18"/>
    </row>
    <row r="116" spans="1:16" ht="15" x14ac:dyDescent="0.25">
      <c r="A116" s="77" t="s">
        <v>70</v>
      </c>
      <c r="B116" s="77">
        <v>59</v>
      </c>
      <c r="C116" s="78">
        <v>41852</v>
      </c>
      <c r="D116" s="79">
        <v>396309</v>
      </c>
      <c r="E116" s="54"/>
      <c r="F116" s="52"/>
      <c r="G116" s="52"/>
      <c r="H116" s="52"/>
      <c r="I116" s="16"/>
      <c r="J116" s="16"/>
      <c r="K116" s="16"/>
      <c r="L116" s="16"/>
      <c r="M116" s="16"/>
      <c r="N116" s="16"/>
      <c r="O116" s="21"/>
      <c r="P116" s="18"/>
    </row>
    <row r="117" spans="1:16" ht="15" x14ac:dyDescent="0.25">
      <c r="A117" s="77" t="s">
        <v>70</v>
      </c>
      <c r="B117" s="77">
        <v>53</v>
      </c>
      <c r="C117" s="78">
        <v>41883</v>
      </c>
      <c r="D117" s="79">
        <v>342689</v>
      </c>
      <c r="E117" s="54"/>
      <c r="F117" s="52"/>
      <c r="G117" s="52"/>
      <c r="H117" s="52"/>
      <c r="I117" s="16"/>
      <c r="J117" s="16"/>
      <c r="K117" s="16"/>
      <c r="L117" s="16"/>
      <c r="M117" s="16"/>
      <c r="N117" s="16"/>
      <c r="O117" s="21"/>
      <c r="P117" s="18"/>
    </row>
    <row r="118" spans="1:16" ht="15" x14ac:dyDescent="0.25">
      <c r="A118" s="77" t="s">
        <v>70</v>
      </c>
      <c r="B118" s="77">
        <v>133</v>
      </c>
      <c r="C118" s="78">
        <v>41913</v>
      </c>
      <c r="D118" s="79">
        <v>821405</v>
      </c>
      <c r="E118" s="54"/>
      <c r="F118" s="52"/>
      <c r="G118" s="52"/>
      <c r="H118" s="52"/>
      <c r="I118" s="16"/>
      <c r="J118" s="16"/>
      <c r="K118" s="16"/>
      <c r="L118" s="16"/>
      <c r="M118" s="16"/>
      <c r="N118" s="16"/>
      <c r="O118" s="21"/>
      <c r="P118" s="18"/>
    </row>
    <row r="119" spans="1:16" ht="15" x14ac:dyDescent="0.25">
      <c r="A119" s="77" t="s">
        <v>70</v>
      </c>
      <c r="B119" s="77">
        <v>93</v>
      </c>
      <c r="C119" s="78">
        <v>41944</v>
      </c>
      <c r="D119" s="79">
        <v>610930</v>
      </c>
      <c r="E119" s="54"/>
      <c r="F119" s="52"/>
      <c r="G119" s="52"/>
      <c r="H119" s="52"/>
      <c r="I119" s="16"/>
      <c r="J119" s="16"/>
      <c r="K119" s="16"/>
      <c r="L119" s="16"/>
      <c r="M119" s="16"/>
      <c r="N119" s="16"/>
      <c r="O119" s="21"/>
      <c r="P119" s="18"/>
    </row>
    <row r="120" spans="1:16" ht="15" x14ac:dyDescent="0.25">
      <c r="A120" s="77" t="s">
        <v>71</v>
      </c>
      <c r="B120" s="77">
        <v>49</v>
      </c>
      <c r="C120" s="78">
        <v>41791</v>
      </c>
      <c r="D120" s="79">
        <v>126370</v>
      </c>
      <c r="E120" s="53"/>
      <c r="F120" s="52"/>
      <c r="G120" s="52"/>
      <c r="H120" s="52"/>
      <c r="I120" s="16"/>
      <c r="J120" s="16"/>
      <c r="K120" s="16"/>
      <c r="L120" s="16"/>
      <c r="M120" s="16"/>
      <c r="N120" s="16"/>
      <c r="O120" s="21"/>
      <c r="P120" s="18"/>
    </row>
    <row r="121" spans="1:16" ht="15" x14ac:dyDescent="0.25">
      <c r="A121" s="77" t="s">
        <v>71</v>
      </c>
      <c r="B121" s="77">
        <v>33</v>
      </c>
      <c r="C121" s="78">
        <v>41821</v>
      </c>
      <c r="D121" s="79">
        <v>288350</v>
      </c>
      <c r="E121" s="53"/>
      <c r="F121" s="52"/>
      <c r="G121" s="52"/>
      <c r="H121" s="52"/>
      <c r="I121" s="16"/>
      <c r="J121" s="16"/>
      <c r="K121" s="16"/>
      <c r="L121" s="16"/>
      <c r="M121" s="16"/>
      <c r="N121" s="16"/>
      <c r="O121" s="21"/>
      <c r="P121" s="18"/>
    </row>
    <row r="122" spans="1:16" ht="15" x14ac:dyDescent="0.25">
      <c r="A122" s="77" t="s">
        <v>71</v>
      </c>
      <c r="B122" s="77">
        <v>41</v>
      </c>
      <c r="C122" s="78">
        <v>41852</v>
      </c>
      <c r="D122" s="79">
        <v>324240</v>
      </c>
      <c r="E122" s="53"/>
      <c r="F122" s="52"/>
      <c r="G122" s="52"/>
      <c r="H122" s="52"/>
      <c r="I122" s="16"/>
      <c r="J122" s="16"/>
      <c r="K122" s="16"/>
      <c r="L122" s="16"/>
      <c r="M122" s="16"/>
      <c r="N122" s="16"/>
      <c r="O122" s="21"/>
      <c r="P122" s="18"/>
    </row>
    <row r="123" spans="1:16" ht="15" x14ac:dyDescent="0.25">
      <c r="A123" s="77" t="s">
        <v>71</v>
      </c>
      <c r="B123" s="77">
        <v>43</v>
      </c>
      <c r="C123" s="78">
        <v>41883</v>
      </c>
      <c r="D123" s="79">
        <v>281700</v>
      </c>
      <c r="E123" s="53"/>
      <c r="F123" s="52"/>
      <c r="G123" s="52"/>
      <c r="H123" s="52"/>
      <c r="I123" s="16"/>
      <c r="J123" s="16"/>
      <c r="K123" s="16"/>
      <c r="L123" s="16"/>
      <c r="M123" s="16"/>
      <c r="N123" s="16"/>
      <c r="O123" s="21"/>
      <c r="P123" s="18"/>
    </row>
    <row r="124" spans="1:16" ht="15" x14ac:dyDescent="0.25">
      <c r="A124" s="77" t="s">
        <v>71</v>
      </c>
      <c r="B124" s="77">
        <v>52</v>
      </c>
      <c r="C124" s="78">
        <v>41913</v>
      </c>
      <c r="D124" s="79">
        <v>390730</v>
      </c>
      <c r="E124" s="53"/>
      <c r="F124" s="52"/>
      <c r="G124" s="52"/>
      <c r="H124" s="52"/>
      <c r="I124" s="16"/>
      <c r="J124" s="16"/>
      <c r="K124" s="16"/>
      <c r="L124" s="16"/>
      <c r="M124" s="16"/>
      <c r="N124" s="16"/>
      <c r="O124" s="21"/>
      <c r="P124" s="18"/>
    </row>
    <row r="125" spans="1:16" x14ac:dyDescent="0.2">
      <c r="A125" s="77" t="s">
        <v>71</v>
      </c>
      <c r="B125" s="77">
        <v>45</v>
      </c>
      <c r="C125" s="78">
        <v>41944</v>
      </c>
      <c r="D125" s="79">
        <v>155040</v>
      </c>
      <c r="E125" s="53"/>
      <c r="F125" s="16"/>
      <c r="G125" s="16"/>
      <c r="H125" s="16"/>
      <c r="I125" s="16"/>
      <c r="J125" s="16"/>
      <c r="K125" s="16"/>
      <c r="L125" s="16"/>
      <c r="M125" s="16"/>
      <c r="N125" s="16"/>
      <c r="O125" s="21"/>
      <c r="P125" s="18"/>
    </row>
    <row r="126" spans="1:16" x14ac:dyDescent="0.2">
      <c r="A126" s="77" t="s">
        <v>72</v>
      </c>
      <c r="B126" s="77">
        <v>27</v>
      </c>
      <c r="C126" s="78">
        <v>41791</v>
      </c>
      <c r="D126" s="79">
        <v>317000</v>
      </c>
      <c r="E126" s="53"/>
      <c r="F126" s="16"/>
      <c r="G126" s="16"/>
      <c r="H126" s="16"/>
      <c r="I126" s="16"/>
      <c r="J126" s="16"/>
      <c r="K126" s="16"/>
      <c r="L126" s="16"/>
      <c r="M126" s="16"/>
      <c r="N126" s="16"/>
      <c r="O126" s="21"/>
      <c r="P126" s="18"/>
    </row>
    <row r="127" spans="1:16" x14ac:dyDescent="0.2">
      <c r="A127" s="77" t="s">
        <v>72</v>
      </c>
      <c r="B127" s="77">
        <v>58</v>
      </c>
      <c r="C127" s="78">
        <v>41821</v>
      </c>
      <c r="D127" s="79">
        <v>164610</v>
      </c>
      <c r="E127" s="53"/>
      <c r="F127" s="16"/>
      <c r="G127" s="16"/>
      <c r="H127" s="16"/>
      <c r="I127" s="16"/>
      <c r="J127" s="16"/>
      <c r="K127" s="16"/>
      <c r="L127" s="16"/>
      <c r="M127" s="16"/>
      <c r="N127" s="16"/>
      <c r="O127" s="21"/>
      <c r="P127" s="18"/>
    </row>
    <row r="128" spans="1:16" x14ac:dyDescent="0.2">
      <c r="A128" s="77" t="s">
        <v>72</v>
      </c>
      <c r="B128" s="77">
        <v>67</v>
      </c>
      <c r="C128" s="78">
        <v>41852</v>
      </c>
      <c r="D128" s="79">
        <v>199660</v>
      </c>
      <c r="E128" s="53"/>
      <c r="F128" s="16"/>
      <c r="G128" s="16"/>
      <c r="H128" s="16"/>
      <c r="I128" s="16"/>
      <c r="J128" s="16"/>
      <c r="K128" s="16"/>
      <c r="L128" s="16"/>
      <c r="M128" s="16"/>
      <c r="N128" s="16"/>
      <c r="O128" s="21"/>
      <c r="P128" s="18"/>
    </row>
    <row r="129" spans="1:16" x14ac:dyDescent="0.2">
      <c r="A129" s="77" t="s">
        <v>72</v>
      </c>
      <c r="B129" s="77">
        <v>69</v>
      </c>
      <c r="C129" s="78">
        <v>41883</v>
      </c>
      <c r="D129" s="79">
        <v>184220</v>
      </c>
      <c r="E129" s="53"/>
      <c r="F129" s="16"/>
      <c r="G129" s="16"/>
      <c r="H129" s="16"/>
      <c r="I129" s="16"/>
      <c r="J129" s="16"/>
      <c r="K129" s="16"/>
      <c r="L129" s="16"/>
      <c r="M129" s="16"/>
      <c r="N129" s="16"/>
      <c r="O129" s="21"/>
      <c r="P129" s="18"/>
    </row>
    <row r="130" spans="1:16" x14ac:dyDescent="0.2">
      <c r="A130" s="77" t="s">
        <v>72</v>
      </c>
      <c r="B130" s="77">
        <v>95</v>
      </c>
      <c r="C130" s="78">
        <v>41913</v>
      </c>
      <c r="D130" s="79">
        <v>311010</v>
      </c>
      <c r="E130" s="53"/>
      <c r="F130" s="16"/>
      <c r="G130" s="16"/>
      <c r="H130" s="16"/>
      <c r="I130" s="16"/>
      <c r="J130" s="16"/>
      <c r="K130" s="16"/>
      <c r="L130" s="16"/>
      <c r="M130" s="16"/>
      <c r="N130" s="16"/>
      <c r="O130" s="21"/>
      <c r="P130" s="18"/>
    </row>
    <row r="131" spans="1:16" x14ac:dyDescent="0.2">
      <c r="A131" s="80" t="s">
        <v>72</v>
      </c>
      <c r="B131" s="80">
        <v>63</v>
      </c>
      <c r="C131" s="81">
        <v>41944</v>
      </c>
      <c r="D131" s="82">
        <v>177330</v>
      </c>
      <c r="E131" s="53"/>
      <c r="F131" s="16"/>
      <c r="G131" s="16"/>
      <c r="H131" s="16"/>
      <c r="I131" s="16"/>
      <c r="J131" s="16"/>
      <c r="K131" s="16"/>
      <c r="L131" s="16"/>
      <c r="M131" s="16"/>
      <c r="N131" s="16"/>
      <c r="O131" s="21"/>
      <c r="P131" s="18"/>
    </row>
    <row r="132" spans="1:16" ht="15.75" thickBot="1" x14ac:dyDescent="0.3">
      <c r="A132" s="55"/>
      <c r="B132" s="5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21"/>
      <c r="P132" s="18"/>
    </row>
    <row r="133" spans="1:1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21"/>
      <c r="P133" s="18"/>
    </row>
    <row r="134" spans="1:16" ht="15" x14ac:dyDescent="0.25">
      <c r="A134" s="55"/>
      <c r="B134" s="55"/>
      <c r="C134" s="55"/>
      <c r="D134" s="55"/>
      <c r="E134" s="55"/>
      <c r="F134" s="55"/>
      <c r="G134" s="55"/>
      <c r="H134" s="55"/>
      <c r="I134" s="16"/>
      <c r="J134" s="16"/>
      <c r="K134" s="16"/>
      <c r="L134" s="16"/>
      <c r="M134" s="16"/>
      <c r="N134" s="16"/>
      <c r="O134" s="21"/>
      <c r="P134" s="18"/>
    </row>
    <row r="135" spans="1:16" ht="15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21"/>
      <c r="P135" s="18"/>
    </row>
    <row r="136" spans="1:16" ht="15" x14ac:dyDescent="0.25">
      <c r="A136" s="57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21"/>
      <c r="P136" s="18"/>
    </row>
    <row r="137" spans="1:16" ht="15" x14ac:dyDescent="0.25">
      <c r="A137" s="57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21"/>
      <c r="P137" s="18"/>
    </row>
    <row r="138" spans="1:16" ht="15" x14ac:dyDescent="0.25">
      <c r="A138" s="57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21"/>
      <c r="P138" s="18"/>
    </row>
    <row r="139" spans="1:16" ht="15" x14ac:dyDescent="0.25">
      <c r="A139" s="57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21"/>
      <c r="P139" s="18"/>
    </row>
    <row r="140" spans="1:16" ht="15" x14ac:dyDescent="0.25">
      <c r="A140" s="57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21"/>
      <c r="P140" s="18"/>
    </row>
    <row r="141" spans="1:16" ht="15" x14ac:dyDescent="0.25">
      <c r="A141" s="57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21"/>
      <c r="P141" s="18"/>
    </row>
    <row r="142" spans="1:16" ht="15" x14ac:dyDescent="0.25">
      <c r="A142" s="57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21"/>
      <c r="P142" s="18"/>
    </row>
    <row r="143" spans="1:16" ht="15" x14ac:dyDescent="0.25">
      <c r="A143" s="55"/>
      <c r="B143" s="55"/>
      <c r="C143" s="5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21"/>
      <c r="P143" s="18"/>
    </row>
    <row r="144" spans="1:16" ht="15" x14ac:dyDescent="0.25">
      <c r="A144" s="55"/>
      <c r="B144" s="55"/>
      <c r="C144" s="5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21"/>
      <c r="P144" s="18"/>
    </row>
    <row r="145" spans="1:16" ht="15" x14ac:dyDescent="0.25">
      <c r="A145" s="55"/>
      <c r="B145" s="55"/>
      <c r="C145" s="5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21"/>
      <c r="P145" s="18"/>
    </row>
    <row r="146" spans="1:16" ht="15" x14ac:dyDescent="0.25">
      <c r="A146" s="55"/>
      <c r="B146" s="55"/>
      <c r="C146" s="5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21"/>
      <c r="P146" s="18"/>
    </row>
    <row r="147" spans="1:16" ht="15" x14ac:dyDescent="0.25">
      <c r="A147" s="55"/>
      <c r="B147" s="55"/>
      <c r="C147" s="5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21"/>
      <c r="P147" s="18"/>
    </row>
    <row r="148" spans="1:16" ht="15" x14ac:dyDescent="0.25">
      <c r="A148" s="55"/>
      <c r="B148" s="55"/>
      <c r="C148" s="5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21"/>
      <c r="P148" s="18"/>
    </row>
    <row r="149" spans="1:16" ht="15" x14ac:dyDescent="0.25">
      <c r="A149" s="55"/>
      <c r="B149" s="55"/>
      <c r="C149" s="5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21"/>
      <c r="P149" s="18"/>
    </row>
    <row r="150" spans="1:16" ht="15" x14ac:dyDescent="0.25">
      <c r="A150" s="55"/>
      <c r="B150" s="55"/>
      <c r="C150" s="5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21"/>
      <c r="P150" s="18"/>
    </row>
    <row r="151" spans="1:16" ht="15" x14ac:dyDescent="0.25">
      <c r="A151" s="55"/>
      <c r="B151" s="55"/>
      <c r="C151" s="5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21"/>
      <c r="P151" s="18"/>
    </row>
    <row r="152" spans="1:16" ht="15" x14ac:dyDescent="0.25">
      <c r="A152" s="55"/>
      <c r="B152" s="55"/>
      <c r="C152" s="5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21"/>
      <c r="P152" s="18"/>
    </row>
    <row r="153" spans="1:16" x14ac:dyDescent="0.2">
      <c r="A153" s="58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21"/>
      <c r="P153" s="18"/>
    </row>
    <row r="154" spans="1:16" x14ac:dyDescent="0.2">
      <c r="A154" s="58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21"/>
      <c r="P154" s="18"/>
    </row>
    <row r="155" spans="1:16" x14ac:dyDescent="0.2">
      <c r="A155" s="58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21"/>
      <c r="P155" s="18"/>
    </row>
    <row r="156" spans="1:16" x14ac:dyDescent="0.2">
      <c r="A156" s="58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21"/>
      <c r="P156" s="18"/>
    </row>
    <row r="157" spans="1:16" s="7" customFormat="1" ht="15" x14ac:dyDescent="0.25">
      <c r="A157" s="59"/>
      <c r="B157" s="59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/>
      <c r="P157" s="62"/>
    </row>
    <row r="158" spans="1:16" ht="15" x14ac:dyDescent="0.25">
      <c r="A158" s="63"/>
      <c r="B158" s="64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65"/>
      <c r="P158" s="66"/>
    </row>
    <row r="159" spans="1:16" ht="15" x14ac:dyDescent="0.25">
      <c r="A159" s="63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16"/>
      <c r="M159" s="16"/>
      <c r="N159" s="16"/>
      <c r="O159" s="61"/>
      <c r="P159" s="66"/>
    </row>
    <row r="160" spans="1:16" ht="15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16"/>
      <c r="M160" s="16"/>
      <c r="N160" s="16"/>
      <c r="O160" s="65"/>
      <c r="P160" s="66"/>
    </row>
    <row r="161" spans="1:16" ht="15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16"/>
      <c r="M161" s="16"/>
      <c r="N161" s="16"/>
      <c r="O161" s="65"/>
      <c r="P161" s="66"/>
    </row>
    <row r="162" spans="1:16" ht="15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16"/>
      <c r="M162" s="16"/>
      <c r="N162" s="16"/>
      <c r="O162" s="65"/>
      <c r="P162" s="66"/>
    </row>
    <row r="163" spans="1:16" ht="15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16"/>
      <c r="M163" s="16"/>
      <c r="N163" s="16"/>
      <c r="O163" s="65"/>
      <c r="P163" s="66"/>
    </row>
    <row r="164" spans="1:16" ht="15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16"/>
      <c r="M164" s="16"/>
      <c r="N164" s="16"/>
      <c r="O164" s="65"/>
      <c r="P164" s="66"/>
    </row>
    <row r="165" spans="1:16" ht="15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16"/>
      <c r="M165" s="16"/>
      <c r="N165" s="16"/>
      <c r="O165" s="65"/>
      <c r="P165" s="66"/>
    </row>
    <row r="166" spans="1:16" ht="15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16"/>
      <c r="M166" s="16"/>
      <c r="N166" s="16"/>
      <c r="O166" s="65"/>
      <c r="P166" s="66"/>
    </row>
    <row r="167" spans="1:16" ht="15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16"/>
      <c r="M167" s="16"/>
      <c r="N167" s="16"/>
      <c r="O167" s="65"/>
      <c r="P167" s="66"/>
    </row>
    <row r="168" spans="1:16" ht="15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16"/>
      <c r="M168" s="16"/>
      <c r="N168" s="16"/>
      <c r="O168" s="65"/>
      <c r="P168" s="66"/>
    </row>
    <row r="169" spans="1:16" ht="15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16"/>
      <c r="M169" s="16"/>
      <c r="N169" s="16"/>
      <c r="O169" s="65"/>
      <c r="P169" s="66"/>
    </row>
    <row r="170" spans="1:16" ht="15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16"/>
      <c r="M170" s="16"/>
      <c r="N170" s="16"/>
      <c r="O170" s="65"/>
      <c r="P170" s="66"/>
    </row>
    <row r="171" spans="1:16" ht="15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16"/>
      <c r="M171" s="16"/>
      <c r="N171" s="16"/>
      <c r="O171" s="65"/>
      <c r="P171" s="66"/>
    </row>
    <row r="172" spans="1:16" ht="15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16"/>
      <c r="M172" s="16"/>
      <c r="N172" s="16"/>
      <c r="O172" s="65"/>
      <c r="P172" s="66"/>
    </row>
    <row r="173" spans="1:16" ht="15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16"/>
      <c r="M173" s="16"/>
      <c r="N173" s="16"/>
      <c r="O173" s="65"/>
      <c r="P173" s="66"/>
    </row>
    <row r="174" spans="1:16" ht="15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16"/>
      <c r="M174" s="16"/>
      <c r="N174" s="16"/>
      <c r="O174" s="65"/>
      <c r="P174" s="66"/>
    </row>
    <row r="175" spans="1:16" ht="15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16"/>
      <c r="M175" s="16"/>
      <c r="N175" s="16"/>
      <c r="O175" s="65"/>
      <c r="P175" s="66"/>
    </row>
    <row r="176" spans="1:16" ht="15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16"/>
      <c r="M176" s="16"/>
      <c r="N176" s="16"/>
      <c r="O176" s="65"/>
      <c r="P176" s="66"/>
    </row>
    <row r="177" spans="1:16" ht="15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16"/>
      <c r="M177" s="16"/>
      <c r="N177" s="16"/>
      <c r="O177" s="65"/>
      <c r="P177" s="66"/>
    </row>
    <row r="178" spans="1:16" ht="15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16"/>
      <c r="M178" s="16"/>
      <c r="N178" s="16"/>
      <c r="O178" s="65"/>
      <c r="P178" s="66"/>
    </row>
    <row r="179" spans="1:16" ht="15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16"/>
      <c r="M179" s="16"/>
      <c r="N179" s="16"/>
      <c r="O179" s="65"/>
      <c r="P179" s="66"/>
    </row>
    <row r="180" spans="1:16" ht="15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16"/>
      <c r="M180" s="16"/>
      <c r="N180" s="16"/>
      <c r="O180" s="65"/>
      <c r="P180" s="66"/>
    </row>
    <row r="181" spans="1:16" ht="15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16"/>
      <c r="M181" s="16"/>
      <c r="N181" s="16"/>
      <c r="O181" s="65"/>
      <c r="P181" s="66"/>
    </row>
    <row r="182" spans="1:16" ht="15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16"/>
      <c r="M182" s="16"/>
      <c r="N182" s="16"/>
      <c r="O182" s="65"/>
      <c r="P182" s="66"/>
    </row>
    <row r="183" spans="1:16" ht="15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16"/>
      <c r="M183" s="16"/>
      <c r="N183" s="16"/>
      <c r="O183" s="65"/>
      <c r="P183" s="66"/>
    </row>
    <row r="184" spans="1:16" ht="15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16"/>
      <c r="M184" s="16"/>
      <c r="N184" s="16"/>
      <c r="O184" s="65"/>
      <c r="P184" s="66"/>
    </row>
    <row r="185" spans="1:16" ht="15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16"/>
      <c r="M185" s="16"/>
      <c r="N185" s="16"/>
      <c r="O185" s="65"/>
      <c r="P185" s="66"/>
    </row>
    <row r="186" spans="1:16" ht="15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16"/>
      <c r="M186" s="16"/>
      <c r="N186" s="16"/>
      <c r="O186" s="65"/>
      <c r="P186" s="66"/>
    </row>
    <row r="187" spans="1:16" ht="15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16"/>
      <c r="M187" s="16"/>
      <c r="N187" s="16"/>
      <c r="O187" s="65"/>
      <c r="P187" s="66"/>
    </row>
    <row r="188" spans="1:16" ht="15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16"/>
      <c r="M188" s="16"/>
      <c r="N188" s="16"/>
      <c r="O188" s="65"/>
      <c r="P188" s="66"/>
    </row>
    <row r="189" spans="1:16" ht="15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16"/>
      <c r="M189" s="16"/>
      <c r="N189" s="16"/>
      <c r="O189" s="65"/>
      <c r="P189" s="66"/>
    </row>
    <row r="190" spans="1:16" ht="15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16"/>
      <c r="M190" s="16"/>
      <c r="N190" s="16"/>
      <c r="O190" s="65"/>
      <c r="P190" s="66"/>
    </row>
    <row r="191" spans="1:16" ht="15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16"/>
      <c r="M191" s="16"/>
      <c r="N191" s="16"/>
      <c r="O191" s="65"/>
      <c r="P191" s="66"/>
    </row>
    <row r="192" spans="1:16" ht="15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16"/>
      <c r="M192" s="16"/>
      <c r="N192" s="16"/>
      <c r="O192" s="65"/>
      <c r="P192" s="66"/>
    </row>
    <row r="193" spans="1:16" ht="15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16"/>
      <c r="M193" s="16"/>
      <c r="N193" s="16"/>
      <c r="O193" s="65"/>
      <c r="P193" s="66"/>
    </row>
    <row r="194" spans="1:16" ht="15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16"/>
      <c r="M194" s="16"/>
      <c r="N194" s="16"/>
      <c r="O194" s="65"/>
      <c r="P194" s="66"/>
    </row>
    <row r="195" spans="1:16" ht="15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16"/>
      <c r="M195" s="16"/>
      <c r="N195" s="16"/>
      <c r="O195" s="65"/>
      <c r="P195" s="66"/>
    </row>
    <row r="196" spans="1:16" ht="15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16"/>
      <c r="M196" s="16"/>
      <c r="N196" s="16"/>
      <c r="O196" s="65"/>
      <c r="P196" s="66"/>
    </row>
    <row r="197" spans="1:16" ht="15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16"/>
      <c r="M197" s="16"/>
      <c r="N197" s="16"/>
      <c r="O197" s="65"/>
      <c r="P197" s="66"/>
    </row>
    <row r="198" spans="1:16" ht="15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16"/>
      <c r="M198" s="16"/>
      <c r="N198" s="16"/>
      <c r="O198" s="65"/>
      <c r="P198" s="66"/>
    </row>
    <row r="199" spans="1:16" ht="15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16"/>
      <c r="M199" s="16"/>
      <c r="N199" s="16"/>
      <c r="O199" s="65"/>
      <c r="P199" s="66"/>
    </row>
    <row r="200" spans="1:16" ht="15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16"/>
      <c r="M200" s="16"/>
      <c r="N200" s="16"/>
      <c r="O200" s="65"/>
      <c r="P200" s="66"/>
    </row>
    <row r="201" spans="1:16" ht="15" x14ac:dyDescent="0.25">
      <c r="A201" s="63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16"/>
      <c r="M201" s="16"/>
      <c r="N201" s="16"/>
      <c r="O201" s="61"/>
      <c r="P201" s="66"/>
    </row>
    <row r="202" spans="1:16" ht="15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16"/>
      <c r="M202" s="16"/>
      <c r="N202" s="16"/>
      <c r="O202" s="65"/>
      <c r="P202" s="66"/>
    </row>
    <row r="203" spans="1:16" s="1" customFormat="1" ht="15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10"/>
      <c r="M203" s="10"/>
      <c r="N203" s="10"/>
      <c r="O203" s="67"/>
      <c r="P203" s="68"/>
    </row>
    <row r="204" spans="1:16" s="1" customFormat="1" ht="15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10"/>
      <c r="M204" s="10"/>
      <c r="N204" s="10"/>
      <c r="O204" s="67"/>
      <c r="P204" s="68"/>
    </row>
    <row r="205" spans="1:16" s="1" customFormat="1" ht="15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10"/>
      <c r="M205" s="10"/>
      <c r="N205" s="10"/>
      <c r="O205" s="67"/>
      <c r="P205" s="68"/>
    </row>
    <row r="206" spans="1:16" ht="15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16"/>
      <c r="M206" s="16"/>
      <c r="N206" s="16"/>
      <c r="O206" s="65"/>
      <c r="P206" s="66"/>
    </row>
    <row r="207" spans="1:16" ht="15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16"/>
      <c r="M207" s="16"/>
      <c r="N207" s="16"/>
      <c r="O207" s="65"/>
      <c r="P207" s="66"/>
    </row>
    <row r="208" spans="1:16" ht="15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16"/>
      <c r="M208" s="16"/>
      <c r="N208" s="16"/>
      <c r="O208" s="65"/>
      <c r="P208" s="66"/>
    </row>
    <row r="209" spans="1:16" ht="15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16"/>
      <c r="M209" s="16"/>
      <c r="N209" s="16"/>
      <c r="O209" s="65"/>
      <c r="P209" s="66"/>
    </row>
    <row r="210" spans="1:16" ht="15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16"/>
      <c r="M210" s="16"/>
      <c r="N210" s="16"/>
      <c r="O210" s="65"/>
      <c r="P210" s="66"/>
    </row>
    <row r="211" spans="1:16" ht="15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16"/>
      <c r="M211" s="16"/>
      <c r="N211" s="16"/>
      <c r="O211" s="65"/>
      <c r="P211" s="66"/>
    </row>
    <row r="212" spans="1:16" ht="15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16"/>
      <c r="M212" s="16"/>
      <c r="N212" s="16"/>
      <c r="O212" s="65"/>
      <c r="P212" s="66"/>
    </row>
    <row r="213" spans="1:16" ht="15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16"/>
      <c r="M213" s="16"/>
      <c r="N213" s="16"/>
      <c r="O213" s="65"/>
      <c r="P213" s="66"/>
    </row>
    <row r="214" spans="1:16" ht="15" x14ac:dyDescent="0.25">
      <c r="A214" s="5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65"/>
      <c r="P214" s="66"/>
    </row>
    <row r="215" spans="1:16" ht="15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16"/>
      <c r="M215" s="16"/>
      <c r="N215" s="16"/>
      <c r="O215" s="65"/>
      <c r="P215" s="18"/>
    </row>
    <row r="216" spans="1:16" ht="15" x14ac:dyDescent="0.25">
      <c r="A216" s="63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16"/>
      <c r="M216" s="16"/>
      <c r="N216" s="16"/>
      <c r="O216" s="69"/>
      <c r="P216" s="18"/>
    </row>
    <row r="217" spans="1:16" ht="15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16"/>
      <c r="M217" s="16"/>
      <c r="N217" s="16"/>
      <c r="O217" s="69"/>
      <c r="P217" s="18"/>
    </row>
    <row r="218" spans="1:16" ht="15" x14ac:dyDescent="0.25">
      <c r="A218" s="55"/>
      <c r="B218" s="75"/>
      <c r="C218" s="75"/>
      <c r="D218" s="75"/>
      <c r="E218" s="75"/>
      <c r="F218" s="55"/>
      <c r="G218" s="55"/>
      <c r="H218" s="55"/>
      <c r="I218" s="55"/>
      <c r="J218" s="55"/>
      <c r="K218" s="55"/>
      <c r="L218" s="16"/>
      <c r="M218" s="16"/>
      <c r="N218" s="16"/>
      <c r="O218" s="69"/>
      <c r="P218" s="18"/>
    </row>
    <row r="219" spans="1:16" ht="15" x14ac:dyDescent="0.25">
      <c r="A219" s="55"/>
      <c r="B219" s="75"/>
      <c r="C219" s="75"/>
      <c r="D219" s="75"/>
      <c r="E219" s="75"/>
      <c r="F219" s="55"/>
      <c r="G219" s="55"/>
      <c r="H219" s="55"/>
      <c r="I219" s="55"/>
      <c r="J219" s="55"/>
      <c r="K219" s="55"/>
      <c r="L219" s="16"/>
      <c r="M219" s="16"/>
      <c r="N219" s="16"/>
      <c r="O219" s="69"/>
      <c r="P219" s="18"/>
    </row>
    <row r="220" spans="1:16" ht="15" x14ac:dyDescent="0.25">
      <c r="A220" s="55"/>
      <c r="B220" s="75"/>
      <c r="C220" s="75"/>
      <c r="D220" s="75"/>
      <c r="E220" s="75"/>
      <c r="F220" s="55"/>
      <c r="G220" s="55"/>
      <c r="H220" s="55"/>
      <c r="I220" s="55"/>
      <c r="J220" s="55"/>
      <c r="K220" s="55"/>
      <c r="L220" s="16"/>
      <c r="M220" s="16"/>
      <c r="N220" s="16"/>
      <c r="O220" s="69"/>
      <c r="P220" s="18"/>
    </row>
    <row r="221" spans="1:16" ht="15" x14ac:dyDescent="0.25">
      <c r="A221" s="55"/>
      <c r="B221" s="75"/>
      <c r="C221" s="75"/>
      <c r="D221" s="75"/>
      <c r="E221" s="75"/>
      <c r="F221" s="55"/>
      <c r="G221" s="55"/>
      <c r="H221" s="55"/>
      <c r="I221" s="55"/>
      <c r="J221" s="55"/>
      <c r="K221" s="55"/>
      <c r="L221" s="16"/>
      <c r="M221" s="16"/>
      <c r="N221" s="16"/>
      <c r="O221" s="69"/>
      <c r="P221" s="18"/>
    </row>
    <row r="222" spans="1:16" ht="15" x14ac:dyDescent="0.25">
      <c r="A222" s="55"/>
      <c r="B222" s="75"/>
      <c r="C222" s="75"/>
      <c r="D222" s="75"/>
      <c r="E222" s="75"/>
      <c r="F222" s="55"/>
      <c r="G222" s="55"/>
      <c r="H222" s="55"/>
      <c r="I222" s="55"/>
      <c r="J222" s="55"/>
      <c r="K222" s="55"/>
      <c r="L222" s="16"/>
      <c r="M222" s="16"/>
      <c r="N222" s="16"/>
      <c r="O222" s="69"/>
      <c r="P222" s="18"/>
    </row>
    <row r="223" spans="1:16" ht="15" x14ac:dyDescent="0.25">
      <c r="A223" s="55"/>
      <c r="B223" s="75"/>
      <c r="C223" s="75"/>
      <c r="D223" s="75"/>
      <c r="E223" s="75"/>
      <c r="F223" s="55"/>
      <c r="G223" s="55"/>
      <c r="H223" s="55"/>
      <c r="I223" s="55"/>
      <c r="J223" s="55"/>
      <c r="K223" s="55"/>
      <c r="L223" s="16"/>
      <c r="M223" s="16"/>
      <c r="N223" s="16"/>
      <c r="O223" s="69"/>
      <c r="P223" s="18"/>
    </row>
    <row r="224" spans="1:16" ht="15" x14ac:dyDescent="0.25">
      <c r="A224" s="55"/>
      <c r="B224" s="75"/>
      <c r="C224" s="75"/>
      <c r="D224" s="75"/>
      <c r="E224" s="75"/>
      <c r="F224" s="55"/>
      <c r="G224" s="55"/>
      <c r="H224" s="55"/>
      <c r="I224" s="55"/>
      <c r="J224" s="55"/>
      <c r="K224" s="55"/>
      <c r="L224" s="16"/>
      <c r="M224" s="16"/>
      <c r="N224" s="16"/>
      <c r="O224" s="69"/>
      <c r="P224" s="18"/>
    </row>
    <row r="225" spans="1:16" ht="15" x14ac:dyDescent="0.25">
      <c r="A225" s="55"/>
      <c r="B225" s="75"/>
      <c r="C225" s="75"/>
      <c r="D225" s="75"/>
      <c r="E225" s="75"/>
      <c r="F225" s="55"/>
      <c r="G225" s="55"/>
      <c r="H225" s="55"/>
      <c r="I225" s="55"/>
      <c r="J225" s="55"/>
      <c r="K225" s="55"/>
      <c r="L225" s="16"/>
      <c r="M225" s="16"/>
      <c r="N225" s="16"/>
      <c r="O225" s="69"/>
      <c r="P225" s="18"/>
    </row>
    <row r="226" spans="1:16" ht="15" x14ac:dyDescent="0.25">
      <c r="A226" s="55"/>
      <c r="B226" s="75"/>
      <c r="C226" s="75"/>
      <c r="D226" s="75"/>
      <c r="E226" s="75"/>
      <c r="F226" s="55"/>
      <c r="G226" s="55"/>
      <c r="H226" s="55"/>
      <c r="I226" s="55"/>
      <c r="J226" s="55"/>
      <c r="K226" s="55"/>
      <c r="L226" s="16"/>
      <c r="M226" s="16"/>
      <c r="N226" s="16"/>
      <c r="O226" s="69"/>
      <c r="P226" s="18"/>
    </row>
    <row r="227" spans="1:16" ht="15" x14ac:dyDescent="0.25">
      <c r="A227" s="55"/>
      <c r="B227" s="75"/>
      <c r="C227" s="75"/>
      <c r="D227" s="75"/>
      <c r="E227" s="75"/>
      <c r="F227" s="55"/>
      <c r="G227" s="55"/>
      <c r="H227" s="55"/>
      <c r="I227" s="55"/>
      <c r="J227" s="55"/>
      <c r="K227" s="55"/>
      <c r="L227" s="16"/>
      <c r="M227" s="16"/>
      <c r="N227" s="16"/>
      <c r="O227" s="69"/>
      <c r="P227" s="18"/>
    </row>
    <row r="228" spans="1:16" ht="15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16"/>
      <c r="M228" s="16"/>
      <c r="N228" s="16"/>
      <c r="O228" s="69"/>
      <c r="P228" s="18"/>
    </row>
    <row r="229" spans="1:1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69"/>
      <c r="P229" s="18"/>
    </row>
    <row r="230" spans="1:1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69"/>
      <c r="P230" s="18"/>
    </row>
    <row r="231" spans="1:1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69"/>
      <c r="P231" s="18"/>
    </row>
    <row r="232" spans="1:1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69"/>
      <c r="P232" s="18"/>
    </row>
    <row r="233" spans="1:1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69"/>
      <c r="P233" s="18"/>
    </row>
    <row r="234" spans="1:1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69"/>
      <c r="P234" s="18"/>
    </row>
    <row r="235" spans="1:1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69"/>
      <c r="P235" s="18"/>
    </row>
    <row r="236" spans="1:1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69"/>
      <c r="P236" s="18"/>
    </row>
    <row r="237" spans="1:1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69"/>
      <c r="P237" s="18"/>
    </row>
    <row r="238" spans="1:16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69"/>
      <c r="P238" s="18"/>
    </row>
    <row r="239" spans="1:16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69"/>
      <c r="P239" s="18"/>
    </row>
    <row r="240" spans="1:16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69"/>
      <c r="P240" s="18"/>
    </row>
    <row r="241" spans="1:16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69"/>
      <c r="P241" s="18"/>
    </row>
    <row r="242" spans="1:16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69"/>
      <c r="P242" s="18"/>
    </row>
    <row r="243" spans="1:16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69"/>
      <c r="P243" s="18"/>
    </row>
    <row r="244" spans="1:16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69"/>
      <c r="P244" s="18"/>
    </row>
    <row r="245" spans="1:16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69"/>
      <c r="P245" s="18"/>
    </row>
    <row r="246" spans="1:16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69"/>
      <c r="P246" s="18"/>
    </row>
    <row r="247" spans="1:16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69"/>
      <c r="P247" s="18"/>
    </row>
    <row r="248" spans="1:16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69"/>
      <c r="P248" s="18"/>
    </row>
    <row r="249" spans="1:16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69"/>
      <c r="P249" s="18"/>
    </row>
    <row r="250" spans="1:16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69"/>
      <c r="P250" s="18"/>
    </row>
    <row r="251" spans="1:16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69"/>
      <c r="P251" s="18"/>
    </row>
    <row r="252" spans="1:16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69"/>
      <c r="P252" s="18"/>
    </row>
    <row r="253" spans="1:16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69"/>
      <c r="P253" s="18"/>
    </row>
    <row r="254" spans="1:16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69"/>
      <c r="P254" s="18"/>
    </row>
    <row r="255" spans="1:16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69"/>
      <c r="P255" s="18"/>
    </row>
    <row r="256" spans="1:16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69"/>
      <c r="P256" s="18"/>
    </row>
    <row r="257" spans="1:16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69"/>
      <c r="P257" s="18"/>
    </row>
    <row r="258" spans="1:16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69"/>
      <c r="P258" s="18"/>
    </row>
    <row r="259" spans="1:16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69"/>
      <c r="P259" s="18"/>
    </row>
    <row r="260" spans="1:16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69"/>
      <c r="P260" s="18"/>
    </row>
    <row r="261" spans="1:16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69"/>
      <c r="P261" s="18"/>
    </row>
    <row r="262" spans="1:16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69"/>
      <c r="P262" s="18"/>
    </row>
    <row r="263" spans="1:16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69"/>
      <c r="P263" s="18"/>
    </row>
    <row r="264" spans="1:16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69"/>
      <c r="P264" s="18"/>
    </row>
    <row r="265" spans="1:16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69"/>
      <c r="P265" s="18"/>
    </row>
    <row r="266" spans="1:16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69"/>
      <c r="P266" s="18"/>
    </row>
    <row r="267" spans="1:16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69"/>
      <c r="P267" s="18"/>
    </row>
    <row r="268" spans="1:16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69"/>
      <c r="P268" s="18"/>
    </row>
    <row r="269" spans="1:16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69"/>
      <c r="P269" s="18"/>
    </row>
    <row r="270" spans="1:16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69"/>
      <c r="P270" s="18"/>
    </row>
    <row r="271" spans="1:16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69"/>
      <c r="P271" s="18"/>
    </row>
    <row r="272" spans="1:16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69"/>
      <c r="P272" s="18"/>
    </row>
    <row r="273" spans="1:16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69"/>
      <c r="P273" s="18"/>
    </row>
    <row r="274" spans="1:16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69"/>
      <c r="P274" s="18"/>
    </row>
    <row r="275" spans="1:16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69"/>
      <c r="P275" s="18"/>
    </row>
    <row r="276" spans="1:16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69"/>
      <c r="P276" s="18"/>
    </row>
    <row r="277" spans="1:16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69"/>
      <c r="P277" s="18"/>
    </row>
    <row r="278" spans="1:16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69"/>
      <c r="P278" s="18"/>
    </row>
    <row r="279" spans="1:16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69"/>
      <c r="P279" s="18"/>
    </row>
    <row r="280" spans="1:16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69"/>
      <c r="P280" s="18"/>
    </row>
    <row r="281" spans="1:16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69"/>
      <c r="P281" s="18"/>
    </row>
    <row r="282" spans="1:16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69"/>
      <c r="P282" s="18"/>
    </row>
    <row r="283" spans="1:16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69"/>
      <c r="P283" s="18"/>
    </row>
    <row r="284" spans="1:16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69"/>
      <c r="P284" s="18"/>
    </row>
    <row r="285" spans="1:16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69"/>
      <c r="P285" s="18"/>
    </row>
    <row r="286" spans="1:16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69"/>
      <c r="P286" s="18"/>
    </row>
    <row r="287" spans="1:16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69"/>
      <c r="P287" s="18"/>
    </row>
    <row r="288" spans="1:16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69"/>
      <c r="P288" s="18"/>
    </row>
    <row r="289" spans="1:16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69"/>
      <c r="P289" s="18"/>
    </row>
    <row r="290" spans="1:16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69"/>
      <c r="P290" s="18"/>
    </row>
    <row r="291" spans="1:16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69"/>
      <c r="P291" s="18"/>
    </row>
    <row r="292" spans="1:16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69"/>
      <c r="P292" s="18"/>
    </row>
    <row r="293" spans="1:16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69"/>
      <c r="P293" s="18"/>
    </row>
    <row r="294" spans="1:16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69"/>
      <c r="P294" s="18"/>
    </row>
    <row r="295" spans="1:16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69"/>
      <c r="P295" s="18"/>
    </row>
    <row r="296" spans="1:16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69"/>
      <c r="P296" s="18"/>
    </row>
    <row r="297" spans="1:16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69"/>
      <c r="P297" s="18"/>
    </row>
    <row r="298" spans="1:16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69"/>
      <c r="P298" s="18"/>
    </row>
    <row r="299" spans="1:16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69"/>
      <c r="P299" s="18"/>
    </row>
    <row r="300" spans="1:16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69"/>
      <c r="P300" s="18"/>
    </row>
    <row r="301" spans="1:16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69"/>
      <c r="P301" s="18"/>
    </row>
    <row r="302" spans="1:16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69"/>
      <c r="P302" s="18"/>
    </row>
    <row r="303" spans="1:16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69"/>
      <c r="P303" s="18"/>
    </row>
    <row r="304" spans="1:16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69"/>
      <c r="P304" s="18"/>
    </row>
    <row r="305" spans="1:16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69"/>
      <c r="P305" s="18"/>
    </row>
    <row r="306" spans="1:16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69"/>
      <c r="P306" s="18"/>
    </row>
    <row r="307" spans="1:16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69"/>
      <c r="P307" s="18"/>
    </row>
    <row r="308" spans="1:16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69"/>
      <c r="P308" s="18"/>
    </row>
    <row r="309" spans="1:16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69"/>
      <c r="P309" s="18"/>
    </row>
    <row r="310" spans="1:16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69"/>
      <c r="P310" s="18"/>
    </row>
    <row r="311" spans="1:16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69"/>
      <c r="P311" s="18"/>
    </row>
    <row r="312" spans="1:16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69"/>
      <c r="P312" s="18"/>
    </row>
    <row r="313" spans="1:16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69"/>
      <c r="P313" s="18"/>
    </row>
    <row r="314" spans="1:16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69"/>
      <c r="P314" s="18"/>
    </row>
    <row r="315" spans="1:16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69"/>
      <c r="P315" s="18"/>
    </row>
    <row r="316" spans="1:16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69"/>
      <c r="P316" s="18"/>
    </row>
    <row r="317" spans="1:16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69"/>
      <c r="P317" s="18"/>
    </row>
    <row r="318" spans="1:16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69"/>
      <c r="P318" s="18"/>
    </row>
    <row r="319" spans="1:16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69"/>
      <c r="P319" s="18"/>
    </row>
    <row r="320" spans="1:16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69"/>
      <c r="P320" s="18"/>
    </row>
    <row r="321" spans="1:16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69"/>
      <c r="P321" s="18"/>
    </row>
    <row r="322" spans="1:16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69"/>
      <c r="P322" s="18"/>
    </row>
    <row r="323" spans="1:16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69"/>
      <c r="P323" s="18"/>
    </row>
    <row r="324" spans="1:16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69"/>
      <c r="P324" s="18"/>
    </row>
    <row r="325" spans="1:16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69"/>
      <c r="P325" s="18"/>
    </row>
    <row r="326" spans="1:16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69"/>
      <c r="P326" s="18"/>
    </row>
    <row r="327" spans="1:16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69"/>
      <c r="P327" s="18"/>
    </row>
    <row r="328" spans="1:16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69"/>
      <c r="P328" s="18"/>
    </row>
    <row r="329" spans="1:16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69"/>
      <c r="P329" s="18"/>
    </row>
    <row r="330" spans="1:16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69"/>
      <c r="P330" s="18"/>
    </row>
    <row r="331" spans="1:16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69"/>
      <c r="P331" s="18"/>
    </row>
    <row r="332" spans="1:16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69"/>
      <c r="P332" s="18"/>
    </row>
    <row r="333" spans="1:16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69"/>
      <c r="P333" s="18"/>
    </row>
    <row r="334" spans="1:16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69"/>
      <c r="P334" s="18"/>
    </row>
    <row r="335" spans="1:16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69"/>
      <c r="P335" s="18"/>
    </row>
    <row r="336" spans="1:16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69"/>
      <c r="P336" s="18"/>
    </row>
    <row r="337" spans="1:16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69"/>
      <c r="P337" s="18"/>
    </row>
    <row r="338" spans="1:16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69"/>
      <c r="P338" s="18"/>
    </row>
    <row r="339" spans="1:16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69"/>
      <c r="P339" s="18"/>
    </row>
    <row r="340" spans="1:16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69"/>
      <c r="P340" s="18"/>
    </row>
    <row r="341" spans="1:16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69"/>
      <c r="P341" s="18"/>
    </row>
    <row r="342" spans="1:16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69"/>
      <c r="P342" s="18"/>
    </row>
    <row r="343" spans="1:16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69"/>
      <c r="P343" s="18"/>
    </row>
    <row r="344" spans="1:16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69"/>
      <c r="P344" s="18"/>
    </row>
    <row r="345" spans="1:16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69"/>
      <c r="P345" s="18"/>
    </row>
    <row r="346" spans="1:16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69"/>
      <c r="P346" s="18"/>
    </row>
    <row r="347" spans="1:16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69"/>
      <c r="P347" s="18"/>
    </row>
    <row r="348" spans="1:16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69"/>
      <c r="P348" s="18"/>
    </row>
    <row r="349" spans="1:16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69"/>
      <c r="P349" s="18"/>
    </row>
    <row r="350" spans="1:16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69"/>
      <c r="P350" s="18"/>
    </row>
    <row r="351" spans="1:16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69"/>
      <c r="P351" s="18"/>
    </row>
    <row r="352" spans="1:16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69"/>
      <c r="P352" s="18"/>
    </row>
    <row r="353" spans="1:16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69"/>
      <c r="P353" s="18"/>
    </row>
    <row r="354" spans="1:16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69"/>
      <c r="P354" s="18"/>
    </row>
    <row r="355" spans="1:16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69"/>
      <c r="P355" s="18"/>
    </row>
    <row r="356" spans="1:16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69"/>
      <c r="P356" s="18"/>
    </row>
    <row r="357" spans="1:16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69"/>
      <c r="P357" s="18"/>
    </row>
    <row r="358" spans="1:16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69"/>
      <c r="P358" s="18"/>
    </row>
    <row r="359" spans="1:16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69"/>
      <c r="P359" s="18"/>
    </row>
    <row r="360" spans="1:16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69"/>
      <c r="P360" s="18"/>
    </row>
  </sheetData>
  <sheetProtection algorithmName="SHA-512" hashValue="UY/xYRNM7azMrI+4Jf5Imeyru/9heoUYE17vLNO6G60AVrT6lWcCj+YMLX+e3GzpDgZTkOoS19NjDOphbhWtgw==" saltValue="4DBW3MmMdd+UQzW+GtsL/w==" spinCount="100000" sheet="1" objects="1" scenarios="1"/>
  <autoFilter ref="A52:C58">
    <filterColumn colId="1">
      <filters>
        <filter val="Отдел продаж"/>
      </filters>
    </filterColumn>
  </autoFilter>
  <dataConsolidate/>
  <mergeCells count="12">
    <mergeCell ref="B227:E227"/>
    <mergeCell ref="A17:C17"/>
    <mergeCell ref="A34:C34"/>
    <mergeCell ref="B218:E218"/>
    <mergeCell ref="B219:E219"/>
    <mergeCell ref="B220:E220"/>
    <mergeCell ref="B221:E221"/>
    <mergeCell ref="B222:E222"/>
    <mergeCell ref="B223:E223"/>
    <mergeCell ref="B224:E224"/>
    <mergeCell ref="B225:E225"/>
    <mergeCell ref="B226:E226"/>
  </mergeCells>
  <conditionalFormatting sqref="B12">
    <cfRule type="containsText" dxfId="5" priority="8" operator="containsText" text="Отлично">
      <formula>NOT(ISERROR(SEARCH("Отлично",B12)))</formula>
    </cfRule>
    <cfRule type="containsText" dxfId="4" priority="9" operator="containsText" text="Хорошо">
      <formula>NOT(ISERROR(SEARCH("Хорошо",B12)))</formula>
    </cfRule>
    <cfRule type="containsText" dxfId="3" priority="10" operator="containsText" text="Плохо">
      <formula>NOT(ISERROR(SEARCH("Плохо",B12)))</formula>
    </cfRule>
    <cfRule type="expression" dxfId="2" priority="5">
      <formula>$A$12&lt;0</formula>
    </cfRule>
    <cfRule type="expression" dxfId="1" priority="4">
      <formula>ISTEXT($A$12)</formula>
    </cfRule>
    <cfRule type="expression" dxfId="0" priority="1">
      <formula>ISBLANK($A$12)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7" sqref="C27"/>
    </sheetView>
  </sheetViews>
  <sheetFormatPr defaultRowHeight="15" x14ac:dyDescent="0.25"/>
  <cols>
    <col min="1" max="1" width="17.28515625" customWidth="1"/>
    <col min="2" max="2" width="29.140625" customWidth="1"/>
    <col min="3" max="3" width="22.7109375" customWidth="1"/>
    <col min="4" max="4" width="10.42578125" bestFit="1" customWidth="1"/>
    <col min="5" max="5" width="10.42578125" customWidth="1"/>
    <col min="6" max="6" width="10.42578125" bestFit="1" customWidth="1"/>
    <col min="7" max="7" width="10.42578125" customWidth="1"/>
    <col min="8" max="8" width="13.42578125" bestFit="1" customWidth="1"/>
    <col min="9" max="9" width="16" bestFit="1" customWidth="1"/>
    <col min="10" max="10" width="10.42578125" bestFit="1" customWidth="1"/>
    <col min="11" max="11" width="16" bestFit="1" customWidth="1"/>
    <col min="12" max="12" width="10.42578125" bestFit="1" customWidth="1"/>
    <col min="13" max="13" width="16" bestFit="1" customWidth="1"/>
    <col min="14" max="14" width="13.42578125" bestFit="1" customWidth="1"/>
    <col min="15" max="15" width="16" bestFit="1" customWidth="1"/>
    <col min="16" max="16" width="10.42578125" bestFit="1" customWidth="1"/>
    <col min="17" max="17" width="16" bestFit="1" customWidth="1"/>
    <col min="18" max="18" width="10.42578125" bestFit="1" customWidth="1"/>
    <col min="19" max="19" width="16" bestFit="1" customWidth="1"/>
    <col min="20" max="20" width="10.42578125" customWidth="1"/>
    <col min="21" max="21" width="16" bestFit="1" customWidth="1"/>
    <col min="22" max="22" width="10.42578125" customWidth="1"/>
    <col min="23" max="23" width="16" bestFit="1" customWidth="1"/>
    <col min="24" max="24" width="10.42578125" customWidth="1"/>
    <col min="25" max="25" width="16" bestFit="1" customWidth="1"/>
    <col min="26" max="26" width="10.42578125" customWidth="1"/>
    <col min="27" max="27" width="16" bestFit="1" customWidth="1"/>
    <col min="28" max="28" width="10.42578125" bestFit="1" customWidth="1"/>
    <col min="29" max="29" width="16" bestFit="1" customWidth="1"/>
    <col min="30" max="30" width="10.42578125" bestFit="1" customWidth="1"/>
    <col min="31" max="31" width="16" bestFit="1" customWidth="1"/>
    <col min="32" max="32" width="10.42578125" bestFit="1" customWidth="1"/>
    <col min="33" max="33" width="16" bestFit="1" customWidth="1"/>
    <col min="34" max="34" width="10.42578125" bestFit="1" customWidth="1"/>
    <col min="35" max="35" width="16" bestFit="1" customWidth="1"/>
    <col min="36" max="36" width="10.42578125" bestFit="1" customWidth="1"/>
    <col min="37" max="37" width="16" bestFit="1" customWidth="1"/>
    <col min="38" max="38" width="11.85546875" bestFit="1" customWidth="1"/>
    <col min="39" max="39" width="17.5703125" bestFit="1" customWidth="1"/>
    <col min="40" max="40" width="11.85546875" bestFit="1" customWidth="1"/>
    <col min="41" max="41" width="17.5703125" bestFit="1" customWidth="1"/>
    <col min="42" max="42" width="11.85546875" bestFit="1" customWidth="1"/>
    <col min="43" max="43" width="17.5703125" bestFit="1" customWidth="1"/>
    <col min="44" max="44" width="11.85546875" bestFit="1" customWidth="1"/>
    <col min="45" max="45" width="17.5703125" bestFit="1" customWidth="1"/>
    <col min="46" max="46" width="11.85546875" bestFit="1" customWidth="1"/>
    <col min="47" max="47" width="17.5703125" bestFit="1" customWidth="1"/>
    <col min="48" max="48" width="11.85546875" bestFit="1" customWidth="1"/>
    <col min="49" max="49" width="17.5703125" bestFit="1" customWidth="1"/>
    <col min="50" max="50" width="13.42578125" bestFit="1" customWidth="1"/>
  </cols>
  <sheetData>
    <row r="1" spans="1:3" x14ac:dyDescent="0.25">
      <c r="A1" s="72" t="s">
        <v>67</v>
      </c>
      <c r="B1" t="s">
        <v>70</v>
      </c>
    </row>
    <row r="3" spans="1:3" x14ac:dyDescent="0.25">
      <c r="A3" s="72" t="s">
        <v>74</v>
      </c>
      <c r="B3" t="s">
        <v>83</v>
      </c>
      <c r="C3" t="s">
        <v>82</v>
      </c>
    </row>
    <row r="4" spans="1:3" x14ac:dyDescent="0.25">
      <c r="A4" s="73" t="s">
        <v>76</v>
      </c>
      <c r="B4" s="74">
        <v>39</v>
      </c>
      <c r="C4" s="74">
        <v>282300</v>
      </c>
    </row>
    <row r="5" spans="1:3" x14ac:dyDescent="0.25">
      <c r="A5" s="73" t="s">
        <v>77</v>
      </c>
      <c r="B5" s="74">
        <v>45</v>
      </c>
      <c r="C5" s="74">
        <v>215050</v>
      </c>
    </row>
    <row r="6" spans="1:3" x14ac:dyDescent="0.25">
      <c r="A6" s="73" t="s">
        <v>78</v>
      </c>
      <c r="B6" s="74">
        <v>59</v>
      </c>
      <c r="C6" s="74">
        <v>396309</v>
      </c>
    </row>
    <row r="7" spans="1:3" x14ac:dyDescent="0.25">
      <c r="A7" s="73" t="s">
        <v>79</v>
      </c>
      <c r="B7" s="74">
        <v>53</v>
      </c>
      <c r="C7" s="74">
        <v>342689</v>
      </c>
    </row>
    <row r="8" spans="1:3" x14ac:dyDescent="0.25">
      <c r="A8" s="73" t="s">
        <v>80</v>
      </c>
      <c r="B8" s="74">
        <v>133</v>
      </c>
      <c r="C8" s="74">
        <v>821405</v>
      </c>
    </row>
    <row r="9" spans="1:3" x14ac:dyDescent="0.25">
      <c r="A9" s="73" t="s">
        <v>81</v>
      </c>
      <c r="B9" s="74">
        <v>93</v>
      </c>
      <c r="C9" s="74">
        <v>610930</v>
      </c>
    </row>
    <row r="10" spans="1:3" x14ac:dyDescent="0.25">
      <c r="A10" s="73" t="s">
        <v>75</v>
      </c>
      <c r="B10" s="74">
        <v>422</v>
      </c>
      <c r="C10" s="74">
        <v>2668683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Excel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Матуев Роман Марксович</dc:creator>
  <cp:lastModifiedBy>User</cp:lastModifiedBy>
  <dcterms:created xsi:type="dcterms:W3CDTF">2021-06-03T13:56:53Z</dcterms:created>
  <dcterms:modified xsi:type="dcterms:W3CDTF">2023-06-12T09:11:19Z</dcterms:modified>
</cp:coreProperties>
</file>