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Вакуумная электроника\Термоэлектрический диод\"/>
    </mc:Choice>
  </mc:AlternateContent>
  <xr:revisionPtr revIDLastSave="0" documentId="13_ncr:1_{B7D82580-120E-4FBF-A248-908411219334}" xr6:coauthVersionLast="36" xr6:coauthVersionMax="36" xr10:uidLastSave="{00000000-0000-0000-0000-000000000000}"/>
  <bookViews>
    <workbookView xWindow="0" yWindow="0" windowWidth="23016" windowHeight="8520" activeTab="10" xr2:uid="{B9353E2C-2D1A-4B0E-A8D0-AC3A78B719BF}"/>
  </bookViews>
  <sheets>
    <sheet name="Лист1" sheetId="1" r:id="rId1"/>
    <sheet name="Лист10" sheetId="10" r:id="rId2"/>
    <sheet name="2,4" sheetId="2" r:id="rId3"/>
    <sheet name="2,5" sheetId="4" r:id="rId4"/>
    <sheet name="2,6" sheetId="5" r:id="rId5"/>
    <sheet name="2,7" sheetId="6" r:id="rId6"/>
    <sheet name="2,8" sheetId="7" r:id="rId7"/>
    <sheet name="2,9" sheetId="8" r:id="rId8"/>
    <sheet name="3,0" sheetId="9" r:id="rId9"/>
    <sheet name="Лист3" sheetId="3" r:id="rId10"/>
    <sheet name="Лист11" sheetId="11" r:id="rId11"/>
  </sheets>
  <definedNames>
    <definedName name="_xlchart.v1.0" hidden="1">'2,9'!$B$7:$U$7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11" l="1"/>
  <c r="K10" i="11"/>
  <c r="K9" i="11"/>
  <c r="K8" i="11"/>
  <c r="K7" i="11"/>
  <c r="K6" i="11"/>
  <c r="K5" i="11"/>
  <c r="G11" i="11"/>
  <c r="G10" i="11"/>
  <c r="G9" i="11"/>
  <c r="G8" i="11"/>
  <c r="G7" i="11"/>
  <c r="G6" i="11"/>
  <c r="G5" i="11"/>
  <c r="B6" i="11"/>
  <c r="B7" i="11"/>
  <c r="B8" i="11"/>
  <c r="B9" i="11"/>
  <c r="B10" i="11"/>
  <c r="B11" i="11"/>
  <c r="B5" i="11"/>
  <c r="F9" i="1"/>
  <c r="F10" i="1"/>
  <c r="F11" i="1"/>
  <c r="F12" i="1"/>
  <c r="F13" i="1"/>
  <c r="F8" i="1"/>
  <c r="H7" i="3"/>
  <c r="D9" i="3"/>
  <c r="I7" i="9"/>
  <c r="J7" i="9"/>
  <c r="K7" i="9"/>
  <c r="L7" i="9"/>
  <c r="M7" i="9"/>
  <c r="D4" i="3"/>
  <c r="G5" i="3"/>
  <c r="H5" i="3" s="1"/>
  <c r="D8" i="3"/>
  <c r="E8" i="3" s="1"/>
  <c r="D7" i="3"/>
  <c r="E7" i="3" s="1"/>
  <c r="D6" i="3"/>
  <c r="E6" i="3" s="1"/>
  <c r="D5" i="3"/>
  <c r="D3" i="3"/>
  <c r="D7" i="8"/>
  <c r="D7" i="7"/>
  <c r="Q7" i="8"/>
  <c r="R7" i="8"/>
  <c r="S7" i="8"/>
  <c r="T7" i="8"/>
  <c r="U7" i="8"/>
  <c r="C7" i="9"/>
  <c r="D7" i="9"/>
  <c r="E7" i="9"/>
  <c r="F7" i="9"/>
  <c r="G7" i="9"/>
  <c r="H7" i="9"/>
  <c r="B7" i="9"/>
  <c r="C7" i="8"/>
  <c r="E7" i="8"/>
  <c r="F7" i="8"/>
  <c r="G7" i="8"/>
  <c r="H7" i="8"/>
  <c r="I7" i="8"/>
  <c r="J7" i="8"/>
  <c r="K7" i="8"/>
  <c r="L7" i="8"/>
  <c r="M7" i="8"/>
  <c r="N7" i="8"/>
  <c r="O7" i="8"/>
  <c r="P7" i="8"/>
  <c r="B7" i="8"/>
  <c r="C7" i="7"/>
  <c r="E7" i="7"/>
  <c r="F7" i="7"/>
  <c r="G7" i="7"/>
  <c r="H7" i="7"/>
  <c r="I7" i="7"/>
  <c r="J7" i="7"/>
  <c r="K7" i="7"/>
  <c r="L7" i="7"/>
  <c r="M7" i="7"/>
  <c r="B7" i="7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B7" i="6"/>
  <c r="C7" i="5"/>
  <c r="D7" i="5"/>
  <c r="E7" i="5"/>
  <c r="F7" i="5"/>
  <c r="G7" i="5"/>
  <c r="H7" i="5"/>
  <c r="I7" i="5"/>
  <c r="J7" i="5"/>
  <c r="B7" i="5"/>
  <c r="U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B6" i="4"/>
  <c r="E3" i="3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B5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B8" i="2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E5" i="3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C7" i="2"/>
  <c r="E9" i="3" l="1"/>
  <c r="E4" i="3"/>
  <c r="G3" i="3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0" i="1"/>
  <c r="B5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1" i="1"/>
  <c r="F22" i="1"/>
  <c r="F23" i="1"/>
  <c r="F24" i="1"/>
  <c r="F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0" i="1"/>
  <c r="E9" i="1"/>
  <c r="B1" i="1"/>
  <c r="B2" i="1"/>
  <c r="B4" i="1"/>
  <c r="B3" i="1"/>
  <c r="D10" i="1"/>
  <c r="D11" i="1"/>
  <c r="D12" i="1"/>
  <c r="D13" i="1"/>
  <c r="D9" i="1"/>
  <c r="E10" i="1"/>
  <c r="E11" i="1"/>
  <c r="E12" i="1"/>
  <c r="E13" i="1"/>
</calcChain>
</file>

<file path=xl/sharedStrings.xml><?xml version="1.0" encoding="utf-8"?>
<sst xmlns="http://schemas.openxmlformats.org/spreadsheetml/2006/main" count="79" uniqueCount="35">
  <si>
    <t>I_нак</t>
  </si>
  <si>
    <t>U_нак</t>
  </si>
  <si>
    <t>P</t>
  </si>
  <si>
    <t>R</t>
  </si>
  <si>
    <t>T</t>
  </si>
  <si>
    <t>l, м</t>
  </si>
  <si>
    <t xml:space="preserve">d,м </t>
  </si>
  <si>
    <t>p, Ом*м</t>
  </si>
  <si>
    <t>α</t>
  </si>
  <si>
    <t>I_н = 2,4</t>
  </si>
  <si>
    <t>I_a, мкА</t>
  </si>
  <si>
    <t>U_a, В</t>
  </si>
  <si>
    <t>I_н = 2,5</t>
  </si>
  <si>
    <t>I_н = 2,6</t>
  </si>
  <si>
    <t>I_н = 2,7</t>
  </si>
  <si>
    <t>I_н = 2,8</t>
  </si>
  <si>
    <t>I_a, мА</t>
  </si>
  <si>
    <t>I_н = 2,9</t>
  </si>
  <si>
    <t>lg(U_a)</t>
  </si>
  <si>
    <t>lg(I_a)</t>
  </si>
  <si>
    <t xml:space="preserve"> </t>
  </si>
  <si>
    <t>S</t>
  </si>
  <si>
    <t>lg(I_a) в СИ</t>
  </si>
  <si>
    <t xml:space="preserve"> Iн</t>
  </si>
  <si>
    <t>g</t>
  </si>
  <si>
    <t>e/m</t>
  </si>
  <si>
    <t>I_н = 3,0</t>
  </si>
  <si>
    <t>U^3/2</t>
  </si>
  <si>
    <t>I_а, А</t>
  </si>
  <si>
    <t>U^(3/2)</t>
  </si>
  <si>
    <t>U = 5 В</t>
  </si>
  <si>
    <t>Ia, мкА</t>
  </si>
  <si>
    <t>lg(Ia)</t>
  </si>
  <si>
    <t>U = 50</t>
  </si>
  <si>
    <t>U = 100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</si>
</sst>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'2,4'!$B$8:$T$8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2.8284271247461898</c:v>
                </c:pt>
                <c:pt idx="3">
                  <c:v>7.9999999999999982</c:v>
                </c:pt>
                <c:pt idx="4">
                  <c:v>11.180339887498945</c:v>
                </c:pt>
                <c:pt idx="5">
                  <c:v>31.622776601683803</c:v>
                </c:pt>
                <c:pt idx="6">
                  <c:v>89.442719099991592</c:v>
                </c:pt>
                <c:pt idx="7">
                  <c:v>164.31676725154981</c:v>
                </c:pt>
                <c:pt idx="8">
                  <c:v>252.9822128134704</c:v>
                </c:pt>
                <c:pt idx="9">
                  <c:v>353.5533905932736</c:v>
                </c:pt>
                <c:pt idx="10">
                  <c:v>464.75800154488962</c:v>
                </c:pt>
                <c:pt idx="11">
                  <c:v>585.66201857385352</c:v>
                </c:pt>
                <c:pt idx="12">
                  <c:v>715.54175279993228</c:v>
                </c:pt>
                <c:pt idx="13">
                  <c:v>853.81496824546241</c:v>
                </c:pt>
                <c:pt idx="14">
                  <c:v>1000.0000000000007</c:v>
                </c:pt>
                <c:pt idx="15">
                  <c:v>1153.6897329871679</c:v>
                </c:pt>
                <c:pt idx="16">
                  <c:v>1314.5341380123989</c:v>
                </c:pt>
                <c:pt idx="17">
                  <c:v>1482.2280526288782</c:v>
                </c:pt>
                <c:pt idx="18">
                  <c:v>1656.5023392678913</c:v>
                </c:pt>
              </c:numCache>
            </c:numRef>
          </c:xVal>
          <c:yVal>
            <c:numRef>
              <c:f>'2,4'!$B$5:$T$5</c:f>
              <c:numCache>
                <c:formatCode>General</c:formatCode>
                <c:ptCount val="19"/>
                <c:pt idx="0">
                  <c:v>0</c:v>
                </c:pt>
                <c:pt idx="1">
                  <c:v>3.6000000000000001E-5</c:v>
                </c:pt>
                <c:pt idx="2">
                  <c:v>4.9999999999999996E-5</c:v>
                </c:pt>
                <c:pt idx="3">
                  <c:v>6.0999999999999999E-5</c:v>
                </c:pt>
                <c:pt idx="4">
                  <c:v>6.2000000000000003E-5</c:v>
                </c:pt>
                <c:pt idx="5">
                  <c:v>6.5999999999999992E-5</c:v>
                </c:pt>
                <c:pt idx="6">
                  <c:v>6.8999999999999997E-5</c:v>
                </c:pt>
                <c:pt idx="7">
                  <c:v>7.0999999999999991E-5</c:v>
                </c:pt>
                <c:pt idx="8">
                  <c:v>7.2000000000000002E-5</c:v>
                </c:pt>
                <c:pt idx="9">
                  <c:v>7.3999999999999996E-5</c:v>
                </c:pt>
                <c:pt idx="10">
                  <c:v>7.4999999999999993E-5</c:v>
                </c:pt>
                <c:pt idx="11">
                  <c:v>7.7000000000000001E-5</c:v>
                </c:pt>
                <c:pt idx="12">
                  <c:v>7.7999999999999999E-5</c:v>
                </c:pt>
                <c:pt idx="13">
                  <c:v>7.8999999999999996E-5</c:v>
                </c:pt>
                <c:pt idx="14">
                  <c:v>7.9999999999999993E-5</c:v>
                </c:pt>
                <c:pt idx="15">
                  <c:v>8.099999999999999E-5</c:v>
                </c:pt>
                <c:pt idx="16">
                  <c:v>8.2000000000000001E-5</c:v>
                </c:pt>
                <c:pt idx="17">
                  <c:v>8.2999999999999998E-5</c:v>
                </c:pt>
                <c:pt idx="18">
                  <c:v>8.2999999999999998E-5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E1-459F-891C-C84E2EA42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333967"/>
        <c:axId val="1781703903"/>
      </c:scatterChart>
      <c:valAx>
        <c:axId val="1781333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1703903"/>
        <c:crosses val="autoZero"/>
        <c:crossBetween val="midCat"/>
      </c:valAx>
      <c:valAx>
        <c:axId val="178170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1333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'3,0'!$B$7:$M$7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2.8284271247461898</c:v>
                </c:pt>
                <c:pt idx="3">
                  <c:v>5.196152422706632</c:v>
                </c:pt>
                <c:pt idx="4">
                  <c:v>7.9999999999999982</c:v>
                </c:pt>
                <c:pt idx="5">
                  <c:v>11.180339887498945</c:v>
                </c:pt>
                <c:pt idx="6">
                  <c:v>31.622776601683803</c:v>
                </c:pt>
                <c:pt idx="7">
                  <c:v>89.442719099991592</c:v>
                </c:pt>
                <c:pt idx="8">
                  <c:v>164.31676725154981</c:v>
                </c:pt>
                <c:pt idx="9">
                  <c:v>252.9822128134704</c:v>
                </c:pt>
                <c:pt idx="10">
                  <c:v>353.5533905932736</c:v>
                </c:pt>
                <c:pt idx="11">
                  <c:v>464.75800154488962</c:v>
                </c:pt>
              </c:numCache>
            </c:numRef>
          </c:xVal>
          <c:yVal>
            <c:numRef>
              <c:f>'3,0'!$B$3:$M$3</c:f>
              <c:numCache>
                <c:formatCode>General</c:formatCode>
                <c:ptCount val="12"/>
                <c:pt idx="0">
                  <c:v>0</c:v>
                </c:pt>
                <c:pt idx="1">
                  <c:v>0.14000000000000001</c:v>
                </c:pt>
                <c:pt idx="2">
                  <c:v>0.52</c:v>
                </c:pt>
                <c:pt idx="3">
                  <c:v>0.55000000000000004</c:v>
                </c:pt>
                <c:pt idx="4">
                  <c:v>0.87</c:v>
                </c:pt>
                <c:pt idx="5">
                  <c:v>1.07</c:v>
                </c:pt>
                <c:pt idx="6">
                  <c:v>2.71</c:v>
                </c:pt>
                <c:pt idx="7">
                  <c:v>7.17</c:v>
                </c:pt>
                <c:pt idx="8">
                  <c:v>12.74</c:v>
                </c:pt>
                <c:pt idx="9">
                  <c:v>20.5</c:v>
                </c:pt>
                <c:pt idx="10">
                  <c:v>29</c:v>
                </c:pt>
                <c:pt idx="11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C-45FF-8DBC-28C97D10BB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060911"/>
        <c:axId val="1863320959"/>
      </c:scatterChart>
      <c:valAx>
        <c:axId val="1869060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3320959"/>
        <c:crosses val="autoZero"/>
        <c:crossBetween val="midCat"/>
      </c:valAx>
      <c:valAx>
        <c:axId val="186332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9060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903937007874017"/>
          <c:y val="0.17634259259259263"/>
          <c:w val="0.83962729658792656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'2,4'!$C$12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360608048993877"/>
                  <c:y val="-7.1011956838728488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'2,4'!$B$8:$D$8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2.8284271247461898</c:v>
                </c:pt>
              </c:numCache>
            </c:numRef>
          </c:xVal>
          <c:yVal>
            <c:numRef>
              <c:f>'2,4'!$B$5:$D$5</c:f>
              <c:numCache>
                <c:formatCode>General</c:formatCode>
                <c:ptCount val="3"/>
                <c:pt idx="0">
                  <c:v>0</c:v>
                </c:pt>
                <c:pt idx="1">
                  <c:v>3.6000000000000001E-5</c:v>
                </c:pt>
                <c:pt idx="2">
                  <c:v>4.9999999999999996E-5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9-4BB9-8830-0635D2854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338767"/>
        <c:axId val="1781693087"/>
      </c:scatterChart>
      <c:valAx>
        <c:axId val="178133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1693087"/>
        <c:crosses val="autoZero"/>
        <c:crossBetween val="midCat"/>
      </c:valAx>
      <c:valAx>
        <c:axId val="178169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133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'2,5'!$B$6:$U$6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2.8284271247461898</c:v>
                </c:pt>
                <c:pt idx="3">
                  <c:v>5.196152422706632</c:v>
                </c:pt>
                <c:pt idx="4">
                  <c:v>7.9999999999999982</c:v>
                </c:pt>
                <c:pt idx="5">
                  <c:v>11.180339887498945</c:v>
                </c:pt>
                <c:pt idx="6">
                  <c:v>31.622776601683803</c:v>
                </c:pt>
                <c:pt idx="7">
                  <c:v>89.442719099991592</c:v>
                </c:pt>
                <c:pt idx="8">
                  <c:v>164.31676725154981</c:v>
                </c:pt>
                <c:pt idx="9">
                  <c:v>252.9822128134704</c:v>
                </c:pt>
                <c:pt idx="10">
                  <c:v>353.5533905932736</c:v>
                </c:pt>
                <c:pt idx="11">
                  <c:v>464.75800154488962</c:v>
                </c:pt>
                <c:pt idx="12">
                  <c:v>585.66201857385352</c:v>
                </c:pt>
                <c:pt idx="13">
                  <c:v>715.54175279993228</c:v>
                </c:pt>
                <c:pt idx="14">
                  <c:v>853.81496824546241</c:v>
                </c:pt>
                <c:pt idx="15">
                  <c:v>1000.0000000000007</c:v>
                </c:pt>
                <c:pt idx="16">
                  <c:v>1153.6897329871679</c:v>
                </c:pt>
                <c:pt idx="17">
                  <c:v>1314.5341380123989</c:v>
                </c:pt>
                <c:pt idx="18">
                  <c:v>1482.2280526288782</c:v>
                </c:pt>
                <c:pt idx="19">
                  <c:v>1656.5023392678913</c:v>
                </c:pt>
              </c:numCache>
            </c:numRef>
          </c:xVal>
          <c:yVal>
            <c:numRef>
              <c:f>'2,5'!$B$3:$U$3</c:f>
              <c:numCache>
                <c:formatCode>General</c:formatCode>
                <c:ptCount val="20"/>
                <c:pt idx="0">
                  <c:v>0</c:v>
                </c:pt>
                <c:pt idx="1">
                  <c:v>64</c:v>
                </c:pt>
                <c:pt idx="2">
                  <c:v>119</c:v>
                </c:pt>
                <c:pt idx="3">
                  <c:v>149</c:v>
                </c:pt>
                <c:pt idx="4">
                  <c:v>168</c:v>
                </c:pt>
                <c:pt idx="5">
                  <c:v>182</c:v>
                </c:pt>
                <c:pt idx="6">
                  <c:v>196</c:v>
                </c:pt>
                <c:pt idx="7">
                  <c:v>204</c:v>
                </c:pt>
                <c:pt idx="8">
                  <c:v>210</c:v>
                </c:pt>
                <c:pt idx="9">
                  <c:v>214</c:v>
                </c:pt>
                <c:pt idx="10">
                  <c:v>218</c:v>
                </c:pt>
                <c:pt idx="11">
                  <c:v>222</c:v>
                </c:pt>
                <c:pt idx="12">
                  <c:v>225</c:v>
                </c:pt>
                <c:pt idx="13">
                  <c:v>228</c:v>
                </c:pt>
                <c:pt idx="14">
                  <c:v>232</c:v>
                </c:pt>
                <c:pt idx="15">
                  <c:v>234</c:v>
                </c:pt>
                <c:pt idx="16">
                  <c:v>237</c:v>
                </c:pt>
                <c:pt idx="17">
                  <c:v>239</c:v>
                </c:pt>
                <c:pt idx="18">
                  <c:v>241</c:v>
                </c:pt>
                <c:pt idx="19">
                  <c:v>243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0-489C-AD0A-DA8278F7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8619503"/>
        <c:axId val="1781698911"/>
      </c:scatterChart>
      <c:valAx>
        <c:axId val="1508619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1698911"/>
        <c:crosses val="autoZero"/>
        <c:crossBetween val="midCat"/>
      </c:valAx>
      <c:valAx>
        <c:axId val="178169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8619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'2,5'!$B$6:$E$6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2.8284271247461898</c:v>
                </c:pt>
                <c:pt idx="3">
                  <c:v>5.196152422706632</c:v>
                </c:pt>
              </c:numCache>
            </c:numRef>
          </c:xVal>
          <c:yVal>
            <c:numRef>
              <c:f>'2,5'!$B$3:$E$3</c:f>
              <c:numCache>
                <c:formatCode>General</c:formatCode>
                <c:ptCount val="4"/>
                <c:pt idx="0">
                  <c:v>0</c:v>
                </c:pt>
                <c:pt idx="1">
                  <c:v>64</c:v>
                </c:pt>
                <c:pt idx="2">
                  <c:v>119</c:v>
                </c:pt>
                <c:pt idx="3">
                  <c:v>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23-43FA-8738-3D53B9000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579375"/>
        <c:axId val="1864850127"/>
      </c:scatterChart>
      <c:valAx>
        <c:axId val="187057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4850127"/>
        <c:crosses val="autoZero"/>
        <c:crossBetween val="midCat"/>
      </c:valAx>
      <c:valAx>
        <c:axId val="186485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057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'2,6'!$B$7:$D$7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2.8284271247461898</c:v>
                </c:pt>
              </c:numCache>
            </c:numRef>
          </c:xVal>
          <c:yVal>
            <c:numRef>
              <c:f>'2,6'!$B$3:$H$3</c:f>
              <c:numCache>
                <c:formatCode>General</c:formatCode>
                <c:ptCount val="7"/>
                <c:pt idx="0">
                  <c:v>0</c:v>
                </c:pt>
                <c:pt idx="1">
                  <c:v>85</c:v>
                </c:pt>
                <c:pt idx="2">
                  <c:v>235</c:v>
                </c:pt>
                <c:pt idx="3">
                  <c:v>340</c:v>
                </c:pt>
                <c:pt idx="4">
                  <c:v>382</c:v>
                </c:pt>
                <c:pt idx="5">
                  <c:v>420</c:v>
                </c:pt>
                <c:pt idx="6">
                  <c:v>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6D-4F90-962A-6EB2DF900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586175"/>
        <c:axId val="1864844719"/>
      </c:scatterChart>
      <c:valAx>
        <c:axId val="187058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4844719"/>
        <c:crosses val="autoZero"/>
        <c:crossBetween val="midCat"/>
      </c:valAx>
      <c:valAx>
        <c:axId val="186484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7058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'2,7'!$B$7:$G$7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2.8284271247461898</c:v>
                </c:pt>
                <c:pt idx="3">
                  <c:v>5.196152422706632</c:v>
                </c:pt>
                <c:pt idx="4">
                  <c:v>7.9999999999999982</c:v>
                </c:pt>
                <c:pt idx="5">
                  <c:v>11.180339887498945</c:v>
                </c:pt>
              </c:numCache>
            </c:numRef>
          </c:xVal>
          <c:yVal>
            <c:numRef>
              <c:f>'2,7'!$B$3:$H$3</c:f>
              <c:numCache>
                <c:formatCode>General</c:formatCode>
                <c:ptCount val="7"/>
                <c:pt idx="0">
                  <c:v>0</c:v>
                </c:pt>
                <c:pt idx="1">
                  <c:v>127</c:v>
                </c:pt>
                <c:pt idx="2">
                  <c:v>237</c:v>
                </c:pt>
                <c:pt idx="3">
                  <c:v>411</c:v>
                </c:pt>
                <c:pt idx="4">
                  <c:v>553</c:v>
                </c:pt>
                <c:pt idx="5">
                  <c:v>790</c:v>
                </c:pt>
                <c:pt idx="6">
                  <c:v>1360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11-47ED-9F29-6F9EDE922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386991"/>
        <c:axId val="1778793903"/>
      </c:scatterChart>
      <c:valAx>
        <c:axId val="1778386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8793903"/>
        <c:crosses val="autoZero"/>
        <c:crossBetween val="midCat"/>
      </c:valAx>
      <c:valAx>
        <c:axId val="177879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8386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'2,8'!$B$7:$G$7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2.8284271247461898</c:v>
                </c:pt>
                <c:pt idx="3">
                  <c:v>5.196152422706632</c:v>
                </c:pt>
                <c:pt idx="4">
                  <c:v>7.9999999999999982</c:v>
                </c:pt>
                <c:pt idx="5">
                  <c:v>11.180339887498945</c:v>
                </c:pt>
              </c:numCache>
            </c:numRef>
          </c:xVal>
          <c:yVal>
            <c:numRef>
              <c:f>'2,8'!$B$3:$H$3</c:f>
              <c:numCache>
                <c:formatCode>General</c:formatCode>
                <c:ptCount val="7"/>
                <c:pt idx="0">
                  <c:v>0</c:v>
                </c:pt>
                <c:pt idx="1">
                  <c:v>133</c:v>
                </c:pt>
                <c:pt idx="2">
                  <c:v>271</c:v>
                </c:pt>
                <c:pt idx="3">
                  <c:v>494</c:v>
                </c:pt>
                <c:pt idx="4">
                  <c:v>635</c:v>
                </c:pt>
                <c:pt idx="5">
                  <c:v>809</c:v>
                </c:pt>
                <c:pt idx="6">
                  <c:v>2380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E-4180-A049-5A53C94BD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368991"/>
        <c:axId val="1778798063"/>
      </c:scatterChart>
      <c:valAx>
        <c:axId val="177836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8798063"/>
        <c:crosses val="autoZero"/>
        <c:crossBetween val="midCat"/>
      </c:valAx>
      <c:valAx>
        <c:axId val="177879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836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'2,9'!$B$7:$U$7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2.8284271247461898</c:v>
                </c:pt>
                <c:pt idx="3">
                  <c:v>5.196152422706632</c:v>
                </c:pt>
                <c:pt idx="4">
                  <c:v>7.9999999999999982</c:v>
                </c:pt>
                <c:pt idx="5">
                  <c:v>11.180339887498945</c:v>
                </c:pt>
                <c:pt idx="6">
                  <c:v>31.622776601683803</c:v>
                </c:pt>
                <c:pt idx="7">
                  <c:v>89.442719099991592</c:v>
                </c:pt>
                <c:pt idx="8">
                  <c:v>164.31676725154981</c:v>
                </c:pt>
                <c:pt idx="9">
                  <c:v>252.9822128134704</c:v>
                </c:pt>
                <c:pt idx="10">
                  <c:v>353.5533905932736</c:v>
                </c:pt>
                <c:pt idx="11">
                  <c:v>464.75800154488962</c:v>
                </c:pt>
                <c:pt idx="12">
                  <c:v>585.66201857385352</c:v>
                </c:pt>
                <c:pt idx="13">
                  <c:v>715.54175279993228</c:v>
                </c:pt>
                <c:pt idx="14">
                  <c:v>853.81496824546241</c:v>
                </c:pt>
                <c:pt idx="15">
                  <c:v>1000.0000000000007</c:v>
                </c:pt>
                <c:pt idx="16">
                  <c:v>1153.6897329871679</c:v>
                </c:pt>
                <c:pt idx="17">
                  <c:v>1314.5341380123989</c:v>
                </c:pt>
                <c:pt idx="18">
                  <c:v>1482.2280526288782</c:v>
                </c:pt>
                <c:pt idx="19">
                  <c:v>1656.5023392678913</c:v>
                </c:pt>
              </c:numCache>
            </c:numRef>
          </c:xVal>
          <c:yVal>
            <c:numRef>
              <c:f>'2,9'!$B$3:$U$3</c:f>
              <c:numCache>
                <c:formatCode>General</c:formatCode>
                <c:ptCount val="20"/>
                <c:pt idx="0">
                  <c:v>0</c:v>
                </c:pt>
                <c:pt idx="1">
                  <c:v>0.16</c:v>
                </c:pt>
                <c:pt idx="2">
                  <c:v>0.31</c:v>
                </c:pt>
                <c:pt idx="3">
                  <c:v>0.62</c:v>
                </c:pt>
                <c:pt idx="4">
                  <c:v>0.96</c:v>
                </c:pt>
                <c:pt idx="5">
                  <c:v>2.41</c:v>
                </c:pt>
                <c:pt idx="6">
                  <c:v>7</c:v>
                </c:pt>
                <c:pt idx="7">
                  <c:v>12.13</c:v>
                </c:pt>
                <c:pt idx="8">
                  <c:v>12.64</c:v>
                </c:pt>
                <c:pt idx="9">
                  <c:v>15.8</c:v>
                </c:pt>
                <c:pt idx="10">
                  <c:v>16.899999999999999</c:v>
                </c:pt>
                <c:pt idx="11">
                  <c:v>16.64</c:v>
                </c:pt>
                <c:pt idx="12">
                  <c:v>17.600000000000001</c:v>
                </c:pt>
                <c:pt idx="13">
                  <c:v>17.739999999999998</c:v>
                </c:pt>
                <c:pt idx="14">
                  <c:v>17.850000000000001</c:v>
                </c:pt>
                <c:pt idx="15">
                  <c:v>17.95</c:v>
                </c:pt>
                <c:pt idx="16">
                  <c:v>18.059999999999999</c:v>
                </c:pt>
                <c:pt idx="17">
                  <c:v>18.170000000000002</c:v>
                </c:pt>
                <c:pt idx="18">
                  <c:v>18.3</c:v>
                </c:pt>
                <c:pt idx="19">
                  <c:v>18.420000000000002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6-4908-9717-F0C7377D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9068111"/>
        <c:axId val="1863305567"/>
      </c:scatterChart>
      <c:valAx>
        <c:axId val="1869068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3305567"/>
        <c:crosses val="autoZero"/>
        <c:crossBetween val="midCat"/>
      </c:valAx>
      <c:valAx>
        <c:axId val="186330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9068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'2,9'!$B$7:$C$7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'2,9'!$B$3:$F$3</c:f>
              <c:numCache>
                <c:formatCode>General</c:formatCode>
                <c:ptCount val="5"/>
                <c:pt idx="0">
                  <c:v>0</c:v>
                </c:pt>
                <c:pt idx="1">
                  <c:v>0.16</c:v>
                </c:pt>
                <c:pt idx="2">
                  <c:v>0.31</c:v>
                </c:pt>
                <c:pt idx="3">
                  <c:v>0.62</c:v>
                </c:pt>
                <c:pt idx="4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F-4279-BC87-22CEA61A0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4406927"/>
        <c:axId val="1863325535"/>
      </c:scatterChart>
      <c:valAx>
        <c:axId val="195440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63325535"/>
        <c:crosses val="autoZero"/>
        <c:crossBetween val="midCat"/>
      </c:valAx>
      <c:valAx>
        <c:axId val="186332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440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579120</xdr:colOff>
      <xdr:row>11</xdr:row>
      <xdr:rowOff>129540</xdr:rowOff>
    </xdr:from>
    <xdr:to>
      <xdr:col>24</xdr:col>
      <xdr:colOff>297180</xdr:colOff>
      <xdr:row>33</xdr:row>
      <xdr:rowOff>121920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C28F54B6-FA0B-44BD-8F72-8A8155FF54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</xdr:colOff>
      <xdr:row>11</xdr:row>
      <xdr:rowOff>15240</xdr:rowOff>
    </xdr:from>
    <xdr:to>
      <xdr:col>10</xdr:col>
      <xdr:colOff>327660</xdr:colOff>
      <xdr:row>26</xdr:row>
      <xdr:rowOff>15240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4C1BC7ED-067C-4EE9-A5DA-99AD20DD8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510540</xdr:colOff>
      <xdr:row>8</xdr:row>
      <xdr:rowOff>167640</xdr:rowOff>
    </xdr:from>
    <xdr:to>
      <xdr:col>19</xdr:col>
      <xdr:colOff>205740</xdr:colOff>
      <xdr:row>23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85D9CA6-09F3-4779-85DC-C97BEDF99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121920</xdr:colOff>
      <xdr:row>11</xdr:row>
      <xdr:rowOff>0</xdr:rowOff>
    </xdr:from>
    <xdr:to>
      <xdr:col>11</xdr:col>
      <xdr:colOff>76200</xdr:colOff>
      <xdr:row>31</xdr:row>
      <xdr:rowOff>15240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E6D3105-BE62-484A-B4B8-DF94F9323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182880</xdr:colOff>
      <xdr:row>9</xdr:row>
      <xdr:rowOff>22860</xdr:rowOff>
    </xdr:from>
    <xdr:to>
      <xdr:col>14</xdr:col>
      <xdr:colOff>556260</xdr:colOff>
      <xdr:row>38</xdr:row>
      <xdr:rowOff>22860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91BBD63-726A-4FE0-9600-E045F8C2BB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11</xdr:row>
      <xdr:rowOff>91440</xdr:rowOff>
    </xdr:from>
    <xdr:to>
      <xdr:col>9</xdr:col>
      <xdr:colOff>381000</xdr:colOff>
      <xdr:row>26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4BF603B-89F0-4FEB-AC3C-54A454C87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9</xdr:row>
      <xdr:rowOff>83820</xdr:rowOff>
    </xdr:from>
    <xdr:to>
      <xdr:col>12</xdr:col>
      <xdr:colOff>533400</xdr:colOff>
      <xdr:row>24</xdr:row>
      <xdr:rowOff>83820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A466EB2-F91D-4798-AB69-CE6AD3D64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11</xdr:row>
      <xdr:rowOff>83820</xdr:rowOff>
    </xdr:from>
    <xdr:to>
      <xdr:col>20</xdr:col>
      <xdr:colOff>38100</xdr:colOff>
      <xdr:row>26</xdr:row>
      <xdr:rowOff>83820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6343509-02E8-45C3-BAC6-A86CA5D86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9</xdr:row>
      <xdr:rowOff>106680</xdr:rowOff>
    </xdr:from>
    <xdr:to>
      <xdr:col>11</xdr:col>
      <xdr:colOff>487680</xdr:colOff>
      <xdr:row>24</xdr:row>
      <xdr:rowOff>106680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DEB6387-1CD5-4329-BE47-09099BDB3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99060</xdr:colOff>
      <xdr:row>12</xdr:row>
      <xdr:rowOff>129540</xdr:rowOff>
    </xdr:from>
    <xdr:to>
      <xdr:col>12</xdr:col>
      <xdr:colOff>403860</xdr:colOff>
      <xdr:row>27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B629882-A8F7-44F3-9BF9-91A673EE3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86736-54CD-4903-80E8-ACF1F3A6504C}">
  <dimension ref="A1:G48"/>
  <sheetViews>
    <sheetView workbookViewId="0">
      <selection activeCell="A9" sqref="A9:A13"/>
    </sheetView>
  </sheetViews>
  <sheetFormatPr defaultRowHeight="14.4" x14ac:dyDescent="0.3"/>
  <cols>
    <col min="2" max="2" width="12" bestFit="1" customWidth="1"/>
    <col min="7" max="7" width="12" bestFit="1" customWidth="1"/>
  </cols>
  <sheetData>
    <row r="1" spans="1:7" x14ac:dyDescent="0.3">
      <c r="A1" s="4" t="s">
        <v>8</v>
      </c>
      <c r="B1">
        <f>9.29 * 10^-3</f>
        <v>9.2899999999999996E-3</v>
      </c>
    </row>
    <row r="2" spans="1:7" x14ac:dyDescent="0.3">
      <c r="A2" t="s">
        <v>7</v>
      </c>
      <c r="B2">
        <f>6.4*10^-8</f>
        <v>6.4000000000000004E-8</v>
      </c>
    </row>
    <row r="3" spans="1:7" x14ac:dyDescent="0.3">
      <c r="A3" t="s">
        <v>6</v>
      </c>
      <c r="B3">
        <f>0.15 * 10^-3</f>
        <v>1.4999999999999999E-4</v>
      </c>
    </row>
    <row r="4" spans="1:7" x14ac:dyDescent="0.3">
      <c r="A4" t="s">
        <v>5</v>
      </c>
      <c r="B4">
        <f>45*10^-3</f>
        <v>4.4999999999999998E-2</v>
      </c>
    </row>
    <row r="5" spans="1:7" x14ac:dyDescent="0.3">
      <c r="A5" t="s">
        <v>21</v>
      </c>
      <c r="B5">
        <f xml:space="preserve"> PI() * B3 * B4</f>
        <v>2.1205750411731101E-5</v>
      </c>
    </row>
    <row r="7" spans="1:7" x14ac:dyDescent="0.3">
      <c r="A7" s="2" t="s">
        <v>0</v>
      </c>
      <c r="B7" s="2" t="s">
        <v>1</v>
      </c>
      <c r="D7" s="3" t="s">
        <v>2</v>
      </c>
      <c r="E7" s="3" t="s">
        <v>3</v>
      </c>
      <c r="G7" t="s">
        <v>20</v>
      </c>
    </row>
    <row r="8" spans="1:7" x14ac:dyDescent="0.3">
      <c r="A8">
        <v>0</v>
      </c>
      <c r="B8">
        <v>0</v>
      </c>
      <c r="D8">
        <v>0</v>
      </c>
      <c r="E8">
        <v>0</v>
      </c>
      <c r="F8" t="e">
        <f>A8/D8</f>
        <v>#DIV/0!</v>
      </c>
    </row>
    <row r="9" spans="1:7" x14ac:dyDescent="0.3">
      <c r="A9">
        <v>2.4</v>
      </c>
      <c r="B9">
        <v>4.1100000000000003</v>
      </c>
      <c r="D9">
        <f>B9*A9</f>
        <v>9.8640000000000008</v>
      </c>
      <c r="E9">
        <f>B9/A9</f>
        <v>1.7125000000000001</v>
      </c>
      <c r="F9">
        <f t="shared" ref="F9:F13" si="0">A9/D9</f>
        <v>0.24330900243309</v>
      </c>
    </row>
    <row r="10" spans="1:7" x14ac:dyDescent="0.3">
      <c r="A10">
        <v>2.5</v>
      </c>
      <c r="B10">
        <v>4.42</v>
      </c>
      <c r="D10">
        <f>B10*A10</f>
        <v>11.05</v>
      </c>
      <c r="E10">
        <f>B10/A10</f>
        <v>1.768</v>
      </c>
      <c r="F10">
        <f t="shared" si="0"/>
        <v>0.22624434389140269</v>
      </c>
    </row>
    <row r="11" spans="1:7" x14ac:dyDescent="0.3">
      <c r="A11">
        <v>2.6</v>
      </c>
      <c r="B11">
        <v>4.62</v>
      </c>
      <c r="D11">
        <f>B11*A11</f>
        <v>12.012</v>
      </c>
      <c r="E11">
        <f>B11/A11</f>
        <v>1.7769230769230768</v>
      </c>
      <c r="F11">
        <f t="shared" si="0"/>
        <v>0.21645021645021645</v>
      </c>
    </row>
    <row r="12" spans="1:7" x14ac:dyDescent="0.3">
      <c r="A12">
        <v>2.7</v>
      </c>
      <c r="B12">
        <v>4.96</v>
      </c>
      <c r="D12">
        <f>B12*A12</f>
        <v>13.392000000000001</v>
      </c>
      <c r="E12">
        <f>B12/A12</f>
        <v>1.8370370370370368</v>
      </c>
      <c r="F12">
        <f t="shared" si="0"/>
        <v>0.20161290322580644</v>
      </c>
    </row>
    <row r="13" spans="1:7" x14ac:dyDescent="0.3">
      <c r="A13">
        <v>2.8</v>
      </c>
      <c r="B13">
        <v>5.48</v>
      </c>
      <c r="D13">
        <f>B13*A13</f>
        <v>15.343999999999999</v>
      </c>
      <c r="E13">
        <f>B13/A13</f>
        <v>1.9571428571428575</v>
      </c>
      <c r="F13">
        <f t="shared" si="0"/>
        <v>0.18248175182481752</v>
      </c>
    </row>
    <row r="19" spans="2:7" x14ac:dyDescent="0.3">
      <c r="B19" s="2" t="s">
        <v>0</v>
      </c>
      <c r="C19" s="2" t="s">
        <v>1</v>
      </c>
      <c r="D19" s="7" t="s">
        <v>3</v>
      </c>
      <c r="E19" s="7" t="s">
        <v>2</v>
      </c>
      <c r="F19" s="5" t="s">
        <v>4</v>
      </c>
      <c r="G19" s="3" t="s">
        <v>4</v>
      </c>
    </row>
    <row r="20" spans="2:7" x14ac:dyDescent="0.3">
      <c r="B20">
        <v>0.1</v>
      </c>
      <c r="C20">
        <v>2.4E-2</v>
      </c>
      <c r="D20">
        <f>C20/B20</f>
        <v>0.24</v>
      </c>
      <c r="E20">
        <f>B20*C20</f>
        <v>2.4000000000000002E-3</v>
      </c>
      <c r="F20">
        <f xml:space="preserve"> 1/$B$1 * ((D20 * PI() * $B$3^2) /( $B$2 * $B$4 * 4) - 1)</f>
        <v>50.874225658796043</v>
      </c>
      <c r="G20">
        <f>(E20/($B$5*0.032*5.67*10^-8))^(1/4)</f>
        <v>499.7538399032569</v>
      </c>
    </row>
    <row r="21" spans="2:7" x14ac:dyDescent="0.3">
      <c r="B21">
        <v>0.2</v>
      </c>
      <c r="C21">
        <v>4.9000000000000002E-2</v>
      </c>
      <c r="D21">
        <f t="shared" ref="D21:D48" si="1">C21/B21</f>
        <v>0.245</v>
      </c>
      <c r="E21">
        <f t="shared" ref="E21:E48" si="2">B21*C21</f>
        <v>9.8000000000000014E-3</v>
      </c>
      <c r="F21">
        <f xml:space="preserve"> 1/$B$1 * ((D21 * PI() * $B$3^2) /( $B$2 * $B$4 * 4) - 1)</f>
        <v>54.1766600783561</v>
      </c>
      <c r="G21">
        <f t="shared" ref="G21:G48" si="3">(E21/($B$5*0.032*5.67*10^-8))^(1/4)</f>
        <v>710.41127939594219</v>
      </c>
    </row>
    <row r="22" spans="2:7" x14ac:dyDescent="0.3">
      <c r="B22">
        <v>0.3</v>
      </c>
      <c r="C22">
        <v>7.6999999999999999E-2</v>
      </c>
      <c r="D22">
        <f t="shared" si="1"/>
        <v>0.25666666666666665</v>
      </c>
      <c r="E22">
        <f t="shared" si="2"/>
        <v>2.3099999999999999E-2</v>
      </c>
      <c r="F22">
        <f xml:space="preserve"> 1/$B$1 * ((D22 * PI() * $B$3^2) /( $B$2 * $B$4 * 4) - 1)</f>
        <v>61.88234039066284</v>
      </c>
      <c r="G22">
        <f t="shared" si="3"/>
        <v>880.25058889416232</v>
      </c>
    </row>
    <row r="23" spans="2:7" x14ac:dyDescent="0.3">
      <c r="B23">
        <v>0.4</v>
      </c>
      <c r="C23">
        <v>0.112</v>
      </c>
      <c r="D23">
        <f t="shared" si="1"/>
        <v>0.27999999999999997</v>
      </c>
      <c r="E23">
        <f t="shared" si="2"/>
        <v>4.4800000000000006E-2</v>
      </c>
      <c r="F23">
        <f xml:space="preserve"> 1/$B$1 * ((D23 * PI() * $B$3^2) /( $B$2 * $B$4 * 4) - 1)</f>
        <v>77.293701015276383</v>
      </c>
      <c r="G23">
        <f t="shared" si="3"/>
        <v>1038.7782142317708</v>
      </c>
    </row>
    <row r="24" spans="2:7" x14ac:dyDescent="0.3">
      <c r="B24">
        <v>0.5</v>
      </c>
      <c r="C24">
        <v>0.16</v>
      </c>
      <c r="D24">
        <f t="shared" si="1"/>
        <v>0.32</v>
      </c>
      <c r="E24">
        <f t="shared" si="2"/>
        <v>0.08</v>
      </c>
      <c r="F24">
        <f xml:space="preserve"> 1/$B$1 * ((D24 * PI() * $B$3^2) /( $B$2 * $B$4 * 4) - 1)</f>
        <v>103.71317637175682</v>
      </c>
      <c r="G24">
        <f t="shared" si="3"/>
        <v>1200.8142307772187</v>
      </c>
    </row>
    <row r="25" spans="2:7" x14ac:dyDescent="0.3">
      <c r="B25">
        <v>0.6</v>
      </c>
      <c r="C25">
        <v>0.22</v>
      </c>
      <c r="D25">
        <f t="shared" si="1"/>
        <v>0.3666666666666667</v>
      </c>
      <c r="E25">
        <f t="shared" si="2"/>
        <v>0.13200000000000001</v>
      </c>
      <c r="F25">
        <f t="shared" ref="F25:F48" si="4" xml:space="preserve"> 1/$B$1 * ((D25 * PI() * $B$3^2) /( $B$2 * $B$4 * 4) - 1)</f>
        <v>134.53589762098386</v>
      </c>
      <c r="G25">
        <f t="shared" si="3"/>
        <v>1360.9645473045509</v>
      </c>
    </row>
    <row r="26" spans="2:7" x14ac:dyDescent="0.3">
      <c r="B26">
        <v>0.7</v>
      </c>
      <c r="C26">
        <v>0.32</v>
      </c>
      <c r="D26">
        <f t="shared" si="1"/>
        <v>0.45714285714285718</v>
      </c>
      <c r="E26">
        <f t="shared" si="2"/>
        <v>0.22399999999999998</v>
      </c>
      <c r="F26">
        <f t="shared" si="4"/>
        <v>194.29423473683235</v>
      </c>
      <c r="G26">
        <f t="shared" si="3"/>
        <v>1553.3357366106354</v>
      </c>
    </row>
    <row r="27" spans="2:7" x14ac:dyDescent="0.3">
      <c r="B27">
        <v>0.8</v>
      </c>
      <c r="C27">
        <v>0.43</v>
      </c>
      <c r="D27">
        <f t="shared" si="1"/>
        <v>0.53749999999999998</v>
      </c>
      <c r="E27">
        <f t="shared" si="2"/>
        <v>0.34400000000000003</v>
      </c>
      <c r="F27">
        <f t="shared" si="4"/>
        <v>247.36907362261877</v>
      </c>
      <c r="G27">
        <f t="shared" si="3"/>
        <v>1729.1908944211616</v>
      </c>
    </row>
    <row r="28" spans="2:7" x14ac:dyDescent="0.3">
      <c r="B28">
        <v>0.9</v>
      </c>
      <c r="C28">
        <v>0.55000000000000004</v>
      </c>
      <c r="D28">
        <f t="shared" si="1"/>
        <v>0.61111111111111116</v>
      </c>
      <c r="E28">
        <f t="shared" si="2"/>
        <v>0.49500000000000005</v>
      </c>
      <c r="F28">
        <f t="shared" si="4"/>
        <v>295.98824702169725</v>
      </c>
      <c r="G28">
        <f t="shared" si="3"/>
        <v>1893.8894685463267</v>
      </c>
    </row>
    <row r="29" spans="2:7" x14ac:dyDescent="0.3">
      <c r="B29">
        <v>1</v>
      </c>
      <c r="C29">
        <v>0.69</v>
      </c>
      <c r="D29">
        <f t="shared" si="1"/>
        <v>0.69</v>
      </c>
      <c r="E29">
        <f t="shared" si="2"/>
        <v>0.69</v>
      </c>
      <c r="F29">
        <f t="shared" si="4"/>
        <v>348.09332341920003</v>
      </c>
      <c r="G29">
        <f t="shared" si="3"/>
        <v>2057.8589405923881</v>
      </c>
    </row>
    <row r="30" spans="2:7" x14ac:dyDescent="0.3">
      <c r="B30">
        <v>1.1000000000000001</v>
      </c>
      <c r="C30">
        <v>0.81</v>
      </c>
      <c r="D30">
        <f t="shared" si="1"/>
        <v>0.73636363636363633</v>
      </c>
      <c r="E30">
        <f t="shared" si="2"/>
        <v>0.89100000000000013</v>
      </c>
      <c r="F30">
        <f t="shared" si="4"/>
        <v>378.71589712784771</v>
      </c>
      <c r="G30">
        <f t="shared" si="3"/>
        <v>2193.6773712169634</v>
      </c>
    </row>
    <row r="31" spans="2:7" x14ac:dyDescent="0.3">
      <c r="B31">
        <v>1.2</v>
      </c>
      <c r="C31">
        <v>0.99</v>
      </c>
      <c r="D31">
        <f t="shared" si="1"/>
        <v>0.82500000000000007</v>
      </c>
      <c r="E31">
        <f t="shared" si="2"/>
        <v>1.1879999999999999</v>
      </c>
      <c r="F31">
        <f t="shared" si="4"/>
        <v>437.25905274732139</v>
      </c>
      <c r="G31">
        <f t="shared" si="3"/>
        <v>2357.2597432314583</v>
      </c>
    </row>
    <row r="32" spans="2:7" x14ac:dyDescent="0.3">
      <c r="B32">
        <v>1.3</v>
      </c>
      <c r="C32">
        <v>1.29</v>
      </c>
      <c r="D32">
        <f t="shared" si="1"/>
        <v>0.99230769230769234</v>
      </c>
      <c r="E32">
        <f t="shared" si="2"/>
        <v>1.677</v>
      </c>
      <c r="F32">
        <f t="shared" si="4"/>
        <v>547.7635890941383</v>
      </c>
      <c r="G32">
        <f t="shared" si="3"/>
        <v>2569.428843010784</v>
      </c>
    </row>
    <row r="33" spans="2:7" x14ac:dyDescent="0.3">
      <c r="B33">
        <v>1.4</v>
      </c>
      <c r="C33">
        <v>1.51</v>
      </c>
      <c r="D33">
        <f t="shared" si="1"/>
        <v>1.0785714285714287</v>
      </c>
      <c r="E33">
        <f t="shared" si="2"/>
        <v>2.1139999999999999</v>
      </c>
      <c r="F33">
        <f t="shared" si="4"/>
        <v>604.73965545358089</v>
      </c>
      <c r="G33">
        <f t="shared" si="3"/>
        <v>2722.5732619940595</v>
      </c>
    </row>
    <row r="34" spans="2:7" x14ac:dyDescent="0.3">
      <c r="B34">
        <v>1.5</v>
      </c>
      <c r="C34">
        <v>1.69</v>
      </c>
      <c r="D34">
        <f t="shared" si="1"/>
        <v>1.1266666666666667</v>
      </c>
      <c r="E34">
        <f t="shared" si="2"/>
        <v>2.5350000000000001</v>
      </c>
      <c r="F34">
        <f t="shared" si="4"/>
        <v>636.50592939411081</v>
      </c>
      <c r="G34">
        <f t="shared" si="3"/>
        <v>2849.0352342831129</v>
      </c>
    </row>
    <row r="35" spans="2:7" x14ac:dyDescent="0.3">
      <c r="B35">
        <v>1.6</v>
      </c>
      <c r="C35">
        <v>1.84</v>
      </c>
      <c r="D35">
        <f t="shared" si="1"/>
        <v>1.1499999999999999</v>
      </c>
      <c r="E35">
        <f t="shared" si="2"/>
        <v>2.9440000000000004</v>
      </c>
      <c r="F35">
        <f t="shared" si="4"/>
        <v>651.9172900187242</v>
      </c>
      <c r="G35">
        <f t="shared" si="3"/>
        <v>2957.5887167793653</v>
      </c>
    </row>
    <row r="36" spans="2:7" x14ac:dyDescent="0.3">
      <c r="B36">
        <v>1.7</v>
      </c>
      <c r="C36">
        <v>2.06</v>
      </c>
      <c r="D36">
        <f t="shared" si="1"/>
        <v>1.2117647058823531</v>
      </c>
      <c r="E36">
        <f t="shared" si="2"/>
        <v>3.5019999999999998</v>
      </c>
      <c r="F36">
        <f t="shared" si="4"/>
        <v>692.71206814270136</v>
      </c>
      <c r="G36">
        <f t="shared" si="3"/>
        <v>3088.7472002640084</v>
      </c>
    </row>
    <row r="37" spans="2:7" x14ac:dyDescent="0.3">
      <c r="B37">
        <v>1.8</v>
      </c>
      <c r="C37">
        <v>2.41</v>
      </c>
      <c r="D37">
        <f t="shared" si="1"/>
        <v>1.338888888888889</v>
      </c>
      <c r="E37">
        <f t="shared" si="2"/>
        <v>4.3380000000000001</v>
      </c>
      <c r="F37">
        <f t="shared" si="4"/>
        <v>776.67592364654831</v>
      </c>
      <c r="G37">
        <f t="shared" si="3"/>
        <v>3258.5599560884884</v>
      </c>
    </row>
    <row r="38" spans="2:7" x14ac:dyDescent="0.3">
      <c r="B38">
        <v>1.9</v>
      </c>
      <c r="C38">
        <v>2.5299999999999998</v>
      </c>
      <c r="D38">
        <f t="shared" si="1"/>
        <v>1.331578947368421</v>
      </c>
      <c r="E38">
        <f t="shared" si="2"/>
        <v>4.8069999999999995</v>
      </c>
      <c r="F38">
        <f t="shared" si="4"/>
        <v>771.84780315011528</v>
      </c>
      <c r="G38">
        <f t="shared" si="3"/>
        <v>3343.2731450034821</v>
      </c>
    </row>
    <row r="39" spans="2:7" x14ac:dyDescent="0.3">
      <c r="B39">
        <v>2</v>
      </c>
      <c r="C39">
        <v>2.83</v>
      </c>
      <c r="D39">
        <f t="shared" si="1"/>
        <v>1.415</v>
      </c>
      <c r="E39">
        <f t="shared" si="2"/>
        <v>5.66</v>
      </c>
      <c r="F39">
        <f t="shared" si="4"/>
        <v>826.94631425540661</v>
      </c>
      <c r="G39">
        <f t="shared" si="3"/>
        <v>3482.6308044815701</v>
      </c>
    </row>
    <row r="40" spans="2:7" x14ac:dyDescent="0.3">
      <c r="B40">
        <v>2.1</v>
      </c>
      <c r="C40">
        <v>3.14</v>
      </c>
      <c r="D40">
        <f t="shared" si="1"/>
        <v>1.4952380952380953</v>
      </c>
      <c r="E40">
        <f t="shared" si="2"/>
        <v>6.5940000000000003</v>
      </c>
      <c r="F40">
        <f t="shared" si="4"/>
        <v>879.94252375025121</v>
      </c>
      <c r="G40">
        <f t="shared" si="3"/>
        <v>3618.1833019790006</v>
      </c>
    </row>
    <row r="41" spans="2:7" x14ac:dyDescent="0.3">
      <c r="B41">
        <v>2.2000000000000002</v>
      </c>
      <c r="C41">
        <v>3.32</v>
      </c>
      <c r="D41">
        <f t="shared" si="1"/>
        <v>1.5090909090909088</v>
      </c>
      <c r="E41">
        <f t="shared" si="2"/>
        <v>7.3040000000000003</v>
      </c>
      <c r="F41">
        <f t="shared" si="4"/>
        <v>889.09212560530921</v>
      </c>
      <c r="G41">
        <f t="shared" si="3"/>
        <v>3711.8765198625356</v>
      </c>
    </row>
    <row r="42" spans="2:7" x14ac:dyDescent="0.3">
      <c r="B42">
        <v>2.2999999999999998</v>
      </c>
      <c r="C42">
        <v>3.64</v>
      </c>
      <c r="D42">
        <f t="shared" si="1"/>
        <v>1.5826086956521741</v>
      </c>
      <c r="E42">
        <f t="shared" si="2"/>
        <v>8.3719999999999999</v>
      </c>
      <c r="F42">
        <f t="shared" si="4"/>
        <v>937.64965936326757</v>
      </c>
      <c r="G42">
        <f t="shared" si="3"/>
        <v>3840.7022004029309</v>
      </c>
    </row>
    <row r="43" spans="2:7" x14ac:dyDescent="0.3">
      <c r="B43">
        <v>2.4</v>
      </c>
      <c r="C43">
        <v>4.1100000000000003</v>
      </c>
      <c r="D43">
        <f t="shared" si="1"/>
        <v>1.7125000000000001</v>
      </c>
      <c r="E43">
        <f t="shared" si="2"/>
        <v>9.8640000000000008</v>
      </c>
      <c r="F43">
        <f t="shared" si="4"/>
        <v>1023.4411622192296</v>
      </c>
      <c r="G43">
        <f t="shared" si="3"/>
        <v>4001.4426351664792</v>
      </c>
    </row>
    <row r="44" spans="2:7" x14ac:dyDescent="0.3">
      <c r="B44">
        <v>2.5</v>
      </c>
      <c r="C44">
        <v>4.42</v>
      </c>
      <c r="D44">
        <f t="shared" si="1"/>
        <v>1.768</v>
      </c>
      <c r="E44">
        <f t="shared" si="2"/>
        <v>11.05</v>
      </c>
      <c r="F44">
        <f t="shared" si="4"/>
        <v>1060.0981842763458</v>
      </c>
      <c r="G44">
        <f t="shared" si="3"/>
        <v>4116.6495661071967</v>
      </c>
    </row>
    <row r="45" spans="2:7" x14ac:dyDescent="0.3">
      <c r="B45">
        <v>2.6</v>
      </c>
      <c r="C45">
        <v>4.62</v>
      </c>
      <c r="D45">
        <f t="shared" si="1"/>
        <v>1.7769230769230768</v>
      </c>
      <c r="E45">
        <f t="shared" si="2"/>
        <v>12.012</v>
      </c>
      <c r="F45">
        <f t="shared" si="4"/>
        <v>1065.9917595481761</v>
      </c>
      <c r="G45">
        <f t="shared" si="3"/>
        <v>4203.4623341240122</v>
      </c>
    </row>
    <row r="46" spans="2:7" x14ac:dyDescent="0.3">
      <c r="B46">
        <v>2.7</v>
      </c>
      <c r="C46">
        <v>4.96</v>
      </c>
      <c r="D46">
        <f t="shared" si="1"/>
        <v>1.8370370370370368</v>
      </c>
      <c r="E46">
        <f t="shared" si="2"/>
        <v>13.392000000000001</v>
      </c>
      <c r="F46">
        <f t="shared" si="4"/>
        <v>1105.6962417434563</v>
      </c>
      <c r="G46">
        <f t="shared" si="3"/>
        <v>4319.3131297048567</v>
      </c>
    </row>
    <row r="47" spans="2:7" x14ac:dyDescent="0.3">
      <c r="B47">
        <v>2.8</v>
      </c>
      <c r="C47">
        <v>5.48</v>
      </c>
      <c r="D47">
        <f t="shared" si="1"/>
        <v>1.9571428571428575</v>
      </c>
      <c r="E47">
        <f t="shared" si="2"/>
        <v>15.343999999999999</v>
      </c>
      <c r="F47">
        <f t="shared" si="4"/>
        <v>1185.0245606048461</v>
      </c>
      <c r="G47">
        <f t="shared" si="3"/>
        <v>4468.7697318062437</v>
      </c>
    </row>
    <row r="48" spans="2:7" x14ac:dyDescent="0.3">
      <c r="B48">
        <v>2.9</v>
      </c>
      <c r="C48">
        <v>5.91</v>
      </c>
      <c r="D48">
        <f t="shared" si="1"/>
        <v>2.0379310344827588</v>
      </c>
      <c r="E48">
        <f t="shared" si="2"/>
        <v>17.138999999999999</v>
      </c>
      <c r="F48">
        <f t="shared" si="4"/>
        <v>1238.3840921130081</v>
      </c>
      <c r="G48">
        <f t="shared" si="3"/>
        <v>4594.0921164117481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6A98C-33B9-47D9-82AA-3E575FA0AE06}">
  <dimension ref="C2:H9"/>
  <sheetViews>
    <sheetView topLeftCell="E1" workbookViewId="0">
      <selection activeCell="H8" sqref="H8"/>
    </sheetView>
  </sheetViews>
  <sheetFormatPr defaultRowHeight="14.4" x14ac:dyDescent="0.3"/>
  <cols>
    <col min="4" max="5" width="12" bestFit="1" customWidth="1"/>
    <col min="7" max="8" width="12" bestFit="1" customWidth="1"/>
  </cols>
  <sheetData>
    <row r="2" spans="3:8" x14ac:dyDescent="0.3">
      <c r="C2" s="7" t="s">
        <v>23</v>
      </c>
      <c r="D2" s="6" t="s">
        <v>24</v>
      </c>
      <c r="E2" t="s">
        <v>25</v>
      </c>
    </row>
    <row r="3" spans="3:8" x14ac:dyDescent="0.3">
      <c r="C3">
        <v>2.4</v>
      </c>
      <c r="D3">
        <f xml:space="preserve"> 2 * 10^-5</f>
        <v>2.0000000000000002E-5</v>
      </c>
      <c r="E3">
        <f xml:space="preserve"> 81/8 * (D3 * 2.5/30)^2</f>
        <v>2.8125E-11</v>
      </c>
      <c r="G3">
        <f>AVERAGE(E3:E7)</f>
        <v>1.8229218750000002E-10</v>
      </c>
    </row>
    <row r="4" spans="3:8" x14ac:dyDescent="0.3">
      <c r="C4">
        <v>2.5</v>
      </c>
      <c r="D4">
        <f xml:space="preserve"> 2.7 * 10^-5</f>
        <v>2.7000000000000002E-5</v>
      </c>
      <c r="E4">
        <f t="shared" ref="E4:E9" si="0" xml:space="preserve"> 81/8 * (D4 * 2.5/30)^2</f>
        <v>5.12578125E-11</v>
      </c>
    </row>
    <row r="5" spans="3:8" x14ac:dyDescent="0.3">
      <c r="C5">
        <v>2.6</v>
      </c>
      <c r="D5">
        <f xml:space="preserve"> 4.8 * 10^-5</f>
        <v>4.8000000000000001E-5</v>
      </c>
      <c r="E5">
        <f t="shared" si="0"/>
        <v>1.6200000000000001E-10</v>
      </c>
      <c r="G5">
        <f>AVERAGE(D3:D9)</f>
        <v>5.7571428571428578E-5</v>
      </c>
      <c r="H5">
        <f xml:space="preserve"> 81/8 * (G5 * 2.5/30)^2</f>
        <v>2.330486288265306E-10</v>
      </c>
    </row>
    <row r="6" spans="3:8" x14ac:dyDescent="0.3">
      <c r="C6">
        <v>2.7</v>
      </c>
      <c r="D6">
        <f xml:space="preserve"> 6.7 * 10^-5</f>
        <v>6.7000000000000002E-5</v>
      </c>
      <c r="E6">
        <f t="shared" si="0"/>
        <v>3.1563281250000004E-10</v>
      </c>
    </row>
    <row r="7" spans="3:8" x14ac:dyDescent="0.3">
      <c r="C7">
        <v>2.8</v>
      </c>
      <c r="D7">
        <f xml:space="preserve"> 7.1 * 10^-5</f>
        <v>7.1000000000000005E-5</v>
      </c>
      <c r="E7">
        <f t="shared" si="0"/>
        <v>3.5444531250000006E-10</v>
      </c>
      <c r="H7">
        <f>AVERAGE(E3:E9)</f>
        <v>2.7987388392857149E-10</v>
      </c>
    </row>
    <row r="8" spans="3:8" x14ac:dyDescent="0.3">
      <c r="C8">
        <v>2.9</v>
      </c>
      <c r="D8">
        <f xml:space="preserve"> 10 * 10^-5</f>
        <v>1E-4</v>
      </c>
      <c r="E8">
        <f t="shared" si="0"/>
        <v>7.0312500000000009E-10</v>
      </c>
    </row>
    <row r="9" spans="3:8" x14ac:dyDescent="0.3">
      <c r="C9">
        <v>3</v>
      </c>
      <c r="D9">
        <f>7 * 10^-5</f>
        <v>7.0000000000000007E-5</v>
      </c>
      <c r="E9">
        <f t="shared" si="0"/>
        <v>3.4453125000000009E-10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D3CBF-CAD2-4EF3-83E2-F34F7FC2A3CA}">
  <dimension ref="A3:L11"/>
  <sheetViews>
    <sheetView tabSelected="1" workbookViewId="0">
      <selection activeCell="K5" sqref="K5:K11"/>
    </sheetView>
  </sheetViews>
  <sheetFormatPr defaultRowHeight="14.4" x14ac:dyDescent="0.3"/>
  <sheetData>
    <row r="3" spans="1:12" x14ac:dyDescent="0.3">
      <c r="A3" t="s">
        <v>30</v>
      </c>
      <c r="F3" t="s">
        <v>33</v>
      </c>
      <c r="J3" t="s">
        <v>34</v>
      </c>
    </row>
    <row r="4" spans="1:12" x14ac:dyDescent="0.3">
      <c r="A4" s="9" t="s">
        <v>31</v>
      </c>
      <c r="B4" s="9" t="s">
        <v>32</v>
      </c>
      <c r="C4" s="9" t="s">
        <v>0</v>
      </c>
      <c r="F4" s="9" t="s">
        <v>31</v>
      </c>
      <c r="G4" s="9" t="s">
        <v>32</v>
      </c>
      <c r="H4" s="9" t="s">
        <v>0</v>
      </c>
      <c r="J4" s="9" t="s">
        <v>31</v>
      </c>
      <c r="K4" s="9" t="s">
        <v>32</v>
      </c>
      <c r="L4" s="9" t="s">
        <v>0</v>
      </c>
    </row>
    <row r="5" spans="1:12" x14ac:dyDescent="0.3">
      <c r="A5">
        <v>62</v>
      </c>
      <c r="B5">
        <f>LOG10(A5)</f>
        <v>1.7923916894982539</v>
      </c>
      <c r="C5">
        <v>2.4</v>
      </c>
      <c r="F5">
        <v>74</v>
      </c>
      <c r="G5">
        <f>LOG10(F5)</f>
        <v>1.8692317197309762</v>
      </c>
      <c r="H5">
        <v>2.4</v>
      </c>
      <c r="J5">
        <v>80</v>
      </c>
      <c r="K5">
        <f>LOG10(J5)</f>
        <v>1.9030899869919435</v>
      </c>
      <c r="L5">
        <v>2.4</v>
      </c>
    </row>
    <row r="6" spans="1:12" x14ac:dyDescent="0.3">
      <c r="A6">
        <v>182</v>
      </c>
      <c r="B6">
        <f t="shared" ref="B6:B11" si="0">LOG10(A6)</f>
        <v>2.2600713879850747</v>
      </c>
      <c r="C6">
        <v>2.5</v>
      </c>
      <c r="F6">
        <v>218</v>
      </c>
      <c r="G6">
        <f t="shared" ref="G6:G11" si="1">LOG10(F6)</f>
        <v>2.3384564936046046</v>
      </c>
      <c r="H6">
        <v>2.5</v>
      </c>
      <c r="J6">
        <v>234</v>
      </c>
      <c r="K6">
        <f t="shared" ref="K6:K11" si="2">LOG10(J6)</f>
        <v>2.369215857410143</v>
      </c>
      <c r="L6">
        <v>2.5</v>
      </c>
    </row>
    <row r="7" spans="1:12" x14ac:dyDescent="0.3">
      <c r="A7">
        <v>410</v>
      </c>
      <c r="B7">
        <f t="shared" si="0"/>
        <v>2.6127838567197355</v>
      </c>
      <c r="C7">
        <v>2.6</v>
      </c>
      <c r="F7">
        <v>587</v>
      </c>
      <c r="G7">
        <f t="shared" si="1"/>
        <v>2.7686381012476144</v>
      </c>
      <c r="H7">
        <v>2.6</v>
      </c>
      <c r="J7">
        <v>628</v>
      </c>
      <c r="K7">
        <f t="shared" si="2"/>
        <v>2.7979596437371961</v>
      </c>
      <c r="L7">
        <v>2.6</v>
      </c>
    </row>
    <row r="8" spans="1:12" x14ac:dyDescent="0.3">
      <c r="A8">
        <v>790</v>
      </c>
      <c r="B8">
        <f t="shared" si="0"/>
        <v>2.8976270912904414</v>
      </c>
      <c r="C8">
        <v>2.7</v>
      </c>
      <c r="F8">
        <v>1690</v>
      </c>
      <c r="G8">
        <f t="shared" si="1"/>
        <v>3.2278867046136734</v>
      </c>
      <c r="H8">
        <v>2.7</v>
      </c>
      <c r="J8">
        <v>1820</v>
      </c>
      <c r="K8">
        <f t="shared" si="2"/>
        <v>3.2600713879850747</v>
      </c>
      <c r="L8">
        <v>2.7</v>
      </c>
    </row>
    <row r="9" spans="1:12" x14ac:dyDescent="0.3">
      <c r="A9">
        <v>809</v>
      </c>
      <c r="B9">
        <f t="shared" si="0"/>
        <v>2.9079485216122722</v>
      </c>
      <c r="C9">
        <v>2.8</v>
      </c>
      <c r="F9">
        <v>5120</v>
      </c>
      <c r="G9">
        <f t="shared" si="1"/>
        <v>3.7092699609758308</v>
      </c>
      <c r="H9">
        <v>2.8</v>
      </c>
      <c r="J9">
        <v>5340</v>
      </c>
      <c r="K9">
        <f t="shared" si="2"/>
        <v>3.7275412570285562</v>
      </c>
      <c r="L9">
        <v>2.8</v>
      </c>
    </row>
    <row r="10" spans="1:12" x14ac:dyDescent="0.3">
      <c r="A10">
        <v>2410</v>
      </c>
      <c r="B10">
        <f t="shared" si="0"/>
        <v>3.3820170425748683</v>
      </c>
      <c r="C10">
        <v>2.9</v>
      </c>
      <c r="F10">
        <v>16900</v>
      </c>
      <c r="G10">
        <f t="shared" si="1"/>
        <v>4.2278867046136739</v>
      </c>
      <c r="H10">
        <v>2.9</v>
      </c>
      <c r="J10">
        <v>17950</v>
      </c>
      <c r="K10">
        <f t="shared" si="2"/>
        <v>4.2540644529143377</v>
      </c>
      <c r="L10">
        <v>2.9</v>
      </c>
    </row>
    <row r="11" spans="1:12" x14ac:dyDescent="0.3">
      <c r="A11">
        <v>1070</v>
      </c>
      <c r="B11">
        <f t="shared" si="0"/>
        <v>3.0293837776852097</v>
      </c>
      <c r="C11">
        <v>3</v>
      </c>
      <c r="F11">
        <v>29000</v>
      </c>
      <c r="G11">
        <f t="shared" si="1"/>
        <v>4.4623979978989565</v>
      </c>
      <c r="H11">
        <v>3</v>
      </c>
      <c r="J11">
        <v>39600</v>
      </c>
      <c r="K11">
        <f t="shared" si="2"/>
        <v>4.5976951859255122</v>
      </c>
      <c r="L11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E09D6-3F64-47BB-9E21-F9BCCC413948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8C16D-3AF1-4A89-BA8E-678638A188EB}">
  <dimension ref="A2:T8"/>
  <sheetViews>
    <sheetView zoomScaleNormal="100" workbookViewId="0">
      <selection activeCell="F34" sqref="F34"/>
    </sheetView>
  </sheetViews>
  <sheetFormatPr defaultRowHeight="14.4" x14ac:dyDescent="0.3"/>
  <sheetData>
    <row r="2" spans="1:20" x14ac:dyDescent="0.3">
      <c r="A2" s="8" t="s">
        <v>9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x14ac:dyDescent="0.3">
      <c r="A3" s="1" t="s">
        <v>11</v>
      </c>
      <c r="B3">
        <v>0</v>
      </c>
      <c r="C3">
        <v>1</v>
      </c>
      <c r="D3">
        <v>2</v>
      </c>
      <c r="E3">
        <v>4</v>
      </c>
      <c r="F3">
        <v>5</v>
      </c>
      <c r="G3">
        <v>10</v>
      </c>
      <c r="H3">
        <v>20</v>
      </c>
      <c r="I3">
        <v>30</v>
      </c>
      <c r="J3">
        <v>40</v>
      </c>
      <c r="K3">
        <v>50</v>
      </c>
      <c r="L3">
        <v>60</v>
      </c>
      <c r="M3">
        <v>70</v>
      </c>
      <c r="N3">
        <v>80</v>
      </c>
      <c r="O3">
        <v>90</v>
      </c>
      <c r="P3">
        <v>100</v>
      </c>
      <c r="Q3">
        <v>110</v>
      </c>
      <c r="R3">
        <v>120</v>
      </c>
      <c r="S3">
        <v>130</v>
      </c>
      <c r="T3">
        <v>140</v>
      </c>
    </row>
    <row r="4" spans="1:20" x14ac:dyDescent="0.3">
      <c r="A4" s="1" t="s">
        <v>10</v>
      </c>
      <c r="B4">
        <v>0</v>
      </c>
      <c r="C4">
        <v>36</v>
      </c>
      <c r="D4">
        <v>50</v>
      </c>
      <c r="E4">
        <v>61</v>
      </c>
      <c r="F4">
        <v>62</v>
      </c>
      <c r="G4">
        <v>66</v>
      </c>
      <c r="H4">
        <v>69</v>
      </c>
      <c r="I4">
        <v>71</v>
      </c>
      <c r="J4">
        <v>72</v>
      </c>
      <c r="K4">
        <v>74</v>
      </c>
      <c r="L4">
        <v>75</v>
      </c>
      <c r="M4">
        <v>77</v>
      </c>
      <c r="N4">
        <v>78</v>
      </c>
      <c r="O4">
        <v>79</v>
      </c>
      <c r="P4">
        <v>80</v>
      </c>
      <c r="Q4">
        <v>81</v>
      </c>
      <c r="R4">
        <v>82</v>
      </c>
      <c r="S4">
        <v>83</v>
      </c>
      <c r="T4">
        <v>83</v>
      </c>
    </row>
    <row r="5" spans="1:20" x14ac:dyDescent="0.3">
      <c r="A5" s="1" t="s">
        <v>28</v>
      </c>
      <c r="B5">
        <f xml:space="preserve"> B4 * 10^-6</f>
        <v>0</v>
      </c>
      <c r="C5">
        <f t="shared" ref="C5:T5" si="0" xml:space="preserve"> C4 * 10^-6</f>
        <v>3.6000000000000001E-5</v>
      </c>
      <c r="D5">
        <f t="shared" si="0"/>
        <v>4.9999999999999996E-5</v>
      </c>
      <c r="E5">
        <f t="shared" si="0"/>
        <v>6.0999999999999999E-5</v>
      </c>
      <c r="F5">
        <f t="shared" si="0"/>
        <v>6.2000000000000003E-5</v>
      </c>
      <c r="G5">
        <f t="shared" si="0"/>
        <v>6.5999999999999992E-5</v>
      </c>
      <c r="H5">
        <f t="shared" si="0"/>
        <v>6.8999999999999997E-5</v>
      </c>
      <c r="I5">
        <f t="shared" si="0"/>
        <v>7.0999999999999991E-5</v>
      </c>
      <c r="J5">
        <f t="shared" si="0"/>
        <v>7.2000000000000002E-5</v>
      </c>
      <c r="K5">
        <f t="shared" si="0"/>
        <v>7.3999999999999996E-5</v>
      </c>
      <c r="L5">
        <f t="shared" si="0"/>
        <v>7.4999999999999993E-5</v>
      </c>
      <c r="M5">
        <f t="shared" si="0"/>
        <v>7.7000000000000001E-5</v>
      </c>
      <c r="N5">
        <f t="shared" si="0"/>
        <v>7.7999999999999999E-5</v>
      </c>
      <c r="O5">
        <f t="shared" si="0"/>
        <v>7.8999999999999996E-5</v>
      </c>
      <c r="P5">
        <f t="shared" si="0"/>
        <v>7.9999999999999993E-5</v>
      </c>
      <c r="Q5">
        <f t="shared" si="0"/>
        <v>8.099999999999999E-5</v>
      </c>
      <c r="R5">
        <f t="shared" si="0"/>
        <v>8.2000000000000001E-5</v>
      </c>
      <c r="S5">
        <f t="shared" si="0"/>
        <v>8.2999999999999998E-5</v>
      </c>
      <c r="T5">
        <f t="shared" si="0"/>
        <v>8.2999999999999998E-5</v>
      </c>
    </row>
    <row r="6" spans="1:20" x14ac:dyDescent="0.3">
      <c r="A6" s="1" t="s">
        <v>18</v>
      </c>
      <c r="C6">
        <f>LOG10(C3)</f>
        <v>0</v>
      </c>
      <c r="D6">
        <f>LOG10(D3)</f>
        <v>0.3010299956639812</v>
      </c>
      <c r="E6">
        <f>LOG10(E3)</f>
        <v>0.6020599913279624</v>
      </c>
      <c r="F6">
        <f>LOG10(F3)</f>
        <v>0.69897000433601886</v>
      </c>
      <c r="G6">
        <f>LOG10(G3)</f>
        <v>1</v>
      </c>
      <c r="H6">
        <f>LOG10(H3)</f>
        <v>1.3010299956639813</v>
      </c>
      <c r="I6">
        <f>LOG10(I3)</f>
        <v>1.4771212547196624</v>
      </c>
      <c r="J6">
        <f>LOG10(J3)</f>
        <v>1.6020599913279623</v>
      </c>
      <c r="K6">
        <f>LOG10(K3)</f>
        <v>1.6989700043360187</v>
      </c>
      <c r="L6">
        <f>LOG10(L3)</f>
        <v>1.7781512503836436</v>
      </c>
      <c r="M6">
        <f>LOG10(M3)</f>
        <v>1.8450980400142569</v>
      </c>
      <c r="N6">
        <f>LOG10(N3)</f>
        <v>1.9030899869919435</v>
      </c>
      <c r="O6">
        <f>LOG10(O3)</f>
        <v>1.954242509439325</v>
      </c>
      <c r="P6">
        <f>LOG10(P3)</f>
        <v>2</v>
      </c>
      <c r="Q6">
        <f>LOG10(Q3)</f>
        <v>2.0413926851582249</v>
      </c>
      <c r="R6">
        <f>LOG10(R3)</f>
        <v>2.0791812460476247</v>
      </c>
      <c r="S6">
        <f>LOG10(S3)</f>
        <v>2.1139433523068369</v>
      </c>
      <c r="T6">
        <f>LOG10(T3)</f>
        <v>2.1461280356782382</v>
      </c>
    </row>
    <row r="7" spans="1:20" x14ac:dyDescent="0.3">
      <c r="A7" s="1" t="s">
        <v>19</v>
      </c>
      <c r="C7">
        <f>LOG10(C4*10^-6)</f>
        <v>-4.4436974992327123</v>
      </c>
      <c r="D7">
        <f>LOG10(D4*10^-6)</f>
        <v>-4.3010299956639813</v>
      </c>
      <c r="E7">
        <f>LOG10(E4*10^-6)</f>
        <v>-4.2146701649892329</v>
      </c>
      <c r="F7">
        <f>LOG10(F4*10^-6)</f>
        <v>-4.2076083105017457</v>
      </c>
      <c r="G7">
        <f>LOG10(G4*10^-6)</f>
        <v>-4.1804560644581317</v>
      </c>
      <c r="H7">
        <f>LOG10(H4*10^-6)</f>
        <v>-4.1611509092627443</v>
      </c>
      <c r="I7">
        <f>LOG10(I4*10^-6)</f>
        <v>-4.1487416512809245</v>
      </c>
      <c r="J7">
        <f>LOG10(J4*10^-6)</f>
        <v>-4.1426675035687319</v>
      </c>
      <c r="K7">
        <f>LOG10(K4*10^-6)</f>
        <v>-4.1307682802690238</v>
      </c>
      <c r="L7">
        <f>LOG10(L4*10^-6)</f>
        <v>-4.1249387366082999</v>
      </c>
      <c r="M7">
        <f>LOG10(M4*10^-6)</f>
        <v>-4.1135092748275177</v>
      </c>
      <c r="N7">
        <f>LOG10(N4*10^-6)</f>
        <v>-4.1079053973095192</v>
      </c>
      <c r="O7">
        <f>LOG10(O4*10^-6)</f>
        <v>-4.1023729087095582</v>
      </c>
      <c r="P7">
        <f>LOG10(P4*10^-6)</f>
        <v>-4.0969100130080562</v>
      </c>
      <c r="Q7">
        <f>LOG10(Q4*10^-6)</f>
        <v>-4.0915149811213505</v>
      </c>
      <c r="R7">
        <f>LOG10(R4*10^-6)</f>
        <v>-4.0861861476162833</v>
      </c>
      <c r="S7">
        <f>LOG10(S4*10^-6)</f>
        <v>-4.0809219076239263</v>
      </c>
      <c r="T7">
        <f>LOG10(T4*10^-6)</f>
        <v>-4.0809219076239263</v>
      </c>
    </row>
    <row r="8" spans="1:20" x14ac:dyDescent="0.3">
      <c r="A8" s="1" t="s">
        <v>27</v>
      </c>
      <c r="B8">
        <f>B3^(3/2)</f>
        <v>0</v>
      </c>
      <c r="C8">
        <f>C3^(3/2)</f>
        <v>1</v>
      </c>
      <c r="D8">
        <f>D3^(3/2)</f>
        <v>2.8284271247461898</v>
      </c>
      <c r="E8">
        <f>E3^(3/2)</f>
        <v>7.9999999999999982</v>
      </c>
      <c r="F8">
        <f>F3^(3/2)</f>
        <v>11.180339887498945</v>
      </c>
      <c r="G8">
        <f>G3^(3/2)</f>
        <v>31.622776601683803</v>
      </c>
      <c r="H8">
        <f>H3^(3/2)</f>
        <v>89.442719099991592</v>
      </c>
      <c r="I8">
        <f>I3^(3/2)</f>
        <v>164.31676725154981</v>
      </c>
      <c r="J8">
        <f>J3^(3/2)</f>
        <v>252.9822128134704</v>
      </c>
      <c r="K8">
        <f>K3^(3/2)</f>
        <v>353.5533905932736</v>
      </c>
      <c r="L8">
        <f>L3^(3/2)</f>
        <v>464.75800154488962</v>
      </c>
      <c r="M8">
        <f>M3^(3/2)</f>
        <v>585.66201857385352</v>
      </c>
      <c r="N8">
        <f>N3^(3/2)</f>
        <v>715.54175279993228</v>
      </c>
      <c r="O8">
        <f>O3^(3/2)</f>
        <v>853.81496824546241</v>
      </c>
      <c r="P8">
        <f>P3^(3/2)</f>
        <v>1000.0000000000007</v>
      </c>
      <c r="Q8">
        <f>Q3^(3/2)</f>
        <v>1153.6897329871679</v>
      </c>
      <c r="R8">
        <f>R3^(3/2)</f>
        <v>1314.5341380123989</v>
      </c>
      <c r="S8">
        <f>S3^(3/2)</f>
        <v>1482.2280526288782</v>
      </c>
      <c r="T8">
        <f>T3^(3/2)</f>
        <v>1656.5023392678913</v>
      </c>
    </row>
  </sheetData>
  <mergeCells count="1">
    <mergeCell ref="A2:T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D97F-A13E-4A1A-83E6-05ED2D68CC85}">
  <dimension ref="A1:U6"/>
  <sheetViews>
    <sheetView workbookViewId="0">
      <selection activeCell="C6" sqref="C6"/>
    </sheetView>
  </sheetViews>
  <sheetFormatPr defaultRowHeight="14.4" x14ac:dyDescent="0.3"/>
  <sheetData>
    <row r="1" spans="1:21" x14ac:dyDescent="0.3">
      <c r="A1" s="8" t="s">
        <v>12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x14ac:dyDescent="0.3">
      <c r="A2" s="1" t="s">
        <v>11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10</v>
      </c>
      <c r="I2">
        <v>20</v>
      </c>
      <c r="J2">
        <v>30</v>
      </c>
      <c r="K2">
        <v>40</v>
      </c>
      <c r="L2">
        <v>50</v>
      </c>
      <c r="M2">
        <v>60</v>
      </c>
      <c r="N2">
        <v>70</v>
      </c>
      <c r="O2">
        <v>80</v>
      </c>
      <c r="P2">
        <v>90</v>
      </c>
      <c r="Q2">
        <v>100</v>
      </c>
      <c r="R2">
        <v>110</v>
      </c>
      <c r="S2">
        <v>120</v>
      </c>
      <c r="T2">
        <v>130</v>
      </c>
      <c r="U2">
        <v>140</v>
      </c>
    </row>
    <row r="3" spans="1:21" x14ac:dyDescent="0.3">
      <c r="A3" s="1" t="s">
        <v>10</v>
      </c>
      <c r="B3">
        <v>0</v>
      </c>
      <c r="C3">
        <v>64</v>
      </c>
      <c r="D3">
        <v>119</v>
      </c>
      <c r="E3">
        <v>149</v>
      </c>
      <c r="F3">
        <v>168</v>
      </c>
      <c r="G3">
        <v>182</v>
      </c>
      <c r="H3">
        <v>196</v>
      </c>
      <c r="I3">
        <v>204</v>
      </c>
      <c r="J3">
        <v>210</v>
      </c>
      <c r="K3">
        <v>214</v>
      </c>
      <c r="L3">
        <v>218</v>
      </c>
      <c r="M3">
        <v>222</v>
      </c>
      <c r="N3">
        <v>225</v>
      </c>
      <c r="O3">
        <v>228</v>
      </c>
      <c r="P3">
        <v>232</v>
      </c>
      <c r="Q3">
        <v>234</v>
      </c>
      <c r="R3">
        <v>237</v>
      </c>
      <c r="S3">
        <v>239</v>
      </c>
      <c r="T3">
        <v>241</v>
      </c>
      <c r="U3">
        <v>243</v>
      </c>
    </row>
    <row r="4" spans="1:21" x14ac:dyDescent="0.3">
      <c r="A4" s="1" t="s">
        <v>18</v>
      </c>
      <c r="C4">
        <f>LOG10(C2)</f>
        <v>0</v>
      </c>
      <c r="D4">
        <f>LOG10(D2)</f>
        <v>0.3010299956639812</v>
      </c>
      <c r="E4">
        <f>LOG10(E2)</f>
        <v>0.47712125471966244</v>
      </c>
      <c r="F4">
        <f>LOG10(F2)</f>
        <v>0.6020599913279624</v>
      </c>
      <c r="G4">
        <f>LOG10(G2)</f>
        <v>0.69897000433601886</v>
      </c>
      <c r="H4">
        <f>LOG10(H2)</f>
        <v>1</v>
      </c>
      <c r="I4">
        <f>LOG10(I2)</f>
        <v>1.3010299956639813</v>
      </c>
      <c r="J4">
        <f>LOG10(J2)</f>
        <v>1.4771212547196624</v>
      </c>
      <c r="K4">
        <f>LOG10(K2)</f>
        <v>1.6020599913279623</v>
      </c>
      <c r="L4">
        <f>LOG10(L2)</f>
        <v>1.6989700043360187</v>
      </c>
      <c r="M4">
        <f>LOG10(M2)</f>
        <v>1.7781512503836436</v>
      </c>
      <c r="N4">
        <f>LOG10(N2)</f>
        <v>1.8450980400142569</v>
      </c>
      <c r="O4">
        <f>LOG10(O2)</f>
        <v>1.9030899869919435</v>
      </c>
      <c r="P4">
        <f>LOG10(P2)</f>
        <v>1.954242509439325</v>
      </c>
      <c r="Q4">
        <f>LOG10(Q2)</f>
        <v>2</v>
      </c>
      <c r="R4">
        <f>LOG10(R2)</f>
        <v>2.0413926851582249</v>
      </c>
      <c r="S4">
        <f>LOG10(S2)</f>
        <v>2.0791812460476247</v>
      </c>
      <c r="T4">
        <f>LOG10(T2)</f>
        <v>2.1139433523068369</v>
      </c>
      <c r="U4">
        <f>LOG10(U2)</f>
        <v>2.1461280356782382</v>
      </c>
    </row>
    <row r="5" spans="1:21" x14ac:dyDescent="0.3">
      <c r="A5" s="1" t="s">
        <v>19</v>
      </c>
      <c r="C5">
        <f>LOG10(C3*10^-6)</f>
        <v>-4.1938200260161125</v>
      </c>
      <c r="D5">
        <f>LOG10(D3*10^-6)</f>
        <v>-3.9244530386074694</v>
      </c>
      <c r="E5">
        <f>LOG10(E3*10^-6)</f>
        <v>-3.826813731587726</v>
      </c>
      <c r="F5">
        <f>LOG10(F3*10^-6)</f>
        <v>-3.7746907182741372</v>
      </c>
      <c r="G5">
        <f>LOG10(G3*10^-6)</f>
        <v>-3.7399286120149253</v>
      </c>
      <c r="H5">
        <f>LOG10(H3*10^-6)</f>
        <v>-3.7077439286435241</v>
      </c>
      <c r="I5">
        <f>LOG10(I3*10^-6)</f>
        <v>-3.6903698325741012</v>
      </c>
      <c r="J5">
        <f>LOG10(J3*10^-6)</f>
        <v>-3.6777807052660809</v>
      </c>
      <c r="K5">
        <f>LOG10(K3*10^-6)</f>
        <v>-3.669586226650809</v>
      </c>
      <c r="L5">
        <f>LOG10(L3*10^-6)</f>
        <v>-3.6615435063953954</v>
      </c>
      <c r="M5">
        <f>LOG10(M3*10^-6)</f>
        <v>-3.6536470255493612</v>
      </c>
      <c r="N5">
        <f>LOG10(N3*10^-6)</f>
        <v>-3.6478174818886377</v>
      </c>
      <c r="O5">
        <f>LOG10(O3*10^-6)</f>
        <v>-3.642065152999546</v>
      </c>
      <c r="P5">
        <f>LOG10(P3*10^-6)</f>
        <v>-3.6345120151091002</v>
      </c>
      <c r="Q5">
        <f>LOG10(Q3*10^-6)</f>
        <v>-3.630784142589857</v>
      </c>
      <c r="R5">
        <f>LOG10(R3*10^-6)</f>
        <v>-3.625251653989896</v>
      </c>
      <c r="S5">
        <f>LOG10(S3*10^-6)</f>
        <v>-3.6216020990518625</v>
      </c>
      <c r="T5">
        <f>LOG10(T3*10^-6)</f>
        <v>-3.6179829574251317</v>
      </c>
      <c r="U5">
        <f>LOG10(U3*10^-6)</f>
        <v>-3.6143937264016879</v>
      </c>
    </row>
    <row r="6" spans="1:21" x14ac:dyDescent="0.3">
      <c r="A6" s="1" t="s">
        <v>27</v>
      </c>
      <c r="B6">
        <f>B2^(3/2)</f>
        <v>0</v>
      </c>
      <c r="C6">
        <f t="shared" ref="C6:T6" si="0">C2^(3/2)</f>
        <v>1</v>
      </c>
      <c r="D6">
        <f t="shared" si="0"/>
        <v>2.8284271247461898</v>
      </c>
      <c r="E6">
        <f t="shared" si="0"/>
        <v>5.196152422706632</v>
      </c>
      <c r="F6">
        <f t="shared" si="0"/>
        <v>7.9999999999999982</v>
      </c>
      <c r="G6">
        <f t="shared" si="0"/>
        <v>11.180339887498945</v>
      </c>
      <c r="H6">
        <f t="shared" si="0"/>
        <v>31.622776601683803</v>
      </c>
      <c r="I6">
        <f t="shared" si="0"/>
        <v>89.442719099991592</v>
      </c>
      <c r="J6">
        <f t="shared" si="0"/>
        <v>164.31676725154981</v>
      </c>
      <c r="K6">
        <f t="shared" si="0"/>
        <v>252.9822128134704</v>
      </c>
      <c r="L6">
        <f t="shared" si="0"/>
        <v>353.5533905932736</v>
      </c>
      <c r="M6">
        <f t="shared" si="0"/>
        <v>464.75800154488962</v>
      </c>
      <c r="N6">
        <f t="shared" si="0"/>
        <v>585.66201857385352</v>
      </c>
      <c r="O6">
        <f t="shared" si="0"/>
        <v>715.54175279993228</v>
      </c>
      <c r="P6">
        <f t="shared" si="0"/>
        <v>853.81496824546241</v>
      </c>
      <c r="Q6">
        <f t="shared" si="0"/>
        <v>1000.0000000000007</v>
      </c>
      <c r="R6">
        <f t="shared" si="0"/>
        <v>1153.6897329871679</v>
      </c>
      <c r="S6">
        <f t="shared" si="0"/>
        <v>1314.5341380123989</v>
      </c>
      <c r="T6">
        <f t="shared" si="0"/>
        <v>1482.2280526288782</v>
      </c>
      <c r="U6">
        <f>U2^(3/2)</f>
        <v>1656.5023392678913</v>
      </c>
    </row>
  </sheetData>
  <mergeCells count="1">
    <mergeCell ref="A1:U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04D7C-6611-4C52-A7A6-ADB8BB506EB3}">
  <dimension ref="A1:U7"/>
  <sheetViews>
    <sheetView workbookViewId="0">
      <selection activeCell="P19" sqref="P19"/>
    </sheetView>
  </sheetViews>
  <sheetFormatPr defaultRowHeight="14.4" x14ac:dyDescent="0.3"/>
  <sheetData>
    <row r="1" spans="1:21" x14ac:dyDescent="0.3">
      <c r="A1" s="8" t="s">
        <v>13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x14ac:dyDescent="0.3">
      <c r="A2" s="1" t="s">
        <v>11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10</v>
      </c>
      <c r="I2">
        <v>20</v>
      </c>
      <c r="J2">
        <v>30</v>
      </c>
      <c r="K2">
        <v>40</v>
      </c>
      <c r="L2">
        <v>50</v>
      </c>
      <c r="M2">
        <v>60</v>
      </c>
      <c r="N2">
        <v>70</v>
      </c>
      <c r="O2">
        <v>80</v>
      </c>
      <c r="P2">
        <v>90</v>
      </c>
      <c r="Q2">
        <v>100</v>
      </c>
      <c r="R2">
        <v>110</v>
      </c>
      <c r="S2">
        <v>120</v>
      </c>
      <c r="T2">
        <v>130</v>
      </c>
      <c r="U2">
        <v>140</v>
      </c>
    </row>
    <row r="3" spans="1:21" x14ac:dyDescent="0.3">
      <c r="A3" s="1" t="s">
        <v>10</v>
      </c>
      <c r="B3">
        <v>0</v>
      </c>
      <c r="C3">
        <v>85</v>
      </c>
      <c r="D3">
        <v>235</v>
      </c>
      <c r="E3">
        <v>340</v>
      </c>
      <c r="F3">
        <v>382</v>
      </c>
      <c r="G3">
        <v>420</v>
      </c>
      <c r="H3">
        <v>518</v>
      </c>
      <c r="I3">
        <v>547</v>
      </c>
      <c r="J3">
        <v>563</v>
      </c>
      <c r="K3">
        <v>577</v>
      </c>
      <c r="L3">
        <v>587</v>
      </c>
      <c r="M3">
        <v>596</v>
      </c>
      <c r="N3">
        <v>606</v>
      </c>
      <c r="O3">
        <v>614</v>
      </c>
      <c r="P3">
        <v>620</v>
      </c>
      <c r="Q3">
        <v>628</v>
      </c>
      <c r="R3">
        <v>633</v>
      </c>
      <c r="S3">
        <v>640</v>
      </c>
      <c r="T3">
        <v>646</v>
      </c>
      <c r="U3">
        <v>652</v>
      </c>
    </row>
    <row r="4" spans="1:21" x14ac:dyDescent="0.3">
      <c r="A4" s="1" t="s">
        <v>18</v>
      </c>
      <c r="C4">
        <f>LOG10(C2)</f>
        <v>0</v>
      </c>
      <c r="D4">
        <f>LOG10(D2)</f>
        <v>0.3010299956639812</v>
      </c>
      <c r="E4">
        <f>LOG10(E2)</f>
        <v>0.47712125471966244</v>
      </c>
      <c r="F4">
        <f>LOG10(F2)</f>
        <v>0.6020599913279624</v>
      </c>
      <c r="G4">
        <f>LOG10(G2)</f>
        <v>0.69897000433601886</v>
      </c>
      <c r="H4">
        <f>LOG10(H2)</f>
        <v>1</v>
      </c>
      <c r="I4">
        <f>LOG10(I2)</f>
        <v>1.3010299956639813</v>
      </c>
      <c r="J4">
        <f>LOG10(J2)</f>
        <v>1.4771212547196624</v>
      </c>
      <c r="K4">
        <f>LOG10(K2)</f>
        <v>1.6020599913279623</v>
      </c>
      <c r="L4">
        <f>LOG10(L2)</f>
        <v>1.6989700043360187</v>
      </c>
      <c r="M4">
        <f>LOG10(M2)</f>
        <v>1.7781512503836436</v>
      </c>
      <c r="N4">
        <f>LOG10(N2)</f>
        <v>1.8450980400142569</v>
      </c>
      <c r="O4">
        <f>LOG10(O2)</f>
        <v>1.9030899869919435</v>
      </c>
      <c r="P4">
        <f>LOG10(P2)</f>
        <v>1.954242509439325</v>
      </c>
      <c r="Q4">
        <f>LOG10(Q2)</f>
        <v>2</v>
      </c>
      <c r="R4">
        <f>LOG10(R2)</f>
        <v>2.0413926851582249</v>
      </c>
      <c r="S4">
        <f>LOG10(S2)</f>
        <v>2.0791812460476247</v>
      </c>
      <c r="T4">
        <f>LOG10(T2)</f>
        <v>2.1139433523068369</v>
      </c>
      <c r="U4">
        <f>LOG10(U2)</f>
        <v>2.1461280356782382</v>
      </c>
    </row>
    <row r="5" spans="1:21" x14ac:dyDescent="0.3">
      <c r="A5" s="1" t="s">
        <v>19</v>
      </c>
      <c r="C5">
        <f>LOG10(C3)</f>
        <v>1.9294189257142926</v>
      </c>
      <c r="D5">
        <f>LOG10(D3)</f>
        <v>2.3710678622717363</v>
      </c>
      <c r="E5">
        <f>LOG10(E3)</f>
        <v>2.5314789170422549</v>
      </c>
      <c r="F5">
        <f>LOG10(F3)</f>
        <v>2.5820633629117089</v>
      </c>
      <c r="G5">
        <f>LOG10(G3)</f>
        <v>2.6232492903979003</v>
      </c>
      <c r="H5">
        <f>LOG10(H3)</f>
        <v>2.7143297597452332</v>
      </c>
      <c r="I5">
        <f>LOG10(I3)</f>
        <v>2.7379873263334309</v>
      </c>
      <c r="J5">
        <f>LOG10(J3)</f>
        <v>2.7505083948513462</v>
      </c>
      <c r="K5">
        <f>LOG10(K3)</f>
        <v>2.7611758131557314</v>
      </c>
      <c r="L5">
        <f>LOG10(L3)</f>
        <v>2.7686381012476144</v>
      </c>
      <c r="M5">
        <f>LOG10(M3)</f>
        <v>2.7752462597402365</v>
      </c>
      <c r="N5">
        <f>LOG10(N3)</f>
        <v>2.782472624166286</v>
      </c>
      <c r="O5">
        <f>LOG10(O3)</f>
        <v>2.7881683711411678</v>
      </c>
      <c r="P5">
        <f>LOG10(P3)</f>
        <v>2.7923916894982539</v>
      </c>
      <c r="Q5">
        <f>LOG10(Q3)</f>
        <v>2.7979596437371961</v>
      </c>
      <c r="R5">
        <f>LOG10(R3)</f>
        <v>2.8014037100173552</v>
      </c>
      <c r="S5">
        <f>LOG10(S3)</f>
        <v>2.8061799739838871</v>
      </c>
      <c r="T5">
        <f>LOG10(T3)</f>
        <v>2.8102325179950842</v>
      </c>
      <c r="U5">
        <f>LOG10(U3)</f>
        <v>2.8142475957319202</v>
      </c>
    </row>
    <row r="6" spans="1:21" x14ac:dyDescent="0.3">
      <c r="A6" s="1" t="s">
        <v>22</v>
      </c>
      <c r="C6">
        <f>LOG10(C3*10^-6)</f>
        <v>-4.0705810742857071</v>
      </c>
      <c r="D6">
        <f>LOG10(D3*10^-6)</f>
        <v>-3.6289321377282637</v>
      </c>
      <c r="E6">
        <f>LOG10(E3*10^-6)</f>
        <v>-3.4685210829577451</v>
      </c>
      <c r="F6">
        <f>LOG10(F3*10^-6)</f>
        <v>-3.4179366370882911</v>
      </c>
      <c r="G6">
        <f>LOG10(G3*10^-6)</f>
        <v>-3.3767507096020997</v>
      </c>
      <c r="H6">
        <f>LOG10(H3*10^-6)</f>
        <v>-3.2856702402547668</v>
      </c>
      <c r="I6">
        <f>LOG10(I3*10^-6)</f>
        <v>-3.2620126736665691</v>
      </c>
      <c r="J6">
        <f>LOG10(J3*10^-6)</f>
        <v>-3.2494916051486538</v>
      </c>
      <c r="K6">
        <f>LOG10(K3*10^-6)</f>
        <v>-3.2388241868442686</v>
      </c>
      <c r="L6">
        <f>LOG10(L3*10^-6)</f>
        <v>-3.2313618987523856</v>
      </c>
      <c r="M6">
        <f>LOG10(M3*10^-6)</f>
        <v>-3.2247537402597635</v>
      </c>
      <c r="N6">
        <f>LOG10(N3*10^-6)</f>
        <v>-3.217527375833714</v>
      </c>
      <c r="O6">
        <f>LOG10(O3*10^-6)</f>
        <v>-3.2118316288588322</v>
      </c>
      <c r="P6">
        <f>LOG10(P3*10^-6)</f>
        <v>-3.2076083105017461</v>
      </c>
      <c r="Q6">
        <f>LOG10(Q3*10^-6)</f>
        <v>-3.2020403562628039</v>
      </c>
      <c r="R6">
        <f>LOG10(R3*10^-6)</f>
        <v>-3.1985962899826448</v>
      </c>
      <c r="S6">
        <f>LOG10(S3*10^-6)</f>
        <v>-3.1938200260161129</v>
      </c>
      <c r="T6">
        <f>LOG10(T3*10^-6)</f>
        <v>-3.1897674820049158</v>
      </c>
      <c r="U6">
        <f>LOG10(U3*10^-6)</f>
        <v>-3.1857524042680798</v>
      </c>
    </row>
    <row r="7" spans="1:21" x14ac:dyDescent="0.3">
      <c r="A7" s="1" t="s">
        <v>29</v>
      </c>
      <c r="B7">
        <f>B2^(3/2)</f>
        <v>0</v>
      </c>
      <c r="C7">
        <f t="shared" ref="C7:J7" si="0">C2^(3/2)</f>
        <v>1</v>
      </c>
      <c r="D7">
        <f t="shared" si="0"/>
        <v>2.8284271247461898</v>
      </c>
      <c r="E7">
        <f t="shared" si="0"/>
        <v>5.196152422706632</v>
      </c>
      <c r="F7">
        <f t="shared" si="0"/>
        <v>7.9999999999999982</v>
      </c>
      <c r="G7">
        <f t="shared" si="0"/>
        <v>11.180339887498945</v>
      </c>
      <c r="H7">
        <f t="shared" si="0"/>
        <v>31.622776601683803</v>
      </c>
      <c r="I7">
        <f t="shared" si="0"/>
        <v>89.442719099991592</v>
      </c>
      <c r="J7">
        <f t="shared" si="0"/>
        <v>164.31676725154981</v>
      </c>
    </row>
  </sheetData>
  <mergeCells count="1">
    <mergeCell ref="A1:U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91FC-87AD-47A0-B816-7D3D8C475058}">
  <dimension ref="A1:V7"/>
  <sheetViews>
    <sheetView workbookViewId="0">
      <selection activeCell="H7" sqref="G7:H7"/>
    </sheetView>
  </sheetViews>
  <sheetFormatPr defaultRowHeight="14.4" x14ac:dyDescent="0.3"/>
  <sheetData>
    <row r="1" spans="1:22" x14ac:dyDescent="0.3">
      <c r="A1" s="8" t="s">
        <v>14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2" x14ac:dyDescent="0.3">
      <c r="A2" s="1" t="s">
        <v>11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10</v>
      </c>
      <c r="I2">
        <v>20</v>
      </c>
      <c r="J2">
        <v>30</v>
      </c>
      <c r="K2">
        <v>40</v>
      </c>
      <c r="L2">
        <v>50</v>
      </c>
      <c r="M2">
        <v>60</v>
      </c>
      <c r="N2">
        <v>70</v>
      </c>
      <c r="O2">
        <v>80</v>
      </c>
      <c r="P2">
        <v>90</v>
      </c>
      <c r="Q2">
        <v>100</v>
      </c>
      <c r="R2">
        <v>110</v>
      </c>
      <c r="S2">
        <v>120</v>
      </c>
      <c r="T2">
        <v>130</v>
      </c>
      <c r="U2">
        <v>140</v>
      </c>
    </row>
    <row r="3" spans="1:22" x14ac:dyDescent="0.3">
      <c r="A3" s="1" t="s">
        <v>10</v>
      </c>
      <c r="B3">
        <v>0</v>
      </c>
      <c r="C3">
        <v>127</v>
      </c>
      <c r="D3">
        <v>237</v>
      </c>
      <c r="E3">
        <v>411</v>
      </c>
      <c r="F3">
        <v>553</v>
      </c>
      <c r="G3">
        <v>790</v>
      </c>
      <c r="H3">
        <v>1360</v>
      </c>
      <c r="I3">
        <v>1570</v>
      </c>
      <c r="J3">
        <v>1620</v>
      </c>
      <c r="K3">
        <v>1660</v>
      </c>
      <c r="L3">
        <v>1690</v>
      </c>
      <c r="M3">
        <v>1730</v>
      </c>
      <c r="N3">
        <v>1763</v>
      </c>
      <c r="O3">
        <v>1786</v>
      </c>
      <c r="P3">
        <v>1804</v>
      </c>
      <c r="Q3">
        <v>1820</v>
      </c>
      <c r="R3">
        <v>1843</v>
      </c>
      <c r="S3">
        <v>1861</v>
      </c>
      <c r="T3">
        <v>1880</v>
      </c>
      <c r="U3">
        <v>1894</v>
      </c>
    </row>
    <row r="4" spans="1:22" x14ac:dyDescent="0.3">
      <c r="A4" s="1" t="s">
        <v>18</v>
      </c>
      <c r="C4">
        <f>LOG10(C2)</f>
        <v>0</v>
      </c>
      <c r="D4">
        <f>LOG10(D2)</f>
        <v>0.3010299956639812</v>
      </c>
      <c r="E4">
        <f>LOG10(E2)</f>
        <v>0.47712125471966244</v>
      </c>
      <c r="F4">
        <f>LOG10(F2)</f>
        <v>0.6020599913279624</v>
      </c>
      <c r="G4">
        <f>LOG10(G2)</f>
        <v>0.69897000433601886</v>
      </c>
      <c r="H4">
        <f>LOG10(H2)</f>
        <v>1</v>
      </c>
      <c r="I4">
        <f>LOG10(I2)</f>
        <v>1.3010299956639813</v>
      </c>
      <c r="J4">
        <f>LOG10(J2)</f>
        <v>1.4771212547196624</v>
      </c>
      <c r="K4">
        <f>LOG10(K2)</f>
        <v>1.6020599913279623</v>
      </c>
      <c r="L4">
        <f>LOG10(L2)</f>
        <v>1.6989700043360187</v>
      </c>
      <c r="M4">
        <f>LOG10(M2)</f>
        <v>1.7781512503836436</v>
      </c>
      <c r="N4">
        <f>LOG10(N2)</f>
        <v>1.8450980400142569</v>
      </c>
      <c r="O4">
        <f>LOG10(O2)</f>
        <v>1.9030899869919435</v>
      </c>
      <c r="P4">
        <f>LOG10(P2)</f>
        <v>1.954242509439325</v>
      </c>
      <c r="Q4">
        <f>LOG10(Q2)</f>
        <v>2</v>
      </c>
      <c r="R4">
        <f>LOG10(R2)</f>
        <v>2.0413926851582249</v>
      </c>
      <c r="S4">
        <f>LOG10(S2)</f>
        <v>2.0791812460476247</v>
      </c>
      <c r="T4">
        <f>LOG10(T2)</f>
        <v>2.1139433523068369</v>
      </c>
      <c r="U4">
        <f>LOG10(U2)</f>
        <v>2.1461280356782382</v>
      </c>
    </row>
    <row r="5" spans="1:22" x14ac:dyDescent="0.3">
      <c r="A5" s="1" t="s">
        <v>19</v>
      </c>
      <c r="C5">
        <f>LOG10(C3)</f>
        <v>2.1038037209559568</v>
      </c>
      <c r="D5">
        <f>LOG10(D3)</f>
        <v>2.374748346010104</v>
      </c>
      <c r="E5">
        <f>LOG10(E3)</f>
        <v>2.6138418218760693</v>
      </c>
      <c r="F5">
        <f>LOG10(F3)</f>
        <v>2.7427251313046983</v>
      </c>
      <c r="G5">
        <f>LOG10(G3)</f>
        <v>2.8976270912904414</v>
      </c>
      <c r="H5">
        <f>LOG10(H3)</f>
        <v>3.1335389083702174</v>
      </c>
      <c r="I5">
        <f>LOG10(I3)</f>
        <v>3.1958996524092336</v>
      </c>
      <c r="J5">
        <f>LOG10(J3)</f>
        <v>3.2095150145426308</v>
      </c>
      <c r="K5">
        <f>LOG10(K3)</f>
        <v>3.220108088040055</v>
      </c>
      <c r="L5">
        <f>LOG10(L3)</f>
        <v>3.2278867046136734</v>
      </c>
      <c r="M5">
        <f>LOG10(M3)</f>
        <v>3.2380461031287955</v>
      </c>
      <c r="N5">
        <f>LOG10(N3)</f>
        <v>3.2462523122993221</v>
      </c>
      <c r="O5">
        <f>LOG10(O3)</f>
        <v>3.2518814545525276</v>
      </c>
      <c r="P5">
        <f>LOG10(P3)</f>
        <v>3.2562365332059229</v>
      </c>
      <c r="Q5">
        <f>LOG10(Q3)</f>
        <v>3.2600713879850747</v>
      </c>
      <c r="R5">
        <f>LOG10(R3)</f>
        <v>3.2655253352190736</v>
      </c>
      <c r="S5">
        <f>LOG10(S3)</f>
        <v>3.2697463731307672</v>
      </c>
      <c r="T5">
        <f>LOG10(T3)</f>
        <v>3.27415784926368</v>
      </c>
      <c r="U5">
        <f>LOG10(U3)</f>
        <v>3.2773799746672547</v>
      </c>
    </row>
    <row r="6" spans="1:22" x14ac:dyDescent="0.3">
      <c r="A6" s="1" t="s">
        <v>19</v>
      </c>
      <c r="C6">
        <f>LOG10(C3*10^-6)</f>
        <v>-3.8961962790440432</v>
      </c>
      <c r="D6">
        <f>LOG10(D3*10^-6)</f>
        <v>-3.625251653989896</v>
      </c>
      <c r="E6">
        <f>LOG10(E3*10^-6)</f>
        <v>-3.3861581781239307</v>
      </c>
      <c r="F6">
        <f>LOG10(F3*10^-6)</f>
        <v>-3.2572748686953017</v>
      </c>
      <c r="G6">
        <f>LOG10(G3*10^-6)</f>
        <v>-3.1023729087095586</v>
      </c>
      <c r="H6">
        <f>LOG10(H3*10^-6)</f>
        <v>-2.8664610916297826</v>
      </c>
      <c r="I6">
        <f>LOG10(I3*10^-6)</f>
        <v>-2.8041003475907664</v>
      </c>
      <c r="J6">
        <f>LOG10(J3*10^-6)</f>
        <v>-2.7904849854573692</v>
      </c>
      <c r="K6">
        <f>LOG10(K3*10^-6)</f>
        <v>-2.779891911959945</v>
      </c>
      <c r="L6">
        <f>LOG10(L3*10^-6)</f>
        <v>-2.7721132953863266</v>
      </c>
      <c r="M6">
        <f>LOG10(M3*10^-6)</f>
        <v>-2.7619538968712045</v>
      </c>
      <c r="N6">
        <f>LOG10(N3*10^-6)</f>
        <v>-2.7537476877006779</v>
      </c>
      <c r="O6">
        <f>LOG10(O3*10^-6)</f>
        <v>-2.7481185454474724</v>
      </c>
      <c r="P6">
        <f>LOG10(P3*10^-6)</f>
        <v>-2.7437634667940771</v>
      </c>
      <c r="Q6">
        <f>LOG10(Q3*10^-6)</f>
        <v>-2.7399286120149253</v>
      </c>
      <c r="R6">
        <f>LOG10(R3*10^-6)</f>
        <v>-2.7344746647809264</v>
      </c>
      <c r="S6">
        <f>LOG10(S3*10^-6)</f>
        <v>-2.7302536268692328</v>
      </c>
      <c r="T6">
        <f>LOG10(T3*10^-6)</f>
        <v>-2.72584215073632</v>
      </c>
      <c r="U6">
        <f>LOG10(U3*10^-6)</f>
        <v>-2.7226200253327453</v>
      </c>
    </row>
    <row r="7" spans="1:22" x14ac:dyDescent="0.3">
      <c r="A7" s="1" t="s">
        <v>29</v>
      </c>
      <c r="B7">
        <f xml:space="preserve"> B2^(3/2)</f>
        <v>0</v>
      </c>
      <c r="C7">
        <f t="shared" ref="C7:V7" si="0" xml:space="preserve"> C2^(3/2)</f>
        <v>1</v>
      </c>
      <c r="D7">
        <f t="shared" si="0"/>
        <v>2.8284271247461898</v>
      </c>
      <c r="E7">
        <f t="shared" si="0"/>
        <v>5.196152422706632</v>
      </c>
      <c r="F7">
        <f t="shared" si="0"/>
        <v>7.9999999999999982</v>
      </c>
      <c r="G7">
        <f t="shared" si="0"/>
        <v>11.180339887498945</v>
      </c>
      <c r="H7">
        <f t="shared" si="0"/>
        <v>31.622776601683803</v>
      </c>
      <c r="I7">
        <f t="shared" si="0"/>
        <v>89.442719099991592</v>
      </c>
      <c r="J7">
        <f t="shared" si="0"/>
        <v>164.31676725154981</v>
      </c>
      <c r="K7">
        <f t="shared" si="0"/>
        <v>252.9822128134704</v>
      </c>
      <c r="L7">
        <f t="shared" si="0"/>
        <v>353.5533905932736</v>
      </c>
      <c r="M7">
        <f t="shared" si="0"/>
        <v>464.75800154488962</v>
      </c>
      <c r="N7">
        <f t="shared" si="0"/>
        <v>585.66201857385352</v>
      </c>
      <c r="O7">
        <f t="shared" si="0"/>
        <v>715.54175279993228</v>
      </c>
      <c r="P7">
        <f t="shared" si="0"/>
        <v>853.81496824546241</v>
      </c>
      <c r="Q7">
        <f t="shared" si="0"/>
        <v>1000.0000000000007</v>
      </c>
      <c r="R7">
        <f t="shared" si="0"/>
        <v>1153.6897329871679</v>
      </c>
      <c r="S7">
        <f t="shared" si="0"/>
        <v>1314.5341380123989</v>
      </c>
      <c r="T7">
        <f t="shared" si="0"/>
        <v>1482.2280526288782</v>
      </c>
      <c r="U7">
        <f t="shared" si="0"/>
        <v>1656.5023392678913</v>
      </c>
      <c r="V7">
        <f t="shared" si="0"/>
        <v>0</v>
      </c>
    </row>
  </sheetData>
  <mergeCells count="1">
    <mergeCell ref="A1:U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52CBE-3691-4B7B-904D-5A617BE3F055}">
  <dimension ref="A1:U7"/>
  <sheetViews>
    <sheetView workbookViewId="0">
      <selection activeCell="I4" sqref="I4"/>
    </sheetView>
  </sheetViews>
  <sheetFormatPr defaultRowHeight="14.4" x14ac:dyDescent="0.3"/>
  <sheetData>
    <row r="1" spans="1:21" x14ac:dyDescent="0.3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x14ac:dyDescent="0.3">
      <c r="A2" s="1" t="s">
        <v>11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10</v>
      </c>
      <c r="I2">
        <v>20</v>
      </c>
      <c r="J2">
        <v>30</v>
      </c>
      <c r="K2">
        <v>40</v>
      </c>
      <c r="L2">
        <v>50</v>
      </c>
      <c r="M2">
        <v>60</v>
      </c>
      <c r="N2">
        <v>70</v>
      </c>
      <c r="O2">
        <v>80</v>
      </c>
      <c r="P2">
        <v>90</v>
      </c>
      <c r="Q2">
        <v>100</v>
      </c>
      <c r="R2">
        <v>110</v>
      </c>
      <c r="S2">
        <v>120</v>
      </c>
      <c r="T2">
        <v>130</v>
      </c>
      <c r="U2">
        <v>140</v>
      </c>
    </row>
    <row r="3" spans="1:21" x14ac:dyDescent="0.3">
      <c r="A3" s="1" t="s">
        <v>10</v>
      </c>
      <c r="B3">
        <v>0</v>
      </c>
      <c r="C3">
        <v>133</v>
      </c>
      <c r="D3">
        <v>271</v>
      </c>
      <c r="E3">
        <v>494</v>
      </c>
      <c r="F3">
        <v>635</v>
      </c>
      <c r="G3">
        <v>809</v>
      </c>
      <c r="H3">
        <v>2380</v>
      </c>
      <c r="I3">
        <v>4560</v>
      </c>
      <c r="J3">
        <v>4900</v>
      </c>
      <c r="K3">
        <v>5000</v>
      </c>
      <c r="L3">
        <v>5120</v>
      </c>
      <c r="M3">
        <v>5180</v>
      </c>
      <c r="N3">
        <v>5220</v>
      </c>
      <c r="O3">
        <v>5280</v>
      </c>
      <c r="P3">
        <v>5300</v>
      </c>
      <c r="Q3">
        <v>5340</v>
      </c>
      <c r="R3">
        <v>5370</v>
      </c>
      <c r="S3">
        <v>5390</v>
      </c>
      <c r="T3">
        <v>5420</v>
      </c>
      <c r="U3">
        <v>5470</v>
      </c>
    </row>
    <row r="4" spans="1:21" x14ac:dyDescent="0.3">
      <c r="A4" s="1" t="s">
        <v>18</v>
      </c>
      <c r="C4">
        <f>LOG10(C2)</f>
        <v>0</v>
      </c>
      <c r="D4">
        <f>LOG10(D2)</f>
        <v>0.3010299956639812</v>
      </c>
      <c r="E4">
        <f>LOG10(E2)</f>
        <v>0.47712125471966244</v>
      </c>
      <c r="F4">
        <f>LOG10(F2)</f>
        <v>0.6020599913279624</v>
      </c>
      <c r="G4">
        <f>LOG10(G2)</f>
        <v>0.69897000433601886</v>
      </c>
      <c r="H4">
        <f>LOG10(H2)</f>
        <v>1</v>
      </c>
      <c r="I4">
        <f>LOG10(I2)</f>
        <v>1.3010299956639813</v>
      </c>
      <c r="J4">
        <f>LOG10(J2)</f>
        <v>1.4771212547196624</v>
      </c>
      <c r="K4">
        <f>LOG10(K2)</f>
        <v>1.6020599913279623</v>
      </c>
      <c r="L4">
        <f>LOG10(L2)</f>
        <v>1.6989700043360187</v>
      </c>
      <c r="M4">
        <f>LOG10(M2)</f>
        <v>1.7781512503836436</v>
      </c>
      <c r="N4">
        <f>LOG10(N2)</f>
        <v>1.8450980400142569</v>
      </c>
      <c r="O4">
        <f>LOG10(O2)</f>
        <v>1.9030899869919435</v>
      </c>
      <c r="P4">
        <f>LOG10(P2)</f>
        <v>1.954242509439325</v>
      </c>
      <c r="Q4">
        <f>LOG10(Q2)</f>
        <v>2</v>
      </c>
      <c r="R4">
        <f>LOG10(R2)</f>
        <v>2.0413926851582249</v>
      </c>
      <c r="S4">
        <f>LOG10(S2)</f>
        <v>2.0791812460476247</v>
      </c>
      <c r="T4">
        <f>LOG10(T2)</f>
        <v>2.1139433523068369</v>
      </c>
      <c r="U4">
        <f>LOG10(U2)</f>
        <v>2.1461280356782382</v>
      </c>
    </row>
    <row r="5" spans="1:21" x14ac:dyDescent="0.3">
      <c r="A5" s="1" t="s">
        <v>19</v>
      </c>
      <c r="C5">
        <f>LOG10(C3)</f>
        <v>2.1238516409670858</v>
      </c>
      <c r="D5">
        <f>LOG10(D3)</f>
        <v>2.4329692908744058</v>
      </c>
      <c r="E5">
        <f>LOG10(E3)</f>
        <v>2.6937269489236471</v>
      </c>
      <c r="F5">
        <f>LOG10(F3)</f>
        <v>2.8027737252919755</v>
      </c>
      <c r="G5">
        <f>LOG10(G3)</f>
        <v>2.9079485216122722</v>
      </c>
      <c r="H5">
        <f>LOG10(H3)</f>
        <v>3.3765769570565118</v>
      </c>
      <c r="I5">
        <f>LOG10(I3)</f>
        <v>3.6589648426644348</v>
      </c>
      <c r="J5">
        <f>LOG10(J3)</f>
        <v>3.6901960800285138</v>
      </c>
      <c r="K5">
        <f>LOG10(K3)</f>
        <v>3.6989700043360187</v>
      </c>
      <c r="L5">
        <f>LOG10(L3)</f>
        <v>3.7092699609758308</v>
      </c>
      <c r="M5">
        <f>LOG10(M3)</f>
        <v>3.7143297597452332</v>
      </c>
      <c r="N5">
        <f>LOG10(N3)</f>
        <v>3.7176705030022621</v>
      </c>
      <c r="O5">
        <f>LOG10(O3)</f>
        <v>3.7226339225338121</v>
      </c>
      <c r="P5">
        <f>LOG10(P3)</f>
        <v>3.7242758696007892</v>
      </c>
      <c r="Q5">
        <f>LOG10(Q3)</f>
        <v>3.7275412570285562</v>
      </c>
      <c r="R5">
        <f>LOG10(R3)</f>
        <v>3.7299742856995555</v>
      </c>
      <c r="S5">
        <f>LOG10(S3)</f>
        <v>3.7315887651867388</v>
      </c>
      <c r="T5">
        <f>LOG10(T3)</f>
        <v>3.7339992865383871</v>
      </c>
      <c r="U5">
        <f>LOG10(U3)</f>
        <v>3.7379873263334309</v>
      </c>
    </row>
    <row r="6" spans="1:21" x14ac:dyDescent="0.3">
      <c r="A6" s="1" t="s">
        <v>19</v>
      </c>
      <c r="C6">
        <f>LOG10(C3*10^-6)</f>
        <v>-3.8761483590329142</v>
      </c>
      <c r="D6">
        <f>LOG10(D3*10^-6)</f>
        <v>-3.5670307091255942</v>
      </c>
      <c r="E6">
        <f>LOG10(E3*10^-6)</f>
        <v>-3.3062730510763529</v>
      </c>
      <c r="F6">
        <f>LOG10(F3*10^-6)</f>
        <v>-3.1972262747080245</v>
      </c>
      <c r="G6">
        <f>LOG10(G3*10^-6)</f>
        <v>-3.0920514783877278</v>
      </c>
      <c r="H6">
        <f>LOG10(H3*10^-6)</f>
        <v>-2.6234230429434882</v>
      </c>
      <c r="I6">
        <f>LOG10(I3*10^-6)</f>
        <v>-2.3410351573355652</v>
      </c>
      <c r="J6">
        <f>LOG10(J3*10^-6)</f>
        <v>-2.3098039199714862</v>
      </c>
      <c r="K6">
        <f>LOG10(K3*10^-6)</f>
        <v>-2.3010299956639813</v>
      </c>
      <c r="L6">
        <f>LOG10(L3*10^-6)</f>
        <v>-2.2907300390241692</v>
      </c>
      <c r="M6">
        <f>LOG10(M3*10^-6)</f>
        <v>-2.2856702402547668</v>
      </c>
      <c r="N6">
        <f>LOG10(N3*10^-6)</f>
        <v>-2.2823294969977379</v>
      </c>
      <c r="O6">
        <f>LOG10(O3*10^-6)</f>
        <v>-2.2773660774661879</v>
      </c>
      <c r="P6">
        <f>LOG10(P3*10^-6)</f>
        <v>-2.2757241303992108</v>
      </c>
      <c r="Q6">
        <f>LOG10(Q3*10^-6)</f>
        <v>-2.2724587429714438</v>
      </c>
      <c r="R6">
        <f>LOG10(R3*10^-6)</f>
        <v>-2.2700257143004445</v>
      </c>
      <c r="S6">
        <f>LOG10(S3*10^-6)</f>
        <v>-2.2684112348132612</v>
      </c>
      <c r="T6">
        <f>LOG10(T3*10^-6)</f>
        <v>-2.2660007134616129</v>
      </c>
      <c r="U6">
        <f>LOG10(U3*10^-6)</f>
        <v>-2.2620126736665691</v>
      </c>
    </row>
    <row r="7" spans="1:21" x14ac:dyDescent="0.3">
      <c r="A7" s="1" t="s">
        <v>29</v>
      </c>
      <c r="B7">
        <f xml:space="preserve"> B2^(3/2)</f>
        <v>0</v>
      </c>
      <c r="C7">
        <f t="shared" ref="C7:M7" si="0" xml:space="preserve"> C2^(3/2)</f>
        <v>1</v>
      </c>
      <c r="D7">
        <f xml:space="preserve"> D2^(3/2)</f>
        <v>2.8284271247461898</v>
      </c>
      <c r="E7">
        <f t="shared" si="0"/>
        <v>5.196152422706632</v>
      </c>
      <c r="F7">
        <f t="shared" si="0"/>
        <v>7.9999999999999982</v>
      </c>
      <c r="G7">
        <f t="shared" si="0"/>
        <v>11.180339887498945</v>
      </c>
      <c r="H7">
        <f t="shared" si="0"/>
        <v>31.622776601683803</v>
      </c>
      <c r="I7">
        <f t="shared" si="0"/>
        <v>89.442719099991592</v>
      </c>
      <c r="J7">
        <f t="shared" si="0"/>
        <v>164.31676725154981</v>
      </c>
      <c r="K7">
        <f t="shared" si="0"/>
        <v>252.9822128134704</v>
      </c>
      <c r="L7">
        <f t="shared" si="0"/>
        <v>353.5533905932736</v>
      </c>
      <c r="M7">
        <f t="shared" si="0"/>
        <v>464.75800154488962</v>
      </c>
    </row>
  </sheetData>
  <mergeCells count="1">
    <mergeCell ref="A1:U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38129-89EF-4319-9630-2FBC38AD9329}">
  <dimension ref="A1:U7"/>
  <sheetViews>
    <sheetView workbookViewId="0">
      <selection activeCell="H4" sqref="H4"/>
    </sheetView>
  </sheetViews>
  <sheetFormatPr defaultRowHeight="14.4" x14ac:dyDescent="0.3"/>
  <sheetData>
    <row r="1" spans="1:21" x14ac:dyDescent="0.3">
      <c r="A1" s="8" t="s">
        <v>17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x14ac:dyDescent="0.3">
      <c r="A2" s="1" t="s">
        <v>11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10</v>
      </c>
      <c r="I2">
        <v>20</v>
      </c>
      <c r="J2">
        <v>30</v>
      </c>
      <c r="K2">
        <v>40</v>
      </c>
      <c r="L2">
        <v>50</v>
      </c>
      <c r="M2">
        <v>60</v>
      </c>
      <c r="N2">
        <v>70</v>
      </c>
      <c r="O2">
        <v>80</v>
      </c>
      <c r="P2">
        <v>90</v>
      </c>
      <c r="Q2">
        <v>100</v>
      </c>
      <c r="R2">
        <v>110</v>
      </c>
      <c r="S2">
        <v>120</v>
      </c>
      <c r="T2">
        <v>130</v>
      </c>
      <c r="U2">
        <v>140</v>
      </c>
    </row>
    <row r="3" spans="1:21" x14ac:dyDescent="0.3">
      <c r="A3" s="1" t="s">
        <v>16</v>
      </c>
      <c r="B3">
        <v>0</v>
      </c>
      <c r="C3">
        <v>0.16</v>
      </c>
      <c r="D3">
        <v>0.31</v>
      </c>
      <c r="E3">
        <v>0.62</v>
      </c>
      <c r="F3">
        <v>0.96</v>
      </c>
      <c r="G3">
        <v>2.41</v>
      </c>
      <c r="H3">
        <v>7</v>
      </c>
      <c r="I3">
        <v>12.13</v>
      </c>
      <c r="J3">
        <v>12.64</v>
      </c>
      <c r="K3">
        <v>15.8</v>
      </c>
      <c r="L3">
        <v>16.899999999999999</v>
      </c>
      <c r="M3">
        <v>16.64</v>
      </c>
      <c r="N3">
        <v>17.600000000000001</v>
      </c>
      <c r="O3">
        <v>17.739999999999998</v>
      </c>
      <c r="P3">
        <v>17.850000000000001</v>
      </c>
      <c r="Q3">
        <v>17.95</v>
      </c>
      <c r="R3">
        <v>18.059999999999999</v>
      </c>
      <c r="S3">
        <v>18.170000000000002</v>
      </c>
      <c r="T3">
        <v>18.3</v>
      </c>
      <c r="U3">
        <v>18.420000000000002</v>
      </c>
    </row>
    <row r="4" spans="1:21" x14ac:dyDescent="0.3">
      <c r="A4" s="1" t="s">
        <v>18</v>
      </c>
      <c r="C4">
        <f>LOG10(C2)</f>
        <v>0</v>
      </c>
      <c r="D4">
        <f>LOG10(D2)</f>
        <v>0.3010299956639812</v>
      </c>
      <c r="E4">
        <f>LOG10(E2)</f>
        <v>0.47712125471966244</v>
      </c>
      <c r="F4">
        <f>LOG10(F2)</f>
        <v>0.6020599913279624</v>
      </c>
      <c r="G4">
        <f>LOG10(G2)</f>
        <v>0.69897000433601886</v>
      </c>
      <c r="H4">
        <f>LOG10(H2)</f>
        <v>1</v>
      </c>
      <c r="I4">
        <f>LOG10(I2)</f>
        <v>1.3010299956639813</v>
      </c>
      <c r="J4">
        <f>LOG10(J2)</f>
        <v>1.4771212547196624</v>
      </c>
      <c r="K4">
        <f>LOG10(K2)</f>
        <v>1.6020599913279623</v>
      </c>
      <c r="L4">
        <f>LOG10(L2)</f>
        <v>1.6989700043360187</v>
      </c>
      <c r="M4">
        <f>LOG10(M2)</f>
        <v>1.7781512503836436</v>
      </c>
      <c r="N4">
        <f>LOG10(N2)</f>
        <v>1.8450980400142569</v>
      </c>
      <c r="O4">
        <f>LOG10(O2)</f>
        <v>1.9030899869919435</v>
      </c>
      <c r="P4">
        <f>LOG10(P2)</f>
        <v>1.954242509439325</v>
      </c>
      <c r="Q4">
        <f>LOG10(Q2)</f>
        <v>2</v>
      </c>
      <c r="R4">
        <f>LOG10(R2)</f>
        <v>2.0413926851582249</v>
      </c>
      <c r="S4">
        <f>LOG10(S2)</f>
        <v>2.0791812460476247</v>
      </c>
      <c r="T4">
        <f>LOG10(T2)</f>
        <v>2.1139433523068369</v>
      </c>
      <c r="U4">
        <f>LOG10(U2)</f>
        <v>2.1461280356782382</v>
      </c>
    </row>
    <row r="5" spans="1:21" x14ac:dyDescent="0.3">
      <c r="A5" s="1" t="s">
        <v>19</v>
      </c>
      <c r="C5">
        <f>LOG10(C3)</f>
        <v>-0.79588001734407521</v>
      </c>
      <c r="D5">
        <f>LOG10(D3)</f>
        <v>-0.50863830616572736</v>
      </c>
      <c r="E5">
        <f>LOG10(E3)</f>
        <v>-0.20760831050174613</v>
      </c>
      <c r="F5">
        <f>LOG10(F3)</f>
        <v>-1.7728766960431602E-2</v>
      </c>
      <c r="G5">
        <f>LOG10(G3)</f>
        <v>0.3820170425748684</v>
      </c>
      <c r="H5">
        <f>LOG10(H3)</f>
        <v>0.84509804001425681</v>
      </c>
      <c r="I5">
        <f>LOG10(I3)</f>
        <v>1.0838608008665731</v>
      </c>
      <c r="J5">
        <f>LOG10(J3)</f>
        <v>1.1017470739463662</v>
      </c>
      <c r="K5">
        <f>LOG10(K3)</f>
        <v>1.1986570869544226</v>
      </c>
      <c r="L5">
        <f>LOG10(L3)</f>
        <v>1.2278867046136734</v>
      </c>
      <c r="M5">
        <f>LOG10(M3)</f>
        <v>1.2211533219547051</v>
      </c>
      <c r="N5">
        <f>LOG10(N3)</f>
        <v>1.2455126678141499</v>
      </c>
      <c r="O5">
        <f>LOG10(O3)</f>
        <v>1.2489536154957075</v>
      </c>
      <c r="P5">
        <f>LOG10(P3)</f>
        <v>1.2516382204482119</v>
      </c>
      <c r="Q5">
        <f>LOG10(Q3)</f>
        <v>1.2540644529143379</v>
      </c>
      <c r="R5">
        <f>LOG10(R3)</f>
        <v>1.256717745977487</v>
      </c>
      <c r="S5">
        <f>LOG10(S3)</f>
        <v>1.2593549273080344</v>
      </c>
      <c r="T5">
        <f>LOG10(T3)</f>
        <v>1.2624510897304295</v>
      </c>
      <c r="U5">
        <f>LOG10(U3)</f>
        <v>1.2652896258608302</v>
      </c>
    </row>
    <row r="6" spans="1:21" x14ac:dyDescent="0.3">
      <c r="A6" s="1" t="s">
        <v>19</v>
      </c>
      <c r="C6">
        <f>LOG10(C3*10^-6)</f>
        <v>-6.795880017344075</v>
      </c>
      <c r="D6">
        <f>LOG10(D3*10^-6)</f>
        <v>-6.5086383061657269</v>
      </c>
      <c r="E6">
        <f>LOG10(E3*10^-6)</f>
        <v>-6.2076083105017466</v>
      </c>
      <c r="F6">
        <f>LOG10(F3*10^-6)</f>
        <v>-6.017728766960432</v>
      </c>
      <c r="G6">
        <f>LOG10(G3*10^-6)</f>
        <v>-5.6179829574251317</v>
      </c>
      <c r="H6">
        <f>LOG10(H3*10^-6)</f>
        <v>-5.1549019599857431</v>
      </c>
      <c r="I6">
        <f>LOG10(I3*10^-6)</f>
        <v>-4.9161391991334273</v>
      </c>
      <c r="J6">
        <f>LOG10(J3*10^-6)</f>
        <v>-4.898252926053634</v>
      </c>
      <c r="K6">
        <f>LOG10(K3*10^-6)</f>
        <v>-4.8013429130455769</v>
      </c>
      <c r="L6">
        <f>LOG10(L3*10^-6)</f>
        <v>-4.7721132953863261</v>
      </c>
      <c r="M6">
        <f>LOG10(M3*10^-6)</f>
        <v>-4.7788466780452952</v>
      </c>
      <c r="N6">
        <f>LOG10(N3*10^-6)</f>
        <v>-4.7544873321858505</v>
      </c>
      <c r="O6">
        <f>LOG10(O3*10^-6)</f>
        <v>-4.7510463845042921</v>
      </c>
      <c r="P6">
        <f>LOG10(P3*10^-6)</f>
        <v>-4.7483617795517876</v>
      </c>
      <c r="Q6">
        <f>LOG10(Q3*10^-6)</f>
        <v>-4.7459355470856623</v>
      </c>
      <c r="R6">
        <f>LOG10(R3*10^-6)</f>
        <v>-4.743282254022513</v>
      </c>
      <c r="S6">
        <f>LOG10(S3*10^-6)</f>
        <v>-4.740645072691966</v>
      </c>
      <c r="T6">
        <f>LOG10(T3*10^-6)</f>
        <v>-4.7375489102695703</v>
      </c>
      <c r="U6">
        <f>LOG10(U3*10^-6)</f>
        <v>-4.7347103741391701</v>
      </c>
    </row>
    <row r="7" spans="1:21" x14ac:dyDescent="0.3">
      <c r="A7" s="1" t="s">
        <v>29</v>
      </c>
      <c r="B7">
        <f>B2^(3/2)</f>
        <v>0</v>
      </c>
      <c r="C7">
        <f t="shared" ref="C7:U7" si="0">C2^(3/2)</f>
        <v>1</v>
      </c>
      <c r="D7">
        <f>D2^(3/2)</f>
        <v>2.8284271247461898</v>
      </c>
      <c r="E7">
        <f t="shared" si="0"/>
        <v>5.196152422706632</v>
      </c>
      <c r="F7">
        <f t="shared" si="0"/>
        <v>7.9999999999999982</v>
      </c>
      <c r="G7">
        <f t="shared" si="0"/>
        <v>11.180339887498945</v>
      </c>
      <c r="H7">
        <f t="shared" si="0"/>
        <v>31.622776601683803</v>
      </c>
      <c r="I7">
        <f t="shared" si="0"/>
        <v>89.442719099991592</v>
      </c>
      <c r="J7">
        <f t="shared" si="0"/>
        <v>164.31676725154981</v>
      </c>
      <c r="K7">
        <f t="shared" si="0"/>
        <v>252.9822128134704</v>
      </c>
      <c r="L7">
        <f t="shared" si="0"/>
        <v>353.5533905932736</v>
      </c>
      <c r="M7">
        <f t="shared" si="0"/>
        <v>464.75800154488962</v>
      </c>
      <c r="N7">
        <f t="shared" si="0"/>
        <v>585.66201857385352</v>
      </c>
      <c r="O7">
        <f t="shared" si="0"/>
        <v>715.54175279993228</v>
      </c>
      <c r="P7">
        <f t="shared" si="0"/>
        <v>853.81496824546241</v>
      </c>
      <c r="Q7">
        <f t="shared" si="0"/>
        <v>1000.0000000000007</v>
      </c>
      <c r="R7">
        <f t="shared" si="0"/>
        <v>1153.6897329871679</v>
      </c>
      <c r="S7">
        <f t="shared" si="0"/>
        <v>1314.5341380123989</v>
      </c>
      <c r="T7">
        <f t="shared" si="0"/>
        <v>1482.2280526288782</v>
      </c>
      <c r="U7">
        <f t="shared" si="0"/>
        <v>1656.5023392678913</v>
      </c>
    </row>
  </sheetData>
  <mergeCells count="1">
    <mergeCell ref="A1:U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04067-E827-4157-92ED-4DC40ADB363E}">
  <dimension ref="A1:U7"/>
  <sheetViews>
    <sheetView workbookViewId="0">
      <selection activeCell="J4" sqref="J3:K4"/>
    </sheetView>
  </sheetViews>
  <sheetFormatPr defaultRowHeight="14.4" x14ac:dyDescent="0.3"/>
  <sheetData>
    <row r="1" spans="1:21" x14ac:dyDescent="0.3">
      <c r="A1" s="8" t="s">
        <v>26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x14ac:dyDescent="0.3">
      <c r="A2" s="1" t="s">
        <v>11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10</v>
      </c>
      <c r="I2">
        <v>20</v>
      </c>
      <c r="J2">
        <v>30</v>
      </c>
      <c r="K2">
        <v>40</v>
      </c>
      <c r="L2">
        <v>50</v>
      </c>
      <c r="M2">
        <v>60</v>
      </c>
      <c r="N2">
        <v>70</v>
      </c>
      <c r="O2">
        <v>80</v>
      </c>
      <c r="P2">
        <v>90</v>
      </c>
      <c r="Q2">
        <v>100</v>
      </c>
      <c r="R2">
        <v>110</v>
      </c>
      <c r="S2">
        <v>120</v>
      </c>
      <c r="T2">
        <v>130</v>
      </c>
      <c r="U2">
        <v>140</v>
      </c>
    </row>
    <row r="3" spans="1:21" x14ac:dyDescent="0.3">
      <c r="A3" s="1" t="s">
        <v>16</v>
      </c>
      <c r="B3">
        <v>0</v>
      </c>
      <c r="C3">
        <v>0.14000000000000001</v>
      </c>
      <c r="D3">
        <v>0.52</v>
      </c>
      <c r="E3">
        <v>0.55000000000000004</v>
      </c>
      <c r="F3">
        <v>0.87</v>
      </c>
      <c r="G3">
        <v>1.07</v>
      </c>
      <c r="H3">
        <v>2.71</v>
      </c>
      <c r="I3">
        <v>7.17</v>
      </c>
      <c r="J3">
        <v>12.74</v>
      </c>
      <c r="K3">
        <v>20.5</v>
      </c>
      <c r="L3">
        <v>29</v>
      </c>
      <c r="M3">
        <v>34</v>
      </c>
      <c r="N3">
        <v>36.6</v>
      </c>
      <c r="O3">
        <v>37.9</v>
      </c>
      <c r="P3">
        <v>38.799999999999997</v>
      </c>
      <c r="Q3">
        <v>39.6</v>
      </c>
      <c r="R3">
        <v>40.5</v>
      </c>
      <c r="S3">
        <v>41.7</v>
      </c>
      <c r="T3">
        <v>46</v>
      </c>
      <c r="U3">
        <v>48</v>
      </c>
    </row>
    <row r="4" spans="1:21" x14ac:dyDescent="0.3">
      <c r="A4" s="1" t="s">
        <v>18</v>
      </c>
      <c r="C4">
        <f>LOG10(C2)</f>
        <v>0</v>
      </c>
      <c r="D4">
        <f>LOG10(D2)</f>
        <v>0.3010299956639812</v>
      </c>
      <c r="E4">
        <f>LOG10(E2)</f>
        <v>0.47712125471966244</v>
      </c>
      <c r="F4">
        <f>LOG10(F2)</f>
        <v>0.6020599913279624</v>
      </c>
      <c r="G4">
        <f>LOG10(G2)</f>
        <v>0.69897000433601886</v>
      </c>
      <c r="H4">
        <f>LOG10(H2)</f>
        <v>1</v>
      </c>
      <c r="I4">
        <f>LOG10(I2)</f>
        <v>1.3010299956639813</v>
      </c>
      <c r="J4">
        <f>LOG10(J2)</f>
        <v>1.4771212547196624</v>
      </c>
      <c r="K4">
        <f>LOG10(K2)</f>
        <v>1.6020599913279623</v>
      </c>
      <c r="L4">
        <f>LOG10(L2)</f>
        <v>1.6989700043360187</v>
      </c>
      <c r="M4">
        <f>LOG10(M2)</f>
        <v>1.7781512503836436</v>
      </c>
      <c r="N4">
        <f>LOG10(N2)</f>
        <v>1.8450980400142569</v>
      </c>
      <c r="O4">
        <f>LOG10(O2)</f>
        <v>1.9030899869919435</v>
      </c>
      <c r="P4">
        <f>LOG10(P2)</f>
        <v>1.954242509439325</v>
      </c>
      <c r="Q4">
        <f>LOG10(Q2)</f>
        <v>2</v>
      </c>
      <c r="R4">
        <f>LOG10(R2)</f>
        <v>2.0413926851582249</v>
      </c>
      <c r="S4">
        <f>LOG10(S2)</f>
        <v>2.0791812460476247</v>
      </c>
      <c r="T4">
        <f>LOG10(T2)</f>
        <v>2.1139433523068369</v>
      </c>
      <c r="U4">
        <f>LOG10(U2)</f>
        <v>2.1461280356782382</v>
      </c>
    </row>
    <row r="5" spans="1:21" x14ac:dyDescent="0.3">
      <c r="A5" s="1" t="s">
        <v>19</v>
      </c>
      <c r="C5">
        <f>LOG10(C3)</f>
        <v>-0.85387196432176193</v>
      </c>
      <c r="D5">
        <f>LOG10(D3)</f>
        <v>-0.28399665636520083</v>
      </c>
      <c r="E5">
        <f>LOG10(E3)</f>
        <v>-0.25963731050575611</v>
      </c>
      <c r="F5">
        <f>LOG10(F3)</f>
        <v>-6.0480747381381476E-2</v>
      </c>
      <c r="G5">
        <f>LOG10(G3)</f>
        <v>2.9383777685209667E-2</v>
      </c>
      <c r="H5">
        <f>LOG10(H3)</f>
        <v>0.43296929087440572</v>
      </c>
      <c r="I5">
        <f>LOG10(I3)</f>
        <v>0.85551915566780012</v>
      </c>
      <c r="J5">
        <f>LOG10(J3)</f>
        <v>1.1051694279993316</v>
      </c>
      <c r="K5">
        <f>LOG10(K3)</f>
        <v>1.3117538610557542</v>
      </c>
      <c r="L5">
        <f>LOG10(L3)</f>
        <v>1.4623979978989561</v>
      </c>
      <c r="M5">
        <f>LOG10(M3)</f>
        <v>1.5314789170422551</v>
      </c>
      <c r="N5">
        <f>LOG10(N3)</f>
        <v>1.5634810853944108</v>
      </c>
      <c r="O5">
        <f>LOG10(O3)</f>
        <v>1.5786392099680724</v>
      </c>
      <c r="P5">
        <f>LOG10(P3)</f>
        <v>1.5888317255942073</v>
      </c>
      <c r="Q5">
        <f>LOG10(Q3)</f>
        <v>1.5976951859255124</v>
      </c>
      <c r="R5">
        <f>LOG10(R3)</f>
        <v>1.6074550232146685</v>
      </c>
      <c r="S5">
        <f>LOG10(S3)</f>
        <v>1.6201360549737576</v>
      </c>
      <c r="T5">
        <f>LOG10(T3)</f>
        <v>1.6627578316815741</v>
      </c>
      <c r="U5">
        <f>LOG10(U3)</f>
        <v>1.6812412373755872</v>
      </c>
    </row>
    <row r="6" spans="1:21" x14ac:dyDescent="0.3">
      <c r="A6" s="1" t="s">
        <v>19</v>
      </c>
      <c r="C6">
        <f>LOG10(C3*10^-6)</f>
        <v>-6.8538719643217618</v>
      </c>
      <c r="D6">
        <f>LOG10(D3*10^-6)</f>
        <v>-6.2839966563652006</v>
      </c>
      <c r="E6">
        <f>LOG10(E3*10^-6)</f>
        <v>-6.2596373105057559</v>
      </c>
      <c r="F6">
        <f>LOG10(F3*10^-6)</f>
        <v>-6.0604807473813818</v>
      </c>
      <c r="G6">
        <f>LOG10(G3*10^-6)</f>
        <v>-5.9706162223147903</v>
      </c>
      <c r="H6">
        <f>LOG10(H3*10^-6)</f>
        <v>-5.5670307091255946</v>
      </c>
      <c r="I6">
        <f>LOG10(I3*10^-6)</f>
        <v>-5.1444808443322003</v>
      </c>
      <c r="J6">
        <f>LOG10(J3*10^-6)</f>
        <v>-4.894830572000668</v>
      </c>
      <c r="K6">
        <f>LOG10(K3*10^-6)</f>
        <v>-4.6882461389442458</v>
      </c>
      <c r="L6">
        <f>LOG10(L3*10^-6)</f>
        <v>-4.5376020021010435</v>
      </c>
      <c r="M6">
        <f>LOG10(M3*10^-6)</f>
        <v>-4.4685210829577446</v>
      </c>
      <c r="N6">
        <f>LOG10(N3*10^-6)</f>
        <v>-4.436518914605589</v>
      </c>
      <c r="O6">
        <f>LOG10(O3*10^-6)</f>
        <v>-4.4213607900319278</v>
      </c>
      <c r="P6">
        <f>LOG10(P3*10^-6)</f>
        <v>-4.4111682744057932</v>
      </c>
      <c r="Q6">
        <f>LOG10(Q3*10^-6)</f>
        <v>-4.4023048140744878</v>
      </c>
      <c r="R6">
        <f>LOG10(R3*10^-6)</f>
        <v>-4.3925449767853317</v>
      </c>
      <c r="S6">
        <f>LOG10(S3*10^-6)</f>
        <v>-4.3798639450262424</v>
      </c>
      <c r="T6">
        <f>LOG10(T3*10^-6)</f>
        <v>-4.3372421683184257</v>
      </c>
      <c r="U6">
        <f>LOG10(U3*10^-6)</f>
        <v>-4.3187587626244124</v>
      </c>
    </row>
    <row r="7" spans="1:21" x14ac:dyDescent="0.3">
      <c r="A7" s="1" t="s">
        <v>29</v>
      </c>
      <c r="B7">
        <f xml:space="preserve"> B2^(3/2)</f>
        <v>0</v>
      </c>
      <c r="C7">
        <f t="shared" ref="C7:M7" si="0" xml:space="preserve"> C2^(3/2)</f>
        <v>1</v>
      </c>
      <c r="D7">
        <f t="shared" si="0"/>
        <v>2.8284271247461898</v>
      </c>
      <c r="E7">
        <f t="shared" si="0"/>
        <v>5.196152422706632</v>
      </c>
      <c r="F7">
        <f t="shared" si="0"/>
        <v>7.9999999999999982</v>
      </c>
      <c r="G7">
        <f t="shared" si="0"/>
        <v>11.180339887498945</v>
      </c>
      <c r="H7">
        <f t="shared" si="0"/>
        <v>31.622776601683803</v>
      </c>
      <c r="I7">
        <f t="shared" si="0"/>
        <v>89.442719099991592</v>
      </c>
      <c r="J7">
        <f t="shared" si="0"/>
        <v>164.31676725154981</v>
      </c>
      <c r="K7">
        <f t="shared" si="0"/>
        <v>252.9822128134704</v>
      </c>
      <c r="L7">
        <f t="shared" si="0"/>
        <v>353.5533905932736</v>
      </c>
      <c r="M7">
        <f t="shared" si="0"/>
        <v>464.75800154488962</v>
      </c>
    </row>
  </sheetData>
  <mergeCells count="1">
    <mergeCell ref="A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Лист10</vt:lpstr>
      <vt:lpstr>2,4</vt:lpstr>
      <vt:lpstr>2,5</vt:lpstr>
      <vt:lpstr>2,6</vt:lpstr>
      <vt:lpstr>2,7</vt:lpstr>
      <vt:lpstr>2,8</vt:lpstr>
      <vt:lpstr>2,9</vt:lpstr>
      <vt:lpstr>3,0</vt:lpstr>
      <vt:lpstr>Лист3</vt:lpstr>
      <vt:lpstr>Лист11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Артемий Белостоцкий</dc:creator>
  <cp:lastModifiedBy>Артемий Белостоцкий</cp:lastModifiedBy>
  <dcterms:created xsi:type="dcterms:W3CDTF">2021-10-25T19:37:14Z</dcterms:created>
  <dcterms:modified xsi:type="dcterms:W3CDTF">2021-10-26T15:03:00Z</dcterms:modified>
</cp:coreProperties>
</file>