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ораторные работы\Семестр 3\ЛБ334\"/>
    </mc:Choice>
  </mc:AlternateContent>
  <xr:revisionPtr revIDLastSave="0" documentId="13_ncr:1_{5B671A16-A7CD-4263-A6B8-2E2AFFF718BF}" xr6:coauthVersionLast="36" xr6:coauthVersionMax="36" xr10:uidLastSave="{00000000-0000-0000-0000-000000000000}"/>
  <bookViews>
    <workbookView xWindow="0" yWindow="0" windowWidth="23040" windowHeight="10404" xr2:uid="{C7D01575-0340-4BA5-AE00-42A062B811B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39" i="1"/>
  <c r="B39" i="1"/>
  <c r="E37" i="1"/>
  <c r="E36" i="1"/>
  <c r="B42" i="1"/>
  <c r="B41" i="1"/>
  <c r="B37" i="1"/>
  <c r="B36" i="1"/>
  <c r="P32" i="1"/>
  <c r="O32" i="1"/>
  <c r="N32" i="1"/>
  <c r="D19" i="1"/>
  <c r="E19" i="1"/>
  <c r="F19" i="1"/>
  <c r="G19" i="1"/>
  <c r="H19" i="1"/>
  <c r="C19" i="1"/>
  <c r="D24" i="1"/>
  <c r="E24" i="1"/>
  <c r="F24" i="1"/>
  <c r="G24" i="1"/>
  <c r="H24" i="1"/>
  <c r="C24" i="1"/>
  <c r="N19" i="1"/>
  <c r="O19" i="1"/>
  <c r="P19" i="1"/>
  <c r="Q19" i="1"/>
  <c r="R19" i="1"/>
  <c r="M19" i="1"/>
  <c r="N14" i="1"/>
  <c r="O14" i="1"/>
  <c r="P14" i="1"/>
  <c r="Q14" i="1"/>
  <c r="R14" i="1"/>
  <c r="M14" i="1"/>
  <c r="N9" i="1"/>
  <c r="O9" i="1"/>
  <c r="P9" i="1"/>
  <c r="Q9" i="1"/>
  <c r="R9" i="1"/>
  <c r="M9" i="1"/>
  <c r="D14" i="1"/>
  <c r="E14" i="1"/>
  <c r="F14" i="1"/>
  <c r="G14" i="1"/>
  <c r="H14" i="1"/>
  <c r="I14" i="1"/>
  <c r="C14" i="1"/>
  <c r="D5" i="1"/>
  <c r="E5" i="1"/>
  <c r="F5" i="1"/>
  <c r="G5" i="1"/>
  <c r="H5" i="1"/>
  <c r="I5" i="1"/>
  <c r="C5" i="1"/>
  <c r="I9" i="1"/>
  <c r="D9" i="1"/>
  <c r="E9" i="1"/>
  <c r="F9" i="1"/>
  <c r="G9" i="1"/>
  <c r="H9" i="1"/>
  <c r="C9" i="1"/>
</calcChain>
</file>

<file path=xl/sharedStrings.xml><?xml version="1.0" encoding="utf-8"?>
<sst xmlns="http://schemas.openxmlformats.org/spreadsheetml/2006/main" count="54" uniqueCount="29">
  <si>
    <t>I, мА</t>
  </si>
  <si>
    <t>B, мТл</t>
  </si>
  <si>
    <t>B(I)</t>
  </si>
  <si>
    <t>U</t>
  </si>
  <si>
    <t>sigma B</t>
  </si>
  <si>
    <t>U0, мкВ</t>
  </si>
  <si>
    <r>
      <t>I</t>
    </r>
    <r>
      <rPr>
        <b/>
        <vertAlign val="subscript"/>
        <sz val="11"/>
        <color theme="1"/>
        <rFont val="Calibri"/>
        <family val="2"/>
        <charset val="204"/>
        <scheme val="minor"/>
      </rPr>
      <t>M</t>
    </r>
    <r>
      <rPr>
        <b/>
        <sz val="11"/>
        <color theme="1"/>
        <rFont val="Calibri"/>
        <family val="2"/>
        <charset val="204"/>
        <scheme val="minor"/>
      </rPr>
      <t>, мА</t>
    </r>
  </si>
  <si>
    <t xml:space="preserve">I = 0,3 мА </t>
  </si>
  <si>
    <t xml:space="preserve">I = 0,4 мА </t>
  </si>
  <si>
    <t xml:space="preserve">I = 0,5 мА </t>
  </si>
  <si>
    <t xml:space="preserve">I = 0,6 мА </t>
  </si>
  <si>
    <t xml:space="preserve">I = 0,7 мА </t>
  </si>
  <si>
    <t xml:space="preserve">I = 0,8 мА </t>
  </si>
  <si>
    <t xml:space="preserve">I = 0,9 мА </t>
  </si>
  <si>
    <r>
      <rPr>
        <b/>
        <sz val="11"/>
        <color theme="1"/>
        <rFont val="Calibri"/>
        <family val="2"/>
        <charset val="204"/>
      </rPr>
      <t>ε</t>
    </r>
    <r>
      <rPr>
        <b/>
        <sz val="11"/>
        <color theme="1"/>
        <rFont val="Calibri"/>
        <family val="2"/>
        <charset val="204"/>
        <scheme val="minor"/>
      </rPr>
      <t>, мкВ</t>
    </r>
  </si>
  <si>
    <t>ε, мкВ</t>
  </si>
  <si>
    <t>K, мВ/Тл</t>
  </si>
  <si>
    <t>K = 0,182 ± 0,002</t>
  </si>
  <si>
    <t>sigma K, мВ/Тл</t>
  </si>
  <si>
    <t>R_H</t>
  </si>
  <si>
    <t>a,м</t>
  </si>
  <si>
    <t>L_35, м</t>
  </si>
  <si>
    <t>l, м</t>
  </si>
  <si>
    <t>sigma</t>
  </si>
  <si>
    <t>n</t>
  </si>
  <si>
    <t>lamda</t>
  </si>
  <si>
    <t xml:space="preserve">sigma </t>
  </si>
  <si>
    <t>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</si>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</sst>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/>
    <xf numFmtId="0" fontId="0" fillId="0" borderId="0" xfId="0" applyFill="1" applyBorder="1"/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848D1-9507-4703-804B-8C6A29C00A1C}">
  <dimension ref="A2:R42"/>
  <sheetViews>
    <sheetView tabSelected="1" topLeftCell="A19" workbookViewId="0">
      <selection activeCell="E41" sqref="E41"/>
    </sheetView>
  </sheetViews>
  <sheetFormatPr defaultRowHeight="14.4" x14ac:dyDescent="0.3"/>
  <cols>
    <col min="2" max="2" width="13.109375" customWidth="1"/>
  </cols>
  <sheetData>
    <row r="2" spans="1:18" x14ac:dyDescent="0.3">
      <c r="A2" s="5" t="s">
        <v>2</v>
      </c>
      <c r="B2" s="5"/>
      <c r="C2" s="5"/>
      <c r="D2" s="5"/>
      <c r="E2" s="5"/>
      <c r="F2" s="5"/>
      <c r="G2" s="5"/>
      <c r="H2" s="5"/>
      <c r="I2" s="5"/>
    </row>
    <row r="3" spans="1:18" x14ac:dyDescent="0.3">
      <c r="A3" s="4" t="s">
        <v>0</v>
      </c>
      <c r="B3" s="3">
        <v>0</v>
      </c>
      <c r="C3" s="3">
        <v>0.2</v>
      </c>
      <c r="D3" s="3">
        <v>0.4</v>
      </c>
      <c r="E3" s="3">
        <v>0.6</v>
      </c>
      <c r="F3" s="3">
        <v>0.8</v>
      </c>
      <c r="G3" s="3">
        <v>1</v>
      </c>
      <c r="H3" s="3">
        <v>1.2</v>
      </c>
      <c r="I3" s="3">
        <v>1.4</v>
      </c>
    </row>
    <row r="4" spans="1:18" x14ac:dyDescent="0.3">
      <c r="A4" s="4" t="s">
        <v>1</v>
      </c>
      <c r="B4" s="3">
        <v>0</v>
      </c>
      <c r="C4" s="3">
        <v>206.7</v>
      </c>
      <c r="D4" s="3">
        <v>433.6</v>
      </c>
      <c r="E4" s="3">
        <v>642</v>
      </c>
      <c r="F4" s="3">
        <v>814.3</v>
      </c>
      <c r="G4" s="3">
        <v>913</v>
      </c>
      <c r="H4" s="3">
        <v>1018.8</v>
      </c>
      <c r="I4" s="3">
        <v>1076</v>
      </c>
    </row>
    <row r="5" spans="1:18" x14ac:dyDescent="0.3">
      <c r="A5" t="s">
        <v>4</v>
      </c>
      <c r="B5">
        <v>0</v>
      </c>
      <c r="C5">
        <f xml:space="preserve"> C4 * 0.05</f>
        <v>10.335000000000001</v>
      </c>
      <c r="D5">
        <f t="shared" ref="D5:I5" si="0" xml:space="preserve"> D4 * 0.05</f>
        <v>21.680000000000003</v>
      </c>
      <c r="E5">
        <f t="shared" si="0"/>
        <v>32.1</v>
      </c>
      <c r="F5">
        <f t="shared" si="0"/>
        <v>40.715000000000003</v>
      </c>
      <c r="G5">
        <f t="shared" si="0"/>
        <v>45.650000000000006</v>
      </c>
      <c r="H5">
        <f t="shared" si="0"/>
        <v>50.94</v>
      </c>
      <c r="I5">
        <f t="shared" si="0"/>
        <v>53.800000000000004</v>
      </c>
    </row>
    <row r="9" spans="1:18" x14ac:dyDescent="0.3">
      <c r="A9" s="9" t="s">
        <v>7</v>
      </c>
      <c r="B9" s="7" t="s">
        <v>14</v>
      </c>
      <c r="C9" s="2">
        <f>C12-$C$11</f>
        <v>10</v>
      </c>
      <c r="D9" s="2">
        <f t="shared" ref="D9:I9" si="1">D12-$C$11</f>
        <v>22</v>
      </c>
      <c r="E9" s="2">
        <f t="shared" si="1"/>
        <v>33</v>
      </c>
      <c r="F9" s="2">
        <f t="shared" si="1"/>
        <v>43</v>
      </c>
      <c r="G9" s="2">
        <f t="shared" si="1"/>
        <v>50</v>
      </c>
      <c r="H9" s="2">
        <f t="shared" si="1"/>
        <v>55</v>
      </c>
      <c r="I9" s="2">
        <f t="shared" si="1"/>
        <v>58</v>
      </c>
      <c r="K9" s="9" t="s">
        <v>10</v>
      </c>
      <c r="L9" s="7" t="s">
        <v>15</v>
      </c>
      <c r="M9" s="1">
        <f>M12 - $M$11</f>
        <v>22</v>
      </c>
      <c r="N9" s="1">
        <f t="shared" ref="N9:R9" si="2">N12 - $M$11</f>
        <v>45</v>
      </c>
      <c r="O9" s="1">
        <f t="shared" si="2"/>
        <v>69</v>
      </c>
      <c r="P9" s="1">
        <f t="shared" si="2"/>
        <v>87</v>
      </c>
      <c r="Q9" s="1">
        <f t="shared" si="2"/>
        <v>100</v>
      </c>
      <c r="R9" s="1">
        <f t="shared" si="2"/>
        <v>110</v>
      </c>
    </row>
    <row r="10" spans="1:18" ht="15.6" x14ac:dyDescent="0.35">
      <c r="A10" s="9"/>
      <c r="B10" s="7" t="s">
        <v>6</v>
      </c>
      <c r="C10" s="1">
        <v>0.2</v>
      </c>
      <c r="D10" s="1">
        <v>0.4</v>
      </c>
      <c r="E10" s="1">
        <v>0.6</v>
      </c>
      <c r="F10" s="1">
        <v>0.8</v>
      </c>
      <c r="G10" s="1">
        <v>1</v>
      </c>
      <c r="H10" s="1">
        <v>1.2</v>
      </c>
      <c r="I10" s="1">
        <v>1.4</v>
      </c>
      <c r="K10" s="9"/>
      <c r="L10" s="7" t="s">
        <v>6</v>
      </c>
      <c r="M10" s="1">
        <v>0.2</v>
      </c>
      <c r="N10" s="1">
        <v>0.4</v>
      </c>
      <c r="O10" s="1">
        <v>0.6</v>
      </c>
      <c r="P10" s="1">
        <v>0.8</v>
      </c>
      <c r="Q10" s="1">
        <v>1</v>
      </c>
      <c r="R10" s="1">
        <v>1.2</v>
      </c>
    </row>
    <row r="11" spans="1:18" x14ac:dyDescent="0.3">
      <c r="B11" t="s">
        <v>5</v>
      </c>
      <c r="C11">
        <v>13</v>
      </c>
      <c r="L11" t="s">
        <v>5</v>
      </c>
      <c r="M11">
        <v>25</v>
      </c>
    </row>
    <row r="12" spans="1:18" x14ac:dyDescent="0.3">
      <c r="B12" t="s">
        <v>3</v>
      </c>
      <c r="C12">
        <v>23</v>
      </c>
      <c r="D12">
        <v>35</v>
      </c>
      <c r="E12">
        <v>46</v>
      </c>
      <c r="F12">
        <v>56</v>
      </c>
      <c r="G12">
        <v>63</v>
      </c>
      <c r="H12">
        <v>68</v>
      </c>
      <c r="I12">
        <v>71</v>
      </c>
      <c r="L12" t="s">
        <v>3</v>
      </c>
      <c r="M12">
        <v>47</v>
      </c>
      <c r="N12">
        <v>70</v>
      </c>
      <c r="O12">
        <v>94</v>
      </c>
      <c r="P12">
        <v>112</v>
      </c>
      <c r="Q12">
        <v>125</v>
      </c>
      <c r="R12">
        <v>135</v>
      </c>
    </row>
    <row r="14" spans="1:18" ht="15.6" x14ac:dyDescent="0.35">
      <c r="A14" s="9" t="s">
        <v>8</v>
      </c>
      <c r="B14" s="7" t="s">
        <v>15</v>
      </c>
      <c r="C14" s="1">
        <f>C17 - $C$16</f>
        <v>15</v>
      </c>
      <c r="D14" s="1">
        <f t="shared" ref="D14:I14" si="3">D17 - $C$16</f>
        <v>30</v>
      </c>
      <c r="E14" s="1">
        <f t="shared" si="3"/>
        <v>45</v>
      </c>
      <c r="F14" s="1">
        <f t="shared" si="3"/>
        <v>58</v>
      </c>
      <c r="G14" s="1">
        <f t="shared" si="3"/>
        <v>68</v>
      </c>
      <c r="H14" s="1">
        <f t="shared" si="3"/>
        <v>74</v>
      </c>
      <c r="I14" s="1">
        <f t="shared" si="3"/>
        <v>79</v>
      </c>
      <c r="K14" s="9" t="s">
        <v>11</v>
      </c>
      <c r="L14" s="7" t="s">
        <v>15</v>
      </c>
      <c r="M14" s="1">
        <f xml:space="preserve"> M17 - $M$16</f>
        <v>26</v>
      </c>
      <c r="N14" s="1">
        <f t="shared" ref="N14:R14" si="4" xml:space="preserve"> N17 - $M$16</f>
        <v>54</v>
      </c>
      <c r="O14" s="1">
        <f t="shared" si="4"/>
        <v>79</v>
      </c>
      <c r="P14" s="1">
        <f t="shared" si="4"/>
        <v>102</v>
      </c>
      <c r="Q14" s="1">
        <f t="shared" si="4"/>
        <v>119</v>
      </c>
      <c r="R14" s="1">
        <f t="shared" si="4"/>
        <v>129</v>
      </c>
    </row>
    <row r="15" spans="1:18" ht="15.6" x14ac:dyDescent="0.35">
      <c r="A15" s="9"/>
      <c r="B15" s="7" t="s">
        <v>6</v>
      </c>
      <c r="C15" s="1">
        <v>0.2</v>
      </c>
      <c r="D15" s="1">
        <v>0.4</v>
      </c>
      <c r="E15" s="1">
        <v>0.6</v>
      </c>
      <c r="F15" s="1">
        <v>0.8</v>
      </c>
      <c r="G15" s="1">
        <v>1</v>
      </c>
      <c r="H15" s="1">
        <v>1.2</v>
      </c>
      <c r="I15" s="1">
        <v>1.4</v>
      </c>
      <c r="K15" s="9"/>
      <c r="L15" s="7" t="s">
        <v>6</v>
      </c>
      <c r="M15" s="1">
        <v>0.2</v>
      </c>
      <c r="N15" s="1">
        <v>0.4</v>
      </c>
      <c r="O15" s="1">
        <v>0.6</v>
      </c>
      <c r="P15" s="1">
        <v>0.8</v>
      </c>
      <c r="Q15" s="1">
        <v>1</v>
      </c>
      <c r="R15" s="1">
        <v>1.2</v>
      </c>
    </row>
    <row r="16" spans="1:18" x14ac:dyDescent="0.3">
      <c r="B16" t="s">
        <v>5</v>
      </c>
      <c r="C16">
        <v>16</v>
      </c>
      <c r="L16" t="s">
        <v>5</v>
      </c>
      <c r="M16" s="8">
        <v>28</v>
      </c>
    </row>
    <row r="17" spans="1:18" x14ac:dyDescent="0.3">
      <c r="B17" t="s">
        <v>3</v>
      </c>
      <c r="C17">
        <v>31</v>
      </c>
      <c r="D17">
        <v>46</v>
      </c>
      <c r="E17">
        <v>61</v>
      </c>
      <c r="F17">
        <v>74</v>
      </c>
      <c r="G17">
        <v>84</v>
      </c>
      <c r="H17">
        <v>90</v>
      </c>
      <c r="I17">
        <v>95</v>
      </c>
      <c r="L17" t="s">
        <v>3</v>
      </c>
      <c r="M17">
        <v>54</v>
      </c>
      <c r="N17">
        <v>82</v>
      </c>
      <c r="O17">
        <v>107</v>
      </c>
      <c r="P17">
        <v>130</v>
      </c>
      <c r="Q17">
        <v>147</v>
      </c>
      <c r="R17">
        <v>157</v>
      </c>
    </row>
    <row r="19" spans="1:18" ht="15.6" x14ac:dyDescent="0.35">
      <c r="A19" s="9" t="s">
        <v>9</v>
      </c>
      <c r="B19" s="7" t="s">
        <v>15</v>
      </c>
      <c r="C19" s="1">
        <f>C22 - $C$21</f>
        <v>19</v>
      </c>
      <c r="D19" s="1">
        <f t="shared" ref="D19:H19" si="5">D22 - $C$21</f>
        <v>38</v>
      </c>
      <c r="E19" s="1">
        <f t="shared" si="5"/>
        <v>57</v>
      </c>
      <c r="F19" s="1">
        <f t="shared" si="5"/>
        <v>74</v>
      </c>
      <c r="G19" s="1">
        <f t="shared" si="5"/>
        <v>85</v>
      </c>
      <c r="H19" s="1">
        <f t="shared" si="5"/>
        <v>95</v>
      </c>
      <c r="K19" s="9" t="s">
        <v>12</v>
      </c>
      <c r="L19" s="7" t="s">
        <v>15</v>
      </c>
      <c r="M19" s="1">
        <f>M22 - $M$21</f>
        <v>30</v>
      </c>
      <c r="N19" s="1">
        <f t="shared" ref="N19:R19" si="6">N22 - $M$21</f>
        <v>60</v>
      </c>
      <c r="O19" s="1">
        <f t="shared" si="6"/>
        <v>91</v>
      </c>
      <c r="P19" s="1">
        <f t="shared" si="6"/>
        <v>116</v>
      </c>
      <c r="Q19" s="1">
        <f t="shared" si="6"/>
        <v>134</v>
      </c>
      <c r="R19" s="1">
        <f t="shared" si="6"/>
        <v>148</v>
      </c>
    </row>
    <row r="20" spans="1:18" ht="15.6" x14ac:dyDescent="0.35">
      <c r="A20" s="9"/>
      <c r="B20" s="7" t="s">
        <v>6</v>
      </c>
      <c r="C20" s="1">
        <v>0.2</v>
      </c>
      <c r="D20" s="1">
        <v>0.4</v>
      </c>
      <c r="E20" s="1">
        <v>0.6</v>
      </c>
      <c r="F20" s="1">
        <v>0.8</v>
      </c>
      <c r="G20" s="1">
        <v>1</v>
      </c>
      <c r="H20" s="1">
        <v>1.2</v>
      </c>
      <c r="K20" s="9"/>
      <c r="L20" s="7" t="s">
        <v>6</v>
      </c>
      <c r="M20" s="1">
        <v>0.2</v>
      </c>
      <c r="N20" s="1">
        <v>0.4</v>
      </c>
      <c r="O20" s="1">
        <v>0.6</v>
      </c>
      <c r="P20" s="1">
        <v>0.8</v>
      </c>
      <c r="Q20" s="1">
        <v>1</v>
      </c>
      <c r="R20" s="1">
        <v>1.2</v>
      </c>
    </row>
    <row r="21" spans="1:18" x14ac:dyDescent="0.3">
      <c r="B21" t="s">
        <v>5</v>
      </c>
      <c r="C21" s="8">
        <v>20</v>
      </c>
      <c r="L21" t="s">
        <v>5</v>
      </c>
      <c r="M21" s="8">
        <v>32</v>
      </c>
    </row>
    <row r="22" spans="1:18" x14ac:dyDescent="0.3">
      <c r="B22" t="s">
        <v>3</v>
      </c>
      <c r="C22">
        <v>39</v>
      </c>
      <c r="D22">
        <v>58</v>
      </c>
      <c r="E22">
        <v>77</v>
      </c>
      <c r="F22">
        <v>94</v>
      </c>
      <c r="G22">
        <v>105</v>
      </c>
      <c r="H22">
        <v>115</v>
      </c>
      <c r="L22" t="s">
        <v>3</v>
      </c>
      <c r="M22">
        <v>62</v>
      </c>
      <c r="N22">
        <v>92</v>
      </c>
      <c r="O22">
        <v>123</v>
      </c>
      <c r="P22">
        <v>148</v>
      </c>
      <c r="Q22">
        <v>166</v>
      </c>
      <c r="R22">
        <v>180</v>
      </c>
    </row>
    <row r="24" spans="1:18" ht="15.6" x14ac:dyDescent="0.35">
      <c r="A24" s="10" t="s">
        <v>13</v>
      </c>
      <c r="B24" s="7" t="s">
        <v>15</v>
      </c>
      <c r="C24" s="1">
        <f xml:space="preserve"> C27 - $C$26</f>
        <v>32</v>
      </c>
      <c r="D24" s="1">
        <f t="shared" ref="D24:H24" si="7" xml:space="preserve"> D27 - $C$26</f>
        <v>68</v>
      </c>
      <c r="E24" s="1">
        <f t="shared" si="7"/>
        <v>101</v>
      </c>
      <c r="F24" s="1">
        <f t="shared" si="7"/>
        <v>130</v>
      </c>
      <c r="G24" s="1">
        <f t="shared" si="7"/>
        <v>151</v>
      </c>
      <c r="H24" s="1">
        <f t="shared" si="7"/>
        <v>166</v>
      </c>
    </row>
    <row r="25" spans="1:18" ht="15.6" x14ac:dyDescent="0.35">
      <c r="A25" s="10"/>
      <c r="B25" s="7" t="s">
        <v>6</v>
      </c>
      <c r="C25" s="1">
        <v>0.2</v>
      </c>
      <c r="D25" s="1">
        <v>0.4</v>
      </c>
      <c r="E25" s="1">
        <v>0.6</v>
      </c>
      <c r="F25" s="1">
        <v>0.8</v>
      </c>
      <c r="G25" s="1">
        <v>1</v>
      </c>
      <c r="H25" s="1">
        <v>1.2</v>
      </c>
    </row>
    <row r="26" spans="1:18" x14ac:dyDescent="0.3">
      <c r="B26" t="s">
        <v>5</v>
      </c>
      <c r="C26" s="8">
        <v>36</v>
      </c>
    </row>
    <row r="27" spans="1:18" x14ac:dyDescent="0.3">
      <c r="B27" t="s">
        <v>3</v>
      </c>
      <c r="C27">
        <v>68</v>
      </c>
      <c r="D27">
        <v>104</v>
      </c>
      <c r="E27">
        <v>137</v>
      </c>
      <c r="F27">
        <v>166</v>
      </c>
      <c r="G27">
        <v>187</v>
      </c>
      <c r="H27">
        <v>202</v>
      </c>
    </row>
    <row r="31" spans="1:18" x14ac:dyDescent="0.3">
      <c r="A31" s="12" t="s">
        <v>0</v>
      </c>
      <c r="B31" s="1">
        <v>0.3</v>
      </c>
      <c r="C31" s="1">
        <v>0.4</v>
      </c>
      <c r="D31" s="1">
        <v>0.5</v>
      </c>
      <c r="E31" s="1">
        <v>0.6</v>
      </c>
      <c r="F31" s="1">
        <v>0.7</v>
      </c>
      <c r="G31" s="1">
        <v>0.8</v>
      </c>
      <c r="H31" s="1">
        <v>0.9</v>
      </c>
      <c r="I31" s="6" t="s">
        <v>17</v>
      </c>
      <c r="J31" s="6"/>
      <c r="N31" s="11" t="s">
        <v>21</v>
      </c>
      <c r="O31" s="11" t="s">
        <v>20</v>
      </c>
      <c r="P31" s="11" t="s">
        <v>22</v>
      </c>
    </row>
    <row r="32" spans="1:18" x14ac:dyDescent="0.3">
      <c r="A32" s="12" t="s">
        <v>16</v>
      </c>
      <c r="B32" s="1">
        <v>5.6000000000000001E-2</v>
      </c>
      <c r="C32" s="1">
        <v>7.3999999999999996E-2</v>
      </c>
      <c r="D32" s="1">
        <v>9.4E-2</v>
      </c>
      <c r="E32" s="1">
        <v>0.109</v>
      </c>
      <c r="F32" s="1">
        <v>0.129</v>
      </c>
      <c r="G32" s="1">
        <v>0.14699999999999999</v>
      </c>
      <c r="H32" s="1">
        <v>0.16600000000000001</v>
      </c>
      <c r="I32" s="6"/>
      <c r="J32" s="6"/>
      <c r="K32" s="8">
        <v>0.182</v>
      </c>
      <c r="L32" s="8">
        <v>2E-3</v>
      </c>
      <c r="N32">
        <f xml:space="preserve"> 3 * 10^-3</f>
        <v>3.0000000000000001E-3</v>
      </c>
      <c r="O32">
        <f xml:space="preserve"> 2.2 * 10^-3</f>
        <v>2.2000000000000001E-3</v>
      </c>
      <c r="P32">
        <f xml:space="preserve"> 2.5 * 10^-3</f>
        <v>2.5000000000000001E-3</v>
      </c>
    </row>
    <row r="33" spans="1:10" x14ac:dyDescent="0.3">
      <c r="A33" s="13" t="s">
        <v>18</v>
      </c>
      <c r="B33" s="14">
        <v>1E-3</v>
      </c>
      <c r="C33" s="1">
        <v>2E-3</v>
      </c>
      <c r="D33" s="1">
        <v>2E-3</v>
      </c>
      <c r="E33" s="1">
        <v>1E-3</v>
      </c>
      <c r="F33" s="1">
        <v>3.0000000000000001E-3</v>
      </c>
      <c r="G33" s="1">
        <v>3.0000000000000001E-3</v>
      </c>
      <c r="H33" s="1">
        <v>3.0000000000000001E-3</v>
      </c>
      <c r="I33" s="6"/>
      <c r="J33" s="6"/>
    </row>
    <row r="36" spans="1:10" x14ac:dyDescent="0.3">
      <c r="A36" t="s">
        <v>19</v>
      </c>
      <c r="B36">
        <f>K32 * O32</f>
        <v>4.0040000000000003E-4</v>
      </c>
      <c r="D36" t="s">
        <v>25</v>
      </c>
      <c r="E36">
        <f xml:space="preserve"> N32/(1.729 * O32 * P32)</f>
        <v>315.47399968452595</v>
      </c>
    </row>
    <row r="37" spans="1:10" x14ac:dyDescent="0.3">
      <c r="A37" t="s">
        <v>23</v>
      </c>
      <c r="B37">
        <f xml:space="preserve"> B36 * L32/K32</f>
        <v>4.4000000000000002E-6</v>
      </c>
      <c r="D37" t="s">
        <v>26</v>
      </c>
      <c r="E37">
        <f xml:space="preserve"> E36*SQRT( (0.05)^2 )</f>
        <v>15.773699984226297</v>
      </c>
    </row>
    <row r="39" spans="1:10" x14ac:dyDescent="0.3">
      <c r="A39" t="s">
        <v>27</v>
      </c>
      <c r="B39">
        <f>1.6 * 10^(-19)</f>
        <v>1.6000000000000002E-19</v>
      </c>
      <c r="D39" t="s">
        <v>28</v>
      </c>
      <c r="E39">
        <f xml:space="preserve"> E36 / (B39 * B41)</f>
        <v>0.12631578947368419</v>
      </c>
    </row>
    <row r="40" spans="1:10" x14ac:dyDescent="0.3">
      <c r="E40">
        <f xml:space="preserve"> E39 * SQRT(  (E37/E36)^2 + (B42/B41)^2)</f>
        <v>6.4665275306747183E-3</v>
      </c>
    </row>
    <row r="41" spans="1:10" x14ac:dyDescent="0.3">
      <c r="A41" t="s">
        <v>24</v>
      </c>
      <c r="B41">
        <f xml:space="preserve"> 1 / (B36 * 1.6 * 10^-19)</f>
        <v>1.5609390609390608E+22</v>
      </c>
    </row>
    <row r="42" spans="1:10" x14ac:dyDescent="0.3">
      <c r="A42" t="s">
        <v>23</v>
      </c>
      <c r="B42">
        <f xml:space="preserve"> B41 * B37/B36</f>
        <v>1.7153176493835833E+20</v>
      </c>
    </row>
  </sheetData>
  <mergeCells count="9">
    <mergeCell ref="A24:A25"/>
    <mergeCell ref="I31:J33"/>
    <mergeCell ref="A2:I2"/>
    <mergeCell ref="A9:A10"/>
    <mergeCell ref="A14:A15"/>
    <mergeCell ref="A19:A20"/>
    <mergeCell ref="K9:K10"/>
    <mergeCell ref="K14:K15"/>
    <mergeCell ref="K19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Белостоцкий</dc:creator>
  <cp:lastModifiedBy>Артемий Белостоцкий</cp:lastModifiedBy>
  <dcterms:created xsi:type="dcterms:W3CDTF">2021-11-30T11:21:32Z</dcterms:created>
  <dcterms:modified xsi:type="dcterms:W3CDTF">2021-11-30T16:27:07Z</dcterms:modified>
</cp:coreProperties>
</file>