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ораторные работы\Семестр 3\"/>
    </mc:Choice>
  </mc:AlternateContent>
  <xr:revisionPtr revIDLastSave="0" documentId="13_ncr:1_{296452A3-D083-462F-B8C0-9927DE749E3B}" xr6:coauthVersionLast="36" xr6:coauthVersionMax="36" xr10:uidLastSave="{00000000-0000-0000-0000-000000000000}"/>
  <bookViews>
    <workbookView xWindow="0" yWindow="0" windowWidth="23016" windowHeight="8520" xr2:uid="{028F352E-171A-4CF5-9B87-28F0A818A8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  <c r="I37" i="1"/>
  <c r="H37" i="1"/>
  <c r="G37" i="1"/>
  <c r="F38" i="1"/>
  <c r="F39" i="1"/>
  <c r="F40" i="1"/>
  <c r="F41" i="1"/>
  <c r="F42" i="1"/>
  <c r="F43" i="1"/>
  <c r="F37" i="1"/>
  <c r="E37" i="1"/>
  <c r="D37" i="1"/>
  <c r="C37" i="1"/>
  <c r="B38" i="1"/>
  <c r="B39" i="1"/>
  <c r="B40" i="1"/>
  <c r="B41" i="1"/>
  <c r="B42" i="1"/>
  <c r="B43" i="1"/>
  <c r="B37" i="1"/>
  <c r="N1" i="1"/>
  <c r="G11" i="1"/>
  <c r="H11" i="1"/>
  <c r="I11" i="1" s="1"/>
  <c r="E2" i="1"/>
  <c r="G2" i="1"/>
  <c r="G3" i="1"/>
  <c r="G4" i="1"/>
  <c r="G9" i="1"/>
  <c r="G10" i="1"/>
  <c r="H10" i="1"/>
  <c r="I10" i="1"/>
  <c r="H3" i="1"/>
  <c r="I3" i="1" s="1"/>
  <c r="H4" i="1"/>
  <c r="I4" i="1" s="1"/>
  <c r="H5" i="1"/>
  <c r="H6" i="1"/>
  <c r="H7" i="1"/>
  <c r="I7" i="1" s="1"/>
  <c r="H8" i="1"/>
  <c r="H9" i="1"/>
  <c r="H2" i="1"/>
  <c r="I2" i="1" s="1"/>
  <c r="I9" i="1"/>
  <c r="I5" i="1"/>
  <c r="I6" i="1"/>
  <c r="I8" i="1"/>
  <c r="G5" i="1"/>
  <c r="G6" i="1"/>
  <c r="G7" i="1"/>
  <c r="G8" i="1"/>
</calcChain>
</file>

<file path=xl/sharedStrings.xml><?xml version="1.0" encoding="utf-8"?>
<sst xmlns="http://schemas.openxmlformats.org/spreadsheetml/2006/main" count="23" uniqueCount="23">
  <si>
    <t xml:space="preserve">kappa = </t>
  </si>
  <si>
    <t>tau, мкс</t>
  </si>
  <si>
    <t>T терм, С</t>
  </si>
  <si>
    <t>ΔU, мВ</t>
  </si>
  <si>
    <t>T обр, С</t>
  </si>
  <si>
    <t>tau_0 =</t>
  </si>
  <si>
    <r>
      <t>τ</t>
    </r>
    <r>
      <rPr>
        <b/>
        <vertAlign val="superscript"/>
        <sz val="12"/>
        <color theme="1"/>
        <rFont val="Calibri"/>
        <family val="2"/>
        <charset val="204"/>
      </rPr>
      <t>2</t>
    </r>
    <r>
      <rPr>
        <b/>
        <sz val="12"/>
        <color theme="1"/>
        <rFont val="Calibri"/>
        <family val="2"/>
        <charset val="204"/>
      </rPr>
      <t xml:space="preserve"> - τ</t>
    </r>
    <r>
      <rPr>
        <b/>
        <vertAlign val="subscript"/>
        <sz val="12"/>
        <color theme="1"/>
        <rFont val="Calibri"/>
        <family val="2"/>
        <charset val="204"/>
      </rPr>
      <t>0</t>
    </r>
    <r>
      <rPr>
        <b/>
        <vertAlign val="superscript"/>
        <sz val="12"/>
        <color theme="1"/>
        <rFont val="Calibri"/>
        <family val="2"/>
        <charset val="204"/>
      </rPr>
      <t>2</t>
    </r>
  </si>
  <si>
    <r>
      <t>1 / (τ</t>
    </r>
    <r>
      <rPr>
        <b/>
        <vertAlign val="superscript"/>
        <sz val="12"/>
        <color theme="1"/>
        <rFont val="Calibri"/>
        <family val="2"/>
        <charset val="204"/>
        <scheme val="minor"/>
      </rPr>
      <t>2</t>
    </r>
    <r>
      <rPr>
        <b/>
        <sz val="12"/>
        <color theme="1"/>
        <rFont val="Calibri"/>
        <family val="2"/>
        <charset val="204"/>
        <scheme val="minor"/>
      </rPr>
      <t xml:space="preserve"> - τ</t>
    </r>
    <r>
      <rPr>
        <b/>
        <vertAlign val="subscript"/>
        <sz val="12"/>
        <color theme="1"/>
        <rFont val="Calibri"/>
        <family val="2"/>
        <charset val="204"/>
        <scheme val="minor"/>
      </rPr>
      <t>0</t>
    </r>
    <r>
      <rPr>
        <b/>
        <vertAlign val="superscript"/>
        <sz val="12"/>
        <color theme="1"/>
        <rFont val="Calibri"/>
        <family val="2"/>
        <charset val="204"/>
        <scheme val="minor"/>
      </rPr>
      <t>2</t>
    </r>
    <r>
      <rPr>
        <b/>
        <sz val="12"/>
        <color theme="1"/>
        <rFont val="Calibri"/>
        <family val="2"/>
        <charset val="204"/>
        <scheme val="minor"/>
      </rPr>
      <t>)</t>
    </r>
  </si>
  <si>
    <r>
      <t xml:space="preserve">σ(T </t>
    </r>
    <r>
      <rPr>
        <b/>
        <vertAlign val="subscript"/>
        <sz val="11"/>
        <color theme="1"/>
        <rFont val="Calibri"/>
        <family val="2"/>
        <charset val="204"/>
      </rPr>
      <t>терм</t>
    </r>
    <r>
      <rPr>
        <b/>
        <sz val="11"/>
        <color theme="1"/>
        <rFont val="Calibri"/>
        <family val="2"/>
        <charset val="204"/>
      </rPr>
      <t>), C =</t>
    </r>
  </si>
  <si>
    <t xml:space="preserve">σ(U), мВ = </t>
  </si>
  <si>
    <t xml:space="preserve">σ(T обр) = </t>
  </si>
  <si>
    <t>σ(τ),мкc</t>
  </si>
  <si>
    <t>σ(τ - τ0</t>
  </si>
  <si>
    <t>xy</t>
  </si>
  <si>
    <t>&lt;xy&gt;</t>
  </si>
  <si>
    <t>&lt;x&gt;</t>
  </si>
  <si>
    <t>&lt;y&gt;</t>
  </si>
  <si>
    <t>x^2</t>
  </si>
  <si>
    <t>&lt;x^2&gt;</t>
  </si>
  <si>
    <t>&lt;x&gt;^2</t>
  </si>
  <si>
    <t>МНК</t>
  </si>
  <si>
    <t>sigma(b)</t>
  </si>
  <si>
    <t>sigma(a)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</si>
</sst>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vertAlign val="subscript"/>
      <sz val="12"/>
      <color theme="1"/>
      <name val="Calibri"/>
      <family val="2"/>
      <charset val="204"/>
    </font>
    <font>
      <b/>
      <vertAlign val="superscript"/>
      <sz val="12"/>
      <color theme="1"/>
      <name val="Calibri"/>
      <family val="2"/>
      <charset val="204"/>
    </font>
    <font>
      <b/>
      <vertAlign val="superscript"/>
      <sz val="12"/>
      <color theme="1"/>
      <name val="Calibri"/>
      <family val="2"/>
      <charset val="204"/>
      <scheme val="minor"/>
    </font>
    <font>
      <b/>
      <vertAlign val="subscript"/>
      <sz val="12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</font>
    <font>
      <sz val="2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3" borderId="0" xfId="0" applyFont="1" applyFill="1"/>
    <xf numFmtId="0" fontId="1" fillId="4" borderId="0" xfId="0" applyFont="1" applyFill="1"/>
    <xf numFmtId="0" fontId="10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Лист1!$G$2:$G$11</c:f>
              <c:numCache>
                <c:formatCode>General</c:formatCode>
                <c:ptCount val="10"/>
                <c:pt idx="0">
                  <c:v>13.965999999999999</c:v>
                </c:pt>
                <c:pt idx="1">
                  <c:v>15.962</c:v>
                </c:pt>
                <c:pt idx="2">
                  <c:v>18.132000000000001</c:v>
                </c:pt>
                <c:pt idx="3">
                  <c:v>20.112000000000002</c:v>
                </c:pt>
                <c:pt idx="4">
                  <c:v>22.048000000000002</c:v>
                </c:pt>
                <c:pt idx="5">
                  <c:v>25.085999999999999</c:v>
                </c:pt>
                <c:pt idx="6">
                  <c:v>27.898</c:v>
                </c:pt>
                <c:pt idx="7">
                  <c:v>30.946000000000002</c:v>
                </c:pt>
                <c:pt idx="8">
                  <c:v>33.887999999999998</c:v>
                </c:pt>
                <c:pt idx="9">
                  <c:v>36.936</c:v>
                </c:pt>
              </c:numCache>
            </c:numRef>
          </c:xVal>
          <c:yVal>
            <c:numRef>
              <c:f>Лист1!$I$2:$I$11</c:f>
              <c:numCache>
                <c:formatCode>General</c:formatCode>
                <c:ptCount val="10"/>
                <c:pt idx="0">
                  <c:v>6.5284072526987855E-2</c:v>
                </c:pt>
                <c:pt idx="1">
                  <c:v>7.0228607270483606E-2</c:v>
                </c:pt>
                <c:pt idx="2">
                  <c:v>8.171845510427099E-2</c:v>
                </c:pt>
                <c:pt idx="3">
                  <c:v>0.10798056904777271</c:v>
                </c:pt>
                <c:pt idx="4">
                  <c:v>0.16290477829949884</c:v>
                </c:pt>
                <c:pt idx="5">
                  <c:v>0.27212932543439833</c:v>
                </c:pt>
                <c:pt idx="6">
                  <c:v>0.37115975706569582</c:v>
                </c:pt>
                <c:pt idx="7">
                  <c:v>0.45752797124703914</c:v>
                </c:pt>
                <c:pt idx="8">
                  <c:v>0.52967908158689814</c:v>
                </c:pt>
                <c:pt idx="9">
                  <c:v>0.59337976755498789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6-4AC4-88BF-44E575326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9344"/>
        <c:axId val="2069952128"/>
      </c:scatterChart>
      <c:valAx>
        <c:axId val="5738934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</a:t>
                </a:r>
                <a:r>
                  <a:rPr lang="ru-RU" sz="1600" b="1" baseline="-25000"/>
                  <a:t>обр</a:t>
                </a:r>
                <a:r>
                  <a:rPr lang="en-US" sz="1600" b="1" baseline="-25000"/>
                  <a:t> </a:t>
                </a:r>
                <a:r>
                  <a:rPr lang="en-US" sz="1600" b="1" baseline="0"/>
                  <a:t>, </a:t>
                </a:r>
                <a:r>
                  <a:rPr lang="en-US" sz="1600" b="1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⁰</a:t>
                </a:r>
                <a:r>
                  <a:rPr lang="en-US" sz="1600" b="1" baseline="0"/>
                  <a:t>C</a:t>
                </a:r>
                <a:endParaRPr lang="ru-RU" sz="1050" b="1"/>
              </a:p>
            </c:rich>
          </c:tx>
          <c:layout>
            <c:manualLayout>
              <c:xMode val="edge"/>
              <c:yMode val="edge"/>
              <c:x val="0.46406542191704708"/>
              <c:y val="0.88152890958478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9952128"/>
        <c:crosses val="autoZero"/>
        <c:crossBetween val="midCat"/>
      </c:valAx>
      <c:valAx>
        <c:axId val="206995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1/(</a:t>
                </a:r>
                <a:r>
                  <a:rPr lang="el-GR" sz="1600" b="1"/>
                  <a:t>τ</a:t>
                </a:r>
                <a:r>
                  <a:rPr lang="el-GR" sz="1600" b="1" baseline="30000"/>
                  <a:t>2</a:t>
                </a:r>
                <a:r>
                  <a:rPr lang="el-GR" sz="1600" b="1"/>
                  <a:t> - τ</a:t>
                </a:r>
                <a:r>
                  <a:rPr lang="el-GR" sz="1600" b="1" baseline="-25000"/>
                  <a:t>0</a:t>
                </a:r>
                <a:r>
                  <a:rPr lang="el-GR" sz="1600" b="1" baseline="30000"/>
                  <a:t>2</a:t>
                </a:r>
                <a:r>
                  <a:rPr lang="en-US" sz="1600" b="1"/>
                  <a:t>) ,</a:t>
                </a:r>
                <a:r>
                  <a:rPr lang="en-US" sz="1600" b="1" baseline="0"/>
                  <a:t> </a:t>
                </a:r>
                <a:r>
                  <a:rPr lang="ru-RU" sz="1600" b="1" baseline="0"/>
                  <a:t>(мк</a:t>
                </a:r>
                <a:r>
                  <a:rPr lang="en-US" sz="1600" b="1" baseline="0"/>
                  <a:t>c</a:t>
                </a:r>
                <a:r>
                  <a:rPr lang="ru-RU" sz="1600" b="1" baseline="0"/>
                  <a:t>)</a:t>
                </a:r>
                <a:r>
                  <a:rPr lang="en-US" sz="1600" b="1" baseline="30000"/>
                  <a:t>-2</a:t>
                </a:r>
                <a:endParaRPr lang="ru-RU" sz="1600" b="1" baseline="30000"/>
              </a:p>
            </c:rich>
          </c:tx>
          <c:layout>
            <c:manualLayout>
              <c:xMode val="edge"/>
              <c:yMode val="edge"/>
              <c:x val="1.6790644060487699E-2"/>
              <c:y val="0.2270408428282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8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2825896762903"/>
          <c:y val="4.6712962962962963E-2"/>
          <c:w val="0.83118285214348209"/>
          <c:h val="0.776443205016039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5"/>
            <c:dispRSqr val="1"/>
            <c:dispEq val="1"/>
            <c:trendlineLbl>
              <c:layout>
                <c:manualLayout>
                  <c:x val="-0.45284186351706035"/>
                  <c:y val="-1.392206182560513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33,473x + 16,201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Лист1!$I$5:$I$11</c:f>
              <c:numCache>
                <c:formatCode>General</c:formatCode>
                <c:ptCount val="7"/>
                <c:pt idx="0">
                  <c:v>0.10798056904777271</c:v>
                </c:pt>
                <c:pt idx="1">
                  <c:v>0.16290477829949884</c:v>
                </c:pt>
                <c:pt idx="2">
                  <c:v>0.27212932543439833</c:v>
                </c:pt>
                <c:pt idx="3">
                  <c:v>0.37115975706569582</c:v>
                </c:pt>
                <c:pt idx="4">
                  <c:v>0.45752797124703914</c:v>
                </c:pt>
                <c:pt idx="5">
                  <c:v>0.52967908158689814</c:v>
                </c:pt>
                <c:pt idx="6">
                  <c:v>0.59337976755498789</c:v>
                </c:pt>
              </c:numCache>
            </c:numRef>
          </c:xVal>
          <c:yVal>
            <c:numRef>
              <c:f>Лист1!$G$5:$G$11</c:f>
              <c:numCache>
                <c:formatCode>General</c:formatCode>
                <c:ptCount val="7"/>
                <c:pt idx="0">
                  <c:v>20.112000000000002</c:v>
                </c:pt>
                <c:pt idx="1">
                  <c:v>22.048000000000002</c:v>
                </c:pt>
                <c:pt idx="2">
                  <c:v>25.085999999999999</c:v>
                </c:pt>
                <c:pt idx="3">
                  <c:v>27.898</c:v>
                </c:pt>
                <c:pt idx="4">
                  <c:v>30.946000000000002</c:v>
                </c:pt>
                <c:pt idx="5">
                  <c:v>33.887999999999998</c:v>
                </c:pt>
                <c:pt idx="6">
                  <c:v>36.936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5-463D-9556-5219A9281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9744"/>
        <c:axId val="1937496384"/>
      </c:scatterChart>
      <c:valAx>
        <c:axId val="573697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1/(</a:t>
                </a:r>
                <a:r>
                  <a:rPr lang="el-GR" sz="1800" b="1" i="0" baseline="0">
                    <a:effectLst/>
                  </a:rPr>
                  <a:t>τ</a:t>
                </a:r>
                <a:r>
                  <a:rPr lang="el-GR" sz="1800" b="1" i="0" baseline="30000">
                    <a:effectLst/>
                  </a:rPr>
                  <a:t>2</a:t>
                </a:r>
                <a:r>
                  <a:rPr lang="el-GR" sz="1800" b="1" i="0" baseline="0">
                    <a:effectLst/>
                  </a:rPr>
                  <a:t> - τ</a:t>
                </a:r>
                <a:r>
                  <a:rPr lang="el-GR" sz="1800" b="1" i="0" baseline="-25000">
                    <a:effectLst/>
                  </a:rPr>
                  <a:t>0</a:t>
                </a:r>
                <a:r>
                  <a:rPr lang="el-GR" sz="1800" b="1" i="0" baseline="30000">
                    <a:effectLst/>
                  </a:rPr>
                  <a:t>2</a:t>
                </a:r>
                <a:r>
                  <a:rPr lang="en-US" sz="1800" b="1" i="0" baseline="0">
                    <a:effectLst/>
                  </a:rPr>
                  <a:t>) , </a:t>
                </a:r>
                <a:r>
                  <a:rPr lang="ru-RU" sz="1800" b="1" i="0" baseline="0">
                    <a:effectLst/>
                  </a:rPr>
                  <a:t>(мк</a:t>
                </a:r>
                <a:r>
                  <a:rPr lang="en-US" sz="1800" b="1" i="0" baseline="0">
                    <a:effectLst/>
                  </a:rPr>
                  <a:t>c</a:t>
                </a:r>
                <a:r>
                  <a:rPr lang="ru-RU" sz="1800" b="1" i="0" baseline="0">
                    <a:effectLst/>
                  </a:rPr>
                  <a:t>)</a:t>
                </a:r>
                <a:r>
                  <a:rPr lang="en-US" sz="1800" b="1" i="0" baseline="30000">
                    <a:effectLst/>
                  </a:rPr>
                  <a:t>-2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7496384"/>
        <c:crosses val="autoZero"/>
        <c:crossBetween val="midCat"/>
      </c:valAx>
      <c:valAx>
        <c:axId val="193749638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T</a:t>
                </a:r>
                <a:r>
                  <a:rPr lang="ru-RU" sz="1800" b="1" i="0" baseline="-25000">
                    <a:effectLst/>
                  </a:rPr>
                  <a:t>обр</a:t>
                </a:r>
                <a:r>
                  <a:rPr lang="en-US" sz="1800" b="1" i="0" baseline="-25000">
                    <a:effectLst/>
                  </a:rPr>
                  <a:t> </a:t>
                </a:r>
                <a:r>
                  <a:rPr lang="en-US" sz="1800" b="1" i="0" baseline="0">
                    <a:effectLst/>
                  </a:rPr>
                  <a:t>, ⁰C</a:t>
                </a:r>
                <a:endParaRPr lang="ru-RU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ru-RU"/>
                  <a:t> </a:t>
                </a:r>
              </a:p>
            </c:rich>
          </c:tx>
          <c:layout>
            <c:manualLayout>
              <c:xMode val="edge"/>
              <c:yMode val="edge"/>
              <c:x val="2.5562372188139061E-3"/>
              <c:y val="0.32921020678489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6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12</xdr:row>
      <xdr:rowOff>0</xdr:rowOff>
    </xdr:from>
    <xdr:to>
      <xdr:col>8</xdr:col>
      <xdr:colOff>129540</xdr:colOff>
      <xdr:row>29</xdr:row>
      <xdr:rowOff>163830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3B959EF-A945-473B-9529-3CD356A31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274320</xdr:colOff>
      <xdr:row>12</xdr:row>
      <xdr:rowOff>83820</xdr:rowOff>
    </xdr:from>
    <xdr:to>
      <xdr:col>15</xdr:col>
      <xdr:colOff>502920</xdr:colOff>
      <xdr:row>30</xdr:row>
      <xdr:rowOff>53340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338325A-FF8D-40E1-B972-28E1F2892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3951-E940-49CA-B8F6-5C404987554E}">
  <dimension ref="A1:N43"/>
  <sheetViews>
    <sheetView tabSelected="1" workbookViewId="0">
      <selection activeCell="P9" sqref="P9"/>
    </sheetView>
  </sheetViews>
  <sheetFormatPr defaultRowHeight="14.4" x14ac:dyDescent="0.3"/>
  <cols>
    <col min="1" max="1" width="12" bestFit="1" customWidth="1"/>
    <col min="4" max="4" width="10.44140625" customWidth="1"/>
    <col min="5" max="5" width="10.109375" customWidth="1"/>
    <col min="6" max="6" width="10.44140625" customWidth="1"/>
    <col min="7" max="7" width="9.77734375" customWidth="1"/>
    <col min="8" max="8" width="11.21875" customWidth="1"/>
    <col min="9" max="9" width="14.21875" customWidth="1"/>
    <col min="13" max="13" width="10.44140625" customWidth="1"/>
  </cols>
  <sheetData>
    <row r="1" spans="1:14" ht="18.600000000000001" x14ac:dyDescent="0.4">
      <c r="A1" s="2" t="s">
        <v>0</v>
      </c>
      <c r="B1" s="1">
        <v>24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6</v>
      </c>
      <c r="I1" s="3" t="s">
        <v>7</v>
      </c>
      <c r="M1" s="7" t="s">
        <v>10</v>
      </c>
      <c r="N1" s="1">
        <f xml:space="preserve"> SQRT(B3^2 + B1^2 * B4^2)</f>
        <v>3.0486718419665965E-2</v>
      </c>
    </row>
    <row r="2" spans="1:14" x14ac:dyDescent="0.3">
      <c r="A2" s="2" t="s">
        <v>5</v>
      </c>
      <c r="B2" s="1">
        <v>6.9092000000000002</v>
      </c>
      <c r="D2" s="5">
        <v>7.9406999999999996</v>
      </c>
      <c r="E2" s="5">
        <f>14.11</f>
        <v>14.11</v>
      </c>
      <c r="F2" s="5">
        <v>-6.0000000000000001E-3</v>
      </c>
      <c r="G2" s="5">
        <f xml:space="preserve"> E2 + $B$1*F2</f>
        <v>13.965999999999999</v>
      </c>
      <c r="H2" s="5">
        <f>D2^2 -$B$2^2</f>
        <v>15.317671849999996</v>
      </c>
      <c r="I2" s="5">
        <f>1 / H2</f>
        <v>6.5284072526987855E-2</v>
      </c>
      <c r="M2" t="s">
        <v>12</v>
      </c>
    </row>
    <row r="3" spans="1:14" ht="15.6" x14ac:dyDescent="0.35">
      <c r="A3" s="7" t="s">
        <v>8</v>
      </c>
      <c r="B3" s="1">
        <v>0.01</v>
      </c>
      <c r="D3" s="5">
        <v>7.8724999999999996</v>
      </c>
      <c r="E3" s="5">
        <v>16.13</v>
      </c>
      <c r="F3" s="5">
        <v>-7.0000000000000001E-3</v>
      </c>
      <c r="G3" s="5">
        <f t="shared" ref="G3:G11" si="0" xml:space="preserve"> E3 + $B$1*F3</f>
        <v>15.962</v>
      </c>
      <c r="H3" s="5">
        <f t="shared" ref="H3:H11" si="1">D3^2 -$B$2^2</f>
        <v>14.239211609999991</v>
      </c>
      <c r="I3" s="5">
        <f t="shared" ref="I3:I11" si="2">1 / H3</f>
        <v>7.0228607270483606E-2</v>
      </c>
    </row>
    <row r="4" spans="1:14" x14ac:dyDescent="0.3">
      <c r="A4" s="7" t="s">
        <v>9</v>
      </c>
      <c r="B4" s="1">
        <v>1.1999999999999999E-3</v>
      </c>
      <c r="D4" s="5">
        <v>7.7443</v>
      </c>
      <c r="E4" s="5">
        <v>18.18</v>
      </c>
      <c r="F4" s="5">
        <v>-2E-3</v>
      </c>
      <c r="G4" s="5">
        <f t="shared" si="0"/>
        <v>18.132000000000001</v>
      </c>
      <c r="H4" s="5">
        <f t="shared" si="1"/>
        <v>12.237137849999996</v>
      </c>
      <c r="I4" s="5">
        <f t="shared" si="2"/>
        <v>8.171845510427099E-2</v>
      </c>
    </row>
    <row r="5" spans="1:14" x14ac:dyDescent="0.3">
      <c r="A5" s="7" t="s">
        <v>11</v>
      </c>
      <c r="B5" s="1">
        <v>1E-4</v>
      </c>
      <c r="D5" s="5">
        <v>7.5496999999999996</v>
      </c>
      <c r="E5" s="5">
        <v>20.16</v>
      </c>
      <c r="F5" s="5">
        <v>-2E-3</v>
      </c>
      <c r="G5" s="5">
        <f t="shared" si="0"/>
        <v>20.112000000000002</v>
      </c>
      <c r="H5" s="5">
        <f t="shared" si="1"/>
        <v>9.2609254499999949</v>
      </c>
      <c r="I5" s="5">
        <f t="shared" si="2"/>
        <v>0.10798056904777271</v>
      </c>
    </row>
    <row r="6" spans="1:14" x14ac:dyDescent="0.3">
      <c r="D6" s="5">
        <v>7.34</v>
      </c>
      <c r="E6" s="5">
        <v>22.12</v>
      </c>
      <c r="F6" s="5">
        <v>-3.0000000000000001E-3</v>
      </c>
      <c r="G6" s="5">
        <f t="shared" si="0"/>
        <v>22.048000000000002</v>
      </c>
      <c r="H6" s="5">
        <f t="shared" si="1"/>
        <v>6.138555359999998</v>
      </c>
      <c r="I6" s="5">
        <f t="shared" si="2"/>
        <v>0.16290477829949884</v>
      </c>
    </row>
    <row r="7" spans="1:14" x14ac:dyDescent="0.3">
      <c r="D7" s="5">
        <v>7.1702000000000004</v>
      </c>
      <c r="E7" s="5">
        <v>25.11</v>
      </c>
      <c r="F7" s="5">
        <v>-1E-3</v>
      </c>
      <c r="G7" s="5">
        <f t="shared" si="0"/>
        <v>25.085999999999999</v>
      </c>
      <c r="H7" s="5">
        <f t="shared" si="1"/>
        <v>3.6747234000000049</v>
      </c>
      <c r="I7" s="5">
        <f t="shared" si="2"/>
        <v>0.27212932543439833</v>
      </c>
    </row>
    <row r="8" spans="1:14" x14ac:dyDescent="0.3">
      <c r="D8" s="5">
        <v>7.1014999999999997</v>
      </c>
      <c r="E8" s="5">
        <v>28.09</v>
      </c>
      <c r="F8" s="5">
        <v>-8.0000000000000002E-3</v>
      </c>
      <c r="G8" s="5">
        <f t="shared" si="0"/>
        <v>27.898</v>
      </c>
      <c r="H8" s="5">
        <f t="shared" si="1"/>
        <v>2.694257609999994</v>
      </c>
      <c r="I8" s="5">
        <f t="shared" si="2"/>
        <v>0.37115975706569582</v>
      </c>
    </row>
    <row r="9" spans="1:14" x14ac:dyDescent="0.3">
      <c r="D9" s="6">
        <v>7.0655999999999999</v>
      </c>
      <c r="E9" s="6">
        <v>31.09</v>
      </c>
      <c r="F9" s="6">
        <v>-6.0000000000000001E-3</v>
      </c>
      <c r="G9" s="6">
        <f t="shared" si="0"/>
        <v>30.946000000000002</v>
      </c>
      <c r="H9" s="5">
        <f t="shared" si="1"/>
        <v>2.1856587199999993</v>
      </c>
      <c r="I9" s="5">
        <f t="shared" si="2"/>
        <v>0.45752797124703914</v>
      </c>
    </row>
    <row r="10" spans="1:14" x14ac:dyDescent="0.3">
      <c r="D10" s="6">
        <v>7.0445000000000002</v>
      </c>
      <c r="E10" s="6">
        <v>34.08</v>
      </c>
      <c r="F10" s="6">
        <v>-8.0000000000000002E-3</v>
      </c>
      <c r="G10" s="6">
        <f t="shared" si="0"/>
        <v>33.887999999999998</v>
      </c>
      <c r="H10" s="5">
        <f t="shared" si="1"/>
        <v>1.8879356099999995</v>
      </c>
      <c r="I10" s="5">
        <f t="shared" si="2"/>
        <v>0.52967908158689814</v>
      </c>
    </row>
    <row r="11" spans="1:14" x14ac:dyDescent="0.3">
      <c r="D11" s="5">
        <v>7.0301</v>
      </c>
      <c r="E11" s="5">
        <v>37.08</v>
      </c>
      <c r="F11" s="5">
        <v>-6.0000000000000001E-3</v>
      </c>
      <c r="G11" s="5">
        <f t="shared" si="0"/>
        <v>36.936</v>
      </c>
      <c r="H11" s="5">
        <f t="shared" si="1"/>
        <v>1.6852613699999992</v>
      </c>
      <c r="I11" s="5">
        <f t="shared" si="2"/>
        <v>0.59337976755498789</v>
      </c>
    </row>
    <row r="33" spans="2:10" x14ac:dyDescent="0.3">
      <c r="B33" s="9" t="s">
        <v>20</v>
      </c>
      <c r="C33" s="9"/>
      <c r="D33" s="9"/>
      <c r="E33" s="9"/>
      <c r="F33" s="9"/>
      <c r="G33" s="9"/>
      <c r="H33" s="9"/>
    </row>
    <row r="34" spans="2:10" x14ac:dyDescent="0.3">
      <c r="B34" s="9"/>
      <c r="C34" s="9"/>
      <c r="D34" s="9"/>
      <c r="E34" s="9"/>
      <c r="F34" s="9"/>
      <c r="G34" s="9"/>
      <c r="H34" s="9"/>
    </row>
    <row r="35" spans="2:10" x14ac:dyDescent="0.3">
      <c r="B35" s="9"/>
      <c r="C35" s="9"/>
      <c r="D35" s="9"/>
      <c r="E35" s="9"/>
      <c r="F35" s="9"/>
      <c r="G35" s="9"/>
      <c r="H35" s="9"/>
    </row>
    <row r="36" spans="2:10" x14ac:dyDescent="0.3">
      <c r="B36" s="8" t="s">
        <v>13</v>
      </c>
      <c r="C36" s="8" t="s">
        <v>14</v>
      </c>
      <c r="D36" s="8" t="s">
        <v>15</v>
      </c>
      <c r="E36" s="8" t="s">
        <v>16</v>
      </c>
      <c r="F36" s="8" t="s">
        <v>17</v>
      </c>
      <c r="G36" s="8" t="s">
        <v>18</v>
      </c>
      <c r="H36" s="8" t="s">
        <v>19</v>
      </c>
      <c r="I36" s="8" t="s">
        <v>21</v>
      </c>
      <c r="J36" s="8" t="s">
        <v>22</v>
      </c>
    </row>
    <row r="37" spans="2:10" x14ac:dyDescent="0.3">
      <c r="B37">
        <f>G5*I5</f>
        <v>2.1717052046888052</v>
      </c>
      <c r="C37">
        <f>AVERAGE(B37:B43)</f>
        <v>10.995740189505852</v>
      </c>
      <c r="D37">
        <f>AVERAGE(I2:I11)</f>
        <v>0.2711992385138034</v>
      </c>
      <c r="E37">
        <f xml:space="preserve"> AVERAGE(G2:G11)</f>
        <v>24.497400000000003</v>
      </c>
      <c r="F37">
        <f>I5^2</f>
        <v>1.1659803291880811E-2</v>
      </c>
      <c r="G37">
        <f>AVERAGE(F37:F43)</f>
        <v>0.15600043251413137</v>
      </c>
      <c r="H37">
        <f>D37^2</f>
        <v>7.3549026970466821E-2</v>
      </c>
      <c r="I37">
        <f>1/SQRT(7)*SQRT((C37-D37*E37)/(G37-H37))</f>
        <v>2.7459939947682375</v>
      </c>
      <c r="J37">
        <f xml:space="preserve"> I37 * SQRT(G37 - H37)</f>
        <v>0.78849440290954897</v>
      </c>
    </row>
    <row r="38" spans="2:10" x14ac:dyDescent="0.3">
      <c r="B38">
        <f t="shared" ref="B38:B43" si="3">G6*I6</f>
        <v>3.5917245519473506</v>
      </c>
      <c r="F38">
        <f t="shared" ref="F38:F43" si="4">I6^2</f>
        <v>2.653796679280887E-2</v>
      </c>
    </row>
    <row r="39" spans="2:10" x14ac:dyDescent="0.3">
      <c r="B39">
        <f t="shared" si="3"/>
        <v>6.8266362578473156</v>
      </c>
      <c r="F39">
        <f t="shared" si="4"/>
        <v>7.4054369761380676E-2</v>
      </c>
    </row>
    <row r="40" spans="2:10" x14ac:dyDescent="0.3">
      <c r="B40">
        <f t="shared" si="3"/>
        <v>10.354614902618781</v>
      </c>
      <c r="F40">
        <f t="shared" si="4"/>
        <v>0.13775956526506633</v>
      </c>
    </row>
    <row r="41" spans="2:10" x14ac:dyDescent="0.3">
      <c r="B41">
        <f t="shared" si="3"/>
        <v>14.158660598210874</v>
      </c>
      <c r="F41">
        <f t="shared" si="4"/>
        <v>0.20933184447343148</v>
      </c>
    </row>
    <row r="42" spans="2:10" x14ac:dyDescent="0.3">
      <c r="B42">
        <f t="shared" si="3"/>
        <v>17.949764716816802</v>
      </c>
      <c r="F42">
        <f t="shared" si="4"/>
        <v>0.28055992947073988</v>
      </c>
    </row>
    <row r="43" spans="2:10" x14ac:dyDescent="0.3">
      <c r="B43">
        <f t="shared" si="3"/>
        <v>21.917075094411032</v>
      </c>
      <c r="F43">
        <f t="shared" si="4"/>
        <v>0.35209954854361147</v>
      </c>
    </row>
  </sheetData>
  <mergeCells count="1">
    <mergeCell ref="B33:H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Белостоцкий</dc:creator>
  <cp:lastModifiedBy>Артемий Белостоцкий</cp:lastModifiedBy>
  <dcterms:created xsi:type="dcterms:W3CDTF">2021-09-07T11:26:42Z</dcterms:created>
  <dcterms:modified xsi:type="dcterms:W3CDTF">2021-09-12T18:21:50Z</dcterms:modified>
</cp:coreProperties>
</file>