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3\ЛБ345\"/>
    </mc:Choice>
  </mc:AlternateContent>
  <xr:revisionPtr revIDLastSave="0" documentId="13_ncr:1_{A828AEF3-198C-40A9-AE2B-C848056EE29C}" xr6:coauthVersionLast="36" xr6:coauthVersionMax="36" xr10:uidLastSave="{00000000-0000-0000-0000-000000000000}"/>
  <bookViews>
    <workbookView xWindow="0" yWindow="0" windowWidth="23040" windowHeight="9060" activeTab="2" xr2:uid="{707EF11E-36D1-4EA9-A434-228A4B8ECD47}"/>
  </bookViews>
  <sheets>
    <sheet name="Феррит" sheetId="1" r:id="rId1"/>
    <sheet name="Пермаллой" sheetId="2" r:id="rId2"/>
    <sheet name="Кремнистое железо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I12" i="3"/>
  <c r="I4" i="2"/>
  <c r="D9" i="2" s="1"/>
  <c r="I13" i="2"/>
  <c r="H14" i="1"/>
  <c r="H13" i="1"/>
  <c r="C11" i="3"/>
  <c r="C12" i="3"/>
  <c r="C13" i="3"/>
  <c r="I4" i="3"/>
  <c r="C14" i="3" s="1"/>
  <c r="F4" i="3"/>
  <c r="J4" i="3" s="1"/>
  <c r="H4" i="3"/>
  <c r="I9" i="2"/>
  <c r="I8" i="2"/>
  <c r="D13" i="2"/>
  <c r="E13" i="2"/>
  <c r="E9" i="2"/>
  <c r="E10" i="2"/>
  <c r="E11" i="2"/>
  <c r="E12" i="2"/>
  <c r="E8" i="2"/>
  <c r="D10" i="2"/>
  <c r="D11" i="2"/>
  <c r="J4" i="2"/>
  <c r="F4" i="2"/>
  <c r="H4" i="2"/>
  <c r="H9" i="1"/>
  <c r="H8" i="1"/>
  <c r="I5" i="1"/>
  <c r="D11" i="1" s="1"/>
  <c r="G10" i="1"/>
  <c r="E11" i="1"/>
  <c r="E12" i="1"/>
  <c r="E13" i="1"/>
  <c r="E14" i="1"/>
  <c r="E15" i="1"/>
  <c r="E16" i="1"/>
  <c r="E10" i="1"/>
  <c r="J5" i="1"/>
  <c r="H5" i="1"/>
  <c r="F5" i="1"/>
  <c r="D13" i="3" l="1"/>
  <c r="D9" i="3"/>
  <c r="D10" i="3"/>
  <c r="D14" i="3"/>
  <c r="D8" i="3"/>
  <c r="D11" i="3"/>
  <c r="D12" i="3"/>
  <c r="I9" i="3"/>
  <c r="C10" i="3"/>
  <c r="I8" i="3"/>
  <c r="C8" i="3"/>
  <c r="C9" i="3"/>
  <c r="D8" i="2"/>
  <c r="D12" i="2"/>
  <c r="I12" i="2"/>
  <c r="D15" i="1"/>
  <c r="D10" i="1"/>
  <c r="D14" i="1"/>
  <c r="D12" i="1"/>
  <c r="D16" i="1"/>
  <c r="D13" i="1"/>
</calcChain>
</file>

<file path=xl/sharedStrings.xml><?xml version="1.0" encoding="utf-8"?>
<sst xmlns="http://schemas.openxmlformats.org/spreadsheetml/2006/main" count="71" uniqueCount="23">
  <si>
    <t>K_x, mV/div</t>
  </si>
  <si>
    <t>R_0, Ом</t>
  </si>
  <si>
    <t>N_0</t>
  </si>
  <si>
    <t>2 pi R,  м</t>
  </si>
  <si>
    <t>K_y, mV/div</t>
  </si>
  <si>
    <t>R_и, Ом</t>
  </si>
  <si>
    <t>С_и, Ф</t>
  </si>
  <si>
    <t>N_и</t>
  </si>
  <si>
    <t>S, м^2</t>
  </si>
  <si>
    <t>Феррит</t>
  </si>
  <si>
    <t>H, А/(м дел)</t>
  </si>
  <si>
    <t>B, Тл/дел</t>
  </si>
  <si>
    <t>H, дел</t>
  </si>
  <si>
    <t>B, дел</t>
  </si>
  <si>
    <t>H, А/м</t>
  </si>
  <si>
    <t>B, Тл</t>
  </si>
  <si>
    <t>H_c</t>
  </si>
  <si>
    <t>B_s</t>
  </si>
  <si>
    <t>дел</t>
  </si>
  <si>
    <t>СИ</t>
  </si>
  <si>
    <t>K_y, V/div</t>
  </si>
  <si>
    <t>σH</t>
  </si>
  <si>
    <t>σB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</si>
</sst>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1" fillId="3" borderId="0" xfId="0" applyFont="1" applyFill="1"/>
    <xf numFmtId="0" fontId="1" fillId="3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0" xfId="0" applyFont="1" applyFill="1"/>
    <xf numFmtId="0" fontId="1" fillId="2" borderId="1" xfId="0" applyFont="1" applyFill="1" applyBorder="1"/>
    <xf numFmtId="0" fontId="4" fillId="3" borderId="0" xfId="0" applyFont="1" applyFill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Феррит!$D$9:$D$16</c:f>
              <c:numCache>
                <c:formatCode>General</c:formatCode>
                <c:ptCount val="8"/>
                <c:pt idx="0">
                  <c:v>0</c:v>
                </c:pt>
                <c:pt idx="1">
                  <c:v>60.666666666666671</c:v>
                </c:pt>
                <c:pt idx="2">
                  <c:v>46.666666666666671</c:v>
                </c:pt>
                <c:pt idx="3">
                  <c:v>35</c:v>
                </c:pt>
                <c:pt idx="4">
                  <c:v>23.333333333333336</c:v>
                </c:pt>
                <c:pt idx="5">
                  <c:v>18.666666666666668</c:v>
                </c:pt>
                <c:pt idx="6">
                  <c:v>14.000000000000002</c:v>
                </c:pt>
                <c:pt idx="7">
                  <c:v>9.3333333333333339</c:v>
                </c:pt>
              </c:numCache>
            </c:numRef>
          </c:xVal>
          <c:yVal>
            <c:numRef>
              <c:f>Феррит!$E$9:$E$16</c:f>
              <c:numCache>
                <c:formatCode>General</c:formatCode>
                <c:ptCount val="8"/>
                <c:pt idx="0">
                  <c:v>0</c:v>
                </c:pt>
                <c:pt idx="1">
                  <c:v>0.15999999999999995</c:v>
                </c:pt>
                <c:pt idx="2">
                  <c:v>0.14666666666666664</c:v>
                </c:pt>
                <c:pt idx="3">
                  <c:v>0.1333333333333333</c:v>
                </c:pt>
                <c:pt idx="4">
                  <c:v>0.11999999999999998</c:v>
                </c:pt>
                <c:pt idx="5">
                  <c:v>0.10666666666666665</c:v>
                </c:pt>
                <c:pt idx="6">
                  <c:v>9.333333333333331E-2</c:v>
                </c:pt>
                <c:pt idx="7">
                  <c:v>6.6666666666666652E-2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81B-A5BD-D9E3D51F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052256"/>
        <c:axId val="1315483664"/>
      </c:scatterChart>
      <c:valAx>
        <c:axId val="11770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5483664"/>
        <c:crosses val="autoZero"/>
        <c:crossBetween val="midCat"/>
      </c:valAx>
      <c:valAx>
        <c:axId val="13154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Пермаллой!$C$8:$C$14</c:f>
              <c:numCache>
                <c:formatCode>General</c:formatCode>
                <c:ptCount val="7"/>
                <c:pt idx="0">
                  <c:v>0</c:v>
                </c:pt>
                <c:pt idx="1">
                  <c:v>0.7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1.5</c:v>
                </c:pt>
              </c:numCache>
            </c:numRef>
          </c:xVal>
          <c:yVal>
            <c:numRef>
              <c:f>Пермаллой!$D$8:$D$14</c:f>
              <c:numCache>
                <c:formatCode>General</c:formatCode>
                <c:ptCount val="7"/>
                <c:pt idx="0">
                  <c:v>0</c:v>
                </c:pt>
                <c:pt idx="1">
                  <c:v>22.222222222222229</c:v>
                </c:pt>
                <c:pt idx="2">
                  <c:v>27.777777777777782</c:v>
                </c:pt>
                <c:pt idx="3">
                  <c:v>30.555555555555564</c:v>
                </c:pt>
                <c:pt idx="4">
                  <c:v>33.333333333333336</c:v>
                </c:pt>
                <c:pt idx="5">
                  <c:v>41.666666666666671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2-4FD0-8CE9-0919E940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90528"/>
        <c:axId val="1315478256"/>
      </c:scatterChart>
      <c:valAx>
        <c:axId val="14458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5478256"/>
        <c:crosses val="autoZero"/>
        <c:crossBetween val="midCat"/>
      </c:valAx>
      <c:valAx>
        <c:axId val="13154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89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'Кремнистое железо'!$C$7:$C$14</c:f>
              <c:numCache>
                <c:formatCode>General</c:formatCode>
                <c:ptCount val="8"/>
                <c:pt idx="0">
                  <c:v>0</c:v>
                </c:pt>
                <c:pt idx="1">
                  <c:v>29.166666666666668</c:v>
                </c:pt>
                <c:pt idx="2">
                  <c:v>35</c:v>
                </c:pt>
                <c:pt idx="3">
                  <c:v>46.666666666666671</c:v>
                </c:pt>
                <c:pt idx="4">
                  <c:v>58.333333333333336</c:v>
                </c:pt>
                <c:pt idx="5">
                  <c:v>70</c:v>
                </c:pt>
                <c:pt idx="6">
                  <c:v>87.5</c:v>
                </c:pt>
                <c:pt idx="7">
                  <c:v>105</c:v>
                </c:pt>
              </c:numCache>
            </c:numRef>
          </c:xVal>
          <c:yVal>
            <c:numRef>
              <c:f>'Кремнистое железо'!$D$7:$D$14</c:f>
              <c:numCache>
                <c:formatCode>General</c:formatCode>
                <c:ptCount val="8"/>
                <c:pt idx="0">
                  <c:v>0</c:v>
                </c:pt>
                <c:pt idx="1">
                  <c:v>0.95238095238095233</c:v>
                </c:pt>
                <c:pt idx="2">
                  <c:v>1.1428571428571428</c:v>
                </c:pt>
                <c:pt idx="3">
                  <c:v>1.3333333333333333</c:v>
                </c:pt>
                <c:pt idx="4">
                  <c:v>1.6190476190476188</c:v>
                </c:pt>
                <c:pt idx="5">
                  <c:v>1.9047619047619047</c:v>
                </c:pt>
                <c:pt idx="6">
                  <c:v>2.0952380952380953</c:v>
                </c:pt>
                <c:pt idx="7">
                  <c:v>2.3809523809523809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F-4F26-B717-8D8A444D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935312"/>
        <c:axId val="1534785712"/>
      </c:scatterChart>
      <c:valAx>
        <c:axId val="13119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785712"/>
        <c:crosses val="autoZero"/>
        <c:crossBetween val="midCat"/>
      </c:valAx>
      <c:valAx>
        <c:axId val="15347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19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17</xdr:row>
      <xdr:rowOff>30480</xdr:rowOff>
    </xdr:from>
    <xdr:to>
      <xdr:col>7</xdr:col>
      <xdr:colOff>487680</xdr:colOff>
      <xdr:row>32</xdr:row>
      <xdr:rowOff>30480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762EB0-92C0-4B53-87E0-BB3E1D605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38100</xdr:rowOff>
    </xdr:from>
    <xdr:to>
      <xdr:col>7</xdr:col>
      <xdr:colOff>7620</xdr:colOff>
      <xdr:row>32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8CCFE4F-0C90-4368-9B65-51FA44ECC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167640</xdr:rowOff>
    </xdr:from>
    <xdr:to>
      <xdr:col>6</xdr:col>
      <xdr:colOff>586740</xdr:colOff>
      <xdr:row>32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870D4D-83EE-4B07-91DB-FB78E4793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70FA-754F-47BF-A538-07B4B9BA4C23}">
  <dimension ref="A1:J16"/>
  <sheetViews>
    <sheetView zoomScale="130" zoomScaleNormal="130" workbookViewId="0">
      <selection activeCell="F12" sqref="F12:H14"/>
    </sheetView>
  </sheetViews>
  <sheetFormatPr defaultRowHeight="14.4" x14ac:dyDescent="0.3"/>
  <cols>
    <col min="1" max="1" width="7.21875" customWidth="1"/>
    <col min="2" max="2" width="7.5546875" customWidth="1"/>
    <col min="3" max="3" width="6.33203125" customWidth="1"/>
    <col min="4" max="4" width="6.21875" customWidth="1"/>
    <col min="6" max="6" width="11.44140625" customWidth="1"/>
    <col min="9" max="9" width="11.109375" customWidth="1"/>
  </cols>
  <sheetData>
    <row r="1" spans="1:10" x14ac:dyDescent="0.3">
      <c r="A1" s="7" t="s">
        <v>1</v>
      </c>
      <c r="B1" s="7">
        <v>0.3</v>
      </c>
    </row>
    <row r="3" spans="1:10" x14ac:dyDescent="0.3">
      <c r="A3" s="5" t="s">
        <v>9</v>
      </c>
      <c r="B3" s="5"/>
      <c r="C3" s="5"/>
      <c r="D3" s="5"/>
      <c r="E3" s="5"/>
      <c r="F3" s="5"/>
      <c r="G3" s="5"/>
      <c r="H3" s="5"/>
      <c r="I3" s="5"/>
      <c r="J3" s="5"/>
    </row>
    <row r="4" spans="1:10" x14ac:dyDescent="0.3">
      <c r="A4" s="6" t="s">
        <v>0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10</v>
      </c>
      <c r="J4" s="6" t="s">
        <v>11</v>
      </c>
    </row>
    <row r="5" spans="1:10" x14ac:dyDescent="0.3">
      <c r="A5" s="4">
        <v>50</v>
      </c>
      <c r="B5" s="4">
        <v>35</v>
      </c>
      <c r="C5" s="4">
        <v>0.25</v>
      </c>
      <c r="D5" s="4">
        <v>20</v>
      </c>
      <c r="E5" s="4">
        <v>20000</v>
      </c>
      <c r="F5" s="4">
        <f>20*10^-6</f>
        <v>1.9999999999999998E-5</v>
      </c>
      <c r="G5" s="4">
        <v>400</v>
      </c>
      <c r="H5" s="4">
        <f>3*10^-4</f>
        <v>3.0000000000000003E-4</v>
      </c>
      <c r="I5" s="4">
        <f>A5*10^-3 * B5 /(C5 * B1)</f>
        <v>23.333333333333336</v>
      </c>
      <c r="J5" s="4">
        <f xml:space="preserve"> E5 * F5 * D5 * 10^-3 / (H5 * G5)</f>
        <v>6.6666666666666652E-2</v>
      </c>
    </row>
    <row r="6" spans="1:10" x14ac:dyDescent="0.3">
      <c r="A6" s="1"/>
    </row>
    <row r="7" spans="1:10" x14ac:dyDescent="0.3">
      <c r="F7" s="4"/>
      <c r="G7" s="3" t="s">
        <v>18</v>
      </c>
      <c r="H7" s="3" t="s">
        <v>19</v>
      </c>
    </row>
    <row r="8" spans="1:10" x14ac:dyDescent="0.3">
      <c r="B8" s="10" t="s">
        <v>12</v>
      </c>
      <c r="C8" s="10" t="s">
        <v>13</v>
      </c>
      <c r="D8" s="10" t="s">
        <v>14</v>
      </c>
      <c r="E8" s="10" t="s">
        <v>15</v>
      </c>
      <c r="F8" s="3" t="s">
        <v>16</v>
      </c>
      <c r="G8" s="4">
        <v>0.8</v>
      </c>
      <c r="H8" s="8">
        <f>G10*G8</f>
        <v>7.4666666666666677</v>
      </c>
    </row>
    <row r="9" spans="1:10" x14ac:dyDescent="0.3">
      <c r="B9" s="11">
        <v>0</v>
      </c>
      <c r="C9" s="11">
        <v>0</v>
      </c>
      <c r="D9" s="11">
        <v>0</v>
      </c>
      <c r="E9" s="11">
        <v>0</v>
      </c>
      <c r="F9" s="3" t="s">
        <v>17</v>
      </c>
      <c r="G9" s="4">
        <v>2.4</v>
      </c>
      <c r="H9" s="8">
        <f>G9*J5</f>
        <v>0.15999999999999995</v>
      </c>
    </row>
    <row r="10" spans="1:10" x14ac:dyDescent="0.3">
      <c r="B10" s="11">
        <v>2.6</v>
      </c>
      <c r="C10" s="11">
        <v>2.4</v>
      </c>
      <c r="D10" s="11">
        <f>$I$5 * B10</f>
        <v>60.666666666666671</v>
      </c>
      <c r="E10" s="11">
        <f>$J$5 * C10</f>
        <v>0.15999999999999995</v>
      </c>
      <c r="F10" s="3" t="s">
        <v>10</v>
      </c>
      <c r="G10" s="4">
        <f>20*10^-3 / B1 * B5 /C5</f>
        <v>9.3333333333333339</v>
      </c>
      <c r="H10" s="4"/>
    </row>
    <row r="11" spans="1:10" x14ac:dyDescent="0.3">
      <c r="B11" s="11">
        <v>2</v>
      </c>
      <c r="C11" s="11">
        <v>2.2000000000000002</v>
      </c>
      <c r="D11" s="11">
        <f>$I$5 * B11</f>
        <v>46.666666666666671</v>
      </c>
      <c r="E11" s="11">
        <f>$J$5 * C11</f>
        <v>0.14666666666666664</v>
      </c>
    </row>
    <row r="12" spans="1:10" x14ac:dyDescent="0.3">
      <c r="B12" s="11">
        <v>1.5</v>
      </c>
      <c r="C12" s="11">
        <v>2</v>
      </c>
      <c r="D12" s="11">
        <f>$I$5 * B12</f>
        <v>35</v>
      </c>
      <c r="E12" s="11">
        <f>$J$5 * C12</f>
        <v>0.1333333333333333</v>
      </c>
      <c r="G12" s="2" t="s">
        <v>18</v>
      </c>
      <c r="H12" s="2" t="s">
        <v>19</v>
      </c>
    </row>
    <row r="13" spans="1:10" x14ac:dyDescent="0.3">
      <c r="B13" s="11">
        <v>1</v>
      </c>
      <c r="C13" s="11">
        <v>1.8</v>
      </c>
      <c r="D13" s="11">
        <f>$I$5 * B13</f>
        <v>23.333333333333336</v>
      </c>
      <c r="E13" s="11">
        <f>$J$5 * C13</f>
        <v>0.11999999999999998</v>
      </c>
      <c r="F13" s="9" t="s">
        <v>21</v>
      </c>
      <c r="G13">
        <v>0.1</v>
      </c>
      <c r="H13">
        <f>I5*G13</f>
        <v>2.3333333333333335</v>
      </c>
    </row>
    <row r="14" spans="1:10" x14ac:dyDescent="0.3">
      <c r="B14" s="11">
        <v>0.8</v>
      </c>
      <c r="C14" s="11">
        <v>1.6</v>
      </c>
      <c r="D14" s="11">
        <f>$I$5 * B14</f>
        <v>18.666666666666668</v>
      </c>
      <c r="E14" s="11">
        <f>$J$5 * C14</f>
        <v>0.10666666666666665</v>
      </c>
      <c r="F14" s="2" t="s">
        <v>22</v>
      </c>
      <c r="G14">
        <v>0.1</v>
      </c>
      <c r="H14">
        <f>J5*G14</f>
        <v>6.6666666666666654E-3</v>
      </c>
    </row>
    <row r="15" spans="1:10" x14ac:dyDescent="0.3">
      <c r="B15" s="11">
        <v>0.6</v>
      </c>
      <c r="C15" s="11">
        <v>1.4</v>
      </c>
      <c r="D15" s="11">
        <f>$I$5 * B15</f>
        <v>14.000000000000002</v>
      </c>
      <c r="E15" s="11">
        <f>$J$5 * C15</f>
        <v>9.333333333333331E-2</v>
      </c>
    </row>
    <row r="16" spans="1:10" x14ac:dyDescent="0.3">
      <c r="B16" s="11">
        <v>0.4</v>
      </c>
      <c r="C16" s="11">
        <v>1</v>
      </c>
      <c r="D16" s="11">
        <f>$I$5 * B16</f>
        <v>9.3333333333333339</v>
      </c>
      <c r="E16" s="11">
        <f>$J$5 * C16</f>
        <v>6.6666666666666652E-2</v>
      </c>
    </row>
  </sheetData>
  <mergeCells count="1">
    <mergeCell ref="A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D5DE-93A1-47C1-924E-905414ED6511}">
  <dimension ref="A1:J13"/>
  <sheetViews>
    <sheetView topLeftCell="D7" zoomScale="158" workbookViewId="0">
      <selection activeCell="G11" sqref="G11:I13"/>
    </sheetView>
  </sheetViews>
  <sheetFormatPr defaultRowHeight="14.4" x14ac:dyDescent="0.3"/>
  <cols>
    <col min="1" max="1" width="11.33203125" customWidth="1"/>
    <col min="4" max="4" width="7.21875" customWidth="1"/>
    <col min="5" max="5" width="6.5546875" customWidth="1"/>
    <col min="7" max="7" width="11.5546875" customWidth="1"/>
    <col min="9" max="9" width="11.109375" customWidth="1"/>
  </cols>
  <sheetData>
    <row r="1" spans="1:10" x14ac:dyDescent="0.3">
      <c r="A1" s="7" t="s">
        <v>1</v>
      </c>
      <c r="B1" s="7">
        <v>0.3</v>
      </c>
    </row>
    <row r="3" spans="1:10" x14ac:dyDescent="0.3">
      <c r="A3" s="6" t="s">
        <v>0</v>
      </c>
      <c r="B3" s="6" t="s">
        <v>2</v>
      </c>
      <c r="C3" s="6" t="s">
        <v>3</v>
      </c>
      <c r="D3" s="6" t="s">
        <v>20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10</v>
      </c>
      <c r="J3" s="6" t="s">
        <v>11</v>
      </c>
    </row>
    <row r="4" spans="1:10" x14ac:dyDescent="0.3">
      <c r="A4" s="4">
        <v>50</v>
      </c>
      <c r="B4" s="4">
        <v>40</v>
      </c>
      <c r="C4" s="4">
        <v>0.24</v>
      </c>
      <c r="D4" s="4">
        <v>0.1</v>
      </c>
      <c r="E4" s="4">
        <v>20000</v>
      </c>
      <c r="F4" s="4">
        <f>20*10^-6</f>
        <v>1.9999999999999998E-5</v>
      </c>
      <c r="G4" s="4">
        <v>200</v>
      </c>
      <c r="H4" s="4">
        <f xml:space="preserve"> 3.8 * 10^-4</f>
        <v>3.8000000000000002E-4</v>
      </c>
      <c r="I4" s="4">
        <f xml:space="preserve"> A4 * 10^-3 /B1 * B4 / C4</f>
        <v>27.777777777777782</v>
      </c>
      <c r="J4" s="4">
        <f>E4*F4*D4/(H4 * G4)</f>
        <v>0.52631578947368418</v>
      </c>
    </row>
    <row r="7" spans="1:10" x14ac:dyDescent="0.3">
      <c r="B7" s="10" t="s">
        <v>12</v>
      </c>
      <c r="C7" s="10" t="s">
        <v>13</v>
      </c>
      <c r="D7" s="10" t="s">
        <v>14</v>
      </c>
      <c r="E7" s="10" t="s">
        <v>15</v>
      </c>
      <c r="G7" s="4"/>
      <c r="H7" s="3" t="s">
        <v>18</v>
      </c>
      <c r="I7" s="3" t="s">
        <v>19</v>
      </c>
    </row>
    <row r="8" spans="1:10" x14ac:dyDescent="0.3">
      <c r="B8" s="11">
        <v>0</v>
      </c>
      <c r="C8" s="11">
        <v>0</v>
      </c>
      <c r="D8" s="11">
        <f>$I$4*B8</f>
        <v>0</v>
      </c>
      <c r="E8" s="11">
        <f xml:space="preserve"> $J$4 * C8</f>
        <v>0</v>
      </c>
      <c r="G8" s="3" t="s">
        <v>16</v>
      </c>
      <c r="H8" s="4">
        <v>1</v>
      </c>
      <c r="I8" s="8">
        <f>I4*H8</f>
        <v>27.777777777777782</v>
      </c>
    </row>
    <row r="9" spans="1:10" x14ac:dyDescent="0.3">
      <c r="B9" s="11">
        <v>0.8</v>
      </c>
      <c r="C9" s="11">
        <v>0.7</v>
      </c>
      <c r="D9" s="11">
        <f t="shared" ref="D9:D13" si="0">$I$4*B9</f>
        <v>22.222222222222229</v>
      </c>
      <c r="E9" s="11">
        <f xml:space="preserve"> $J$4 * C9</f>
        <v>0.36842105263157893</v>
      </c>
      <c r="G9" s="3" t="s">
        <v>17</v>
      </c>
      <c r="H9" s="4">
        <v>1.9</v>
      </c>
      <c r="I9" s="8">
        <f>H9*J4</f>
        <v>0.99999999999999989</v>
      </c>
    </row>
    <row r="10" spans="1:10" x14ac:dyDescent="0.3">
      <c r="B10" s="11">
        <v>1</v>
      </c>
      <c r="C10" s="11">
        <v>1</v>
      </c>
      <c r="D10" s="11">
        <f t="shared" si="0"/>
        <v>27.777777777777782</v>
      </c>
      <c r="E10" s="11">
        <f xml:space="preserve"> $J$4 * C10</f>
        <v>0.52631578947368418</v>
      </c>
    </row>
    <row r="11" spans="1:10" x14ac:dyDescent="0.3">
      <c r="B11" s="11">
        <v>1.1000000000000001</v>
      </c>
      <c r="C11" s="11">
        <v>1.2</v>
      </c>
      <c r="D11" s="11">
        <f t="shared" si="0"/>
        <v>30.555555555555564</v>
      </c>
      <c r="E11" s="11">
        <f xml:space="preserve"> $J$4 * C11</f>
        <v>0.63157894736842102</v>
      </c>
      <c r="H11" s="2" t="s">
        <v>18</v>
      </c>
      <c r="I11" s="2" t="s">
        <v>19</v>
      </c>
    </row>
    <row r="12" spans="1:10" x14ac:dyDescent="0.3">
      <c r="B12" s="11">
        <v>1.2</v>
      </c>
      <c r="C12" s="11">
        <v>1.4</v>
      </c>
      <c r="D12" s="11">
        <f t="shared" si="0"/>
        <v>33.333333333333336</v>
      </c>
      <c r="E12" s="11">
        <f xml:space="preserve"> $J$4 * C12</f>
        <v>0.73684210526315785</v>
      </c>
      <c r="G12" s="9" t="s">
        <v>21</v>
      </c>
      <c r="H12">
        <v>0.1</v>
      </c>
      <c r="I12">
        <f>I4*H12</f>
        <v>2.7777777777777786</v>
      </c>
    </row>
    <row r="13" spans="1:10" x14ac:dyDescent="0.3">
      <c r="B13" s="11">
        <v>1.5</v>
      </c>
      <c r="C13" s="11">
        <v>1.5</v>
      </c>
      <c r="D13" s="11">
        <f t="shared" si="0"/>
        <v>41.666666666666671</v>
      </c>
      <c r="E13" s="11">
        <f xml:space="preserve"> $J$4 * C13</f>
        <v>0.78947368421052633</v>
      </c>
      <c r="G13" s="2" t="s">
        <v>22</v>
      </c>
      <c r="H13">
        <v>0.1</v>
      </c>
      <c r="I13">
        <f>J4*H13</f>
        <v>5.2631578947368418E-2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B90A-B063-4946-A1E1-24666C2E35ED}">
  <dimension ref="A1:J14"/>
  <sheetViews>
    <sheetView tabSelected="1" topLeftCell="F4" zoomScale="171" workbookViewId="0">
      <selection activeCell="J9" sqref="J9"/>
    </sheetView>
  </sheetViews>
  <sheetFormatPr defaultRowHeight="14.4" x14ac:dyDescent="0.3"/>
  <cols>
    <col min="1" max="1" width="11.33203125" customWidth="1"/>
    <col min="4" max="4" width="11.21875" customWidth="1"/>
    <col min="9" max="9" width="7.21875" customWidth="1"/>
    <col min="10" max="10" width="7.88671875" customWidth="1"/>
    <col min="11" max="11" width="6.77734375" customWidth="1"/>
    <col min="12" max="12" width="5.88671875" customWidth="1"/>
  </cols>
  <sheetData>
    <row r="1" spans="1:10" x14ac:dyDescent="0.3">
      <c r="A1" s="7" t="s">
        <v>1</v>
      </c>
      <c r="B1" s="7">
        <v>0.3</v>
      </c>
    </row>
    <row r="3" spans="1:10" x14ac:dyDescent="0.3">
      <c r="A3" s="6" t="s">
        <v>0</v>
      </c>
      <c r="B3" s="6" t="s">
        <v>2</v>
      </c>
      <c r="C3" s="6" t="s">
        <v>3</v>
      </c>
      <c r="D3" s="6" t="s">
        <v>20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10</v>
      </c>
      <c r="J3" s="6" t="s">
        <v>11</v>
      </c>
    </row>
    <row r="4" spans="1:10" x14ac:dyDescent="0.3">
      <c r="A4" s="4">
        <v>50</v>
      </c>
      <c r="B4" s="4">
        <v>35</v>
      </c>
      <c r="C4" s="4">
        <v>0.1</v>
      </c>
      <c r="D4" s="4">
        <v>0.1</v>
      </c>
      <c r="E4" s="4">
        <v>20000</v>
      </c>
      <c r="F4" s="4">
        <f>20*10^-6</f>
        <v>1.9999999999999998E-5</v>
      </c>
      <c r="G4" s="4">
        <v>350</v>
      </c>
      <c r="H4" s="4">
        <f>1.2*10^-4</f>
        <v>1.2E-4</v>
      </c>
      <c r="I4" s="4">
        <f xml:space="preserve"> A4 * 10^-3 /B1 * B4 / C4</f>
        <v>58.333333333333336</v>
      </c>
      <c r="J4" s="4">
        <f>E4*F4*D4/(H4*G4)</f>
        <v>0.95238095238095233</v>
      </c>
    </row>
    <row r="6" spans="1:10" x14ac:dyDescent="0.3">
      <c r="A6" s="12" t="s">
        <v>12</v>
      </c>
      <c r="B6" s="12" t="s">
        <v>13</v>
      </c>
      <c r="C6" s="12" t="s">
        <v>14</v>
      </c>
      <c r="D6" s="12" t="s">
        <v>15</v>
      </c>
    </row>
    <row r="7" spans="1:10" x14ac:dyDescent="0.3">
      <c r="A7" s="13">
        <v>0</v>
      </c>
      <c r="B7" s="13">
        <v>0</v>
      </c>
      <c r="C7" s="13">
        <v>0</v>
      </c>
      <c r="D7" s="13">
        <v>0</v>
      </c>
      <c r="G7" s="4"/>
      <c r="H7" s="3" t="s">
        <v>18</v>
      </c>
      <c r="I7" s="3" t="s">
        <v>19</v>
      </c>
    </row>
    <row r="8" spans="1:10" x14ac:dyDescent="0.3">
      <c r="A8" s="13">
        <v>0.5</v>
      </c>
      <c r="B8" s="13">
        <v>1</v>
      </c>
      <c r="C8" s="13">
        <f>$I$4 * A8</f>
        <v>29.166666666666668</v>
      </c>
      <c r="D8" s="13">
        <f>$J$4 * B8</f>
        <v>0.95238095238095233</v>
      </c>
      <c r="G8" s="3" t="s">
        <v>16</v>
      </c>
      <c r="H8" s="4">
        <v>0.7</v>
      </c>
      <c r="I8" s="8">
        <f>I4*H8</f>
        <v>40.833333333333336</v>
      </c>
    </row>
    <row r="9" spans="1:10" x14ac:dyDescent="0.3">
      <c r="A9" s="13">
        <v>0.6</v>
      </c>
      <c r="B9" s="13">
        <v>1.2</v>
      </c>
      <c r="C9" s="13">
        <f t="shared" ref="C9:C14" si="0">$I$4 * A9</f>
        <v>35</v>
      </c>
      <c r="D9" s="13">
        <f t="shared" ref="D9:D14" si="1">$J$4 * B9</f>
        <v>1.1428571428571428</v>
      </c>
      <c r="G9" s="3" t="s">
        <v>17</v>
      </c>
      <c r="H9" s="4">
        <v>1.8</v>
      </c>
      <c r="I9" s="8">
        <f>H9*J4</f>
        <v>1.7142857142857142</v>
      </c>
    </row>
    <row r="10" spans="1:10" x14ac:dyDescent="0.3">
      <c r="A10" s="13">
        <v>0.8</v>
      </c>
      <c r="B10" s="13">
        <v>1.4</v>
      </c>
      <c r="C10" s="13">
        <f t="shared" si="0"/>
        <v>46.666666666666671</v>
      </c>
      <c r="D10" s="13">
        <f t="shared" si="1"/>
        <v>1.3333333333333333</v>
      </c>
    </row>
    <row r="11" spans="1:10" x14ac:dyDescent="0.3">
      <c r="A11" s="13">
        <v>1</v>
      </c>
      <c r="B11" s="13">
        <v>1.7</v>
      </c>
      <c r="C11" s="13">
        <f t="shared" si="0"/>
        <v>58.333333333333336</v>
      </c>
      <c r="D11" s="13">
        <f t="shared" si="1"/>
        <v>1.6190476190476188</v>
      </c>
      <c r="H11" s="2" t="s">
        <v>18</v>
      </c>
      <c r="I11" s="2" t="s">
        <v>19</v>
      </c>
    </row>
    <row r="12" spans="1:10" x14ac:dyDescent="0.3">
      <c r="A12" s="13">
        <v>1.2</v>
      </c>
      <c r="B12" s="13">
        <v>2</v>
      </c>
      <c r="C12" s="13">
        <f t="shared" si="0"/>
        <v>70</v>
      </c>
      <c r="D12" s="13">
        <f t="shared" si="1"/>
        <v>1.9047619047619047</v>
      </c>
      <c r="G12" s="9" t="s">
        <v>21</v>
      </c>
      <c r="H12">
        <v>0.1</v>
      </c>
      <c r="I12">
        <f>I4*H12</f>
        <v>5.8333333333333339</v>
      </c>
    </row>
    <row r="13" spans="1:10" x14ac:dyDescent="0.3">
      <c r="A13" s="13">
        <v>1.5</v>
      </c>
      <c r="B13" s="13">
        <v>2.2000000000000002</v>
      </c>
      <c r="C13" s="13">
        <f t="shared" si="0"/>
        <v>87.5</v>
      </c>
      <c r="D13" s="13">
        <f t="shared" si="1"/>
        <v>2.0952380952380953</v>
      </c>
      <c r="G13" s="2" t="s">
        <v>22</v>
      </c>
      <c r="H13">
        <v>0.1</v>
      </c>
      <c r="I13">
        <f>J4*H13</f>
        <v>9.5238095238095233E-2</v>
      </c>
    </row>
    <row r="14" spans="1:10" x14ac:dyDescent="0.3">
      <c r="A14" s="13">
        <v>1.8</v>
      </c>
      <c r="B14" s="13">
        <v>2.5</v>
      </c>
      <c r="C14" s="13">
        <f t="shared" si="0"/>
        <v>105</v>
      </c>
      <c r="D14" s="13">
        <f t="shared" si="1"/>
        <v>2.3809523809523809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Феррит</vt:lpstr>
      <vt:lpstr>Пермаллой</vt:lpstr>
      <vt:lpstr>Кремнистое железо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2021-10-19T15:54:13Z</dcterms:created>
  <dcterms:modified xsi:type="dcterms:W3CDTF">2021-10-20T14:22:05Z</dcterms:modified>
</cp:coreProperties>
</file>