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4\ЛБ433\"/>
    </mc:Choice>
  </mc:AlternateContent>
  <xr:revisionPtr revIDLastSave="0" documentId="13_ncr:1_{47853C54-8C53-478A-85F3-06DC6C526F1D}" xr6:coauthVersionLast="36" xr6:coauthVersionMax="36" xr10:uidLastSave="{00000000-0000-0000-0000-000000000000}"/>
  <bookViews>
    <workbookView xWindow="0" yWindow="0" windowWidth="17256" windowHeight="5640" xr2:uid="{83EB52CF-3963-4A6E-B479-CAC9B4621E3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1" i="1"/>
  <c r="G11" i="1"/>
  <c r="G3" i="1"/>
  <c r="G4" i="1"/>
  <c r="G5" i="1"/>
  <c r="G6" i="1"/>
  <c r="G2" i="1"/>
  <c r="F6" i="1"/>
  <c r="F3" i="1"/>
  <c r="F4" i="1"/>
  <c r="F5" i="1"/>
  <c r="F2" i="1"/>
  <c r="D2" i="1"/>
  <c r="D19" i="1" l="1"/>
  <c r="D20" i="1"/>
  <c r="D21" i="1"/>
  <c r="D22" i="1"/>
  <c r="D18" i="1"/>
  <c r="C19" i="1"/>
  <c r="C20" i="1"/>
  <c r="C21" i="1"/>
  <c r="C22" i="1"/>
  <c r="C18" i="1"/>
  <c r="G10" i="1"/>
  <c r="C12" i="1" s="1"/>
  <c r="E3" i="1"/>
  <c r="E4" i="1"/>
  <c r="E5" i="1"/>
  <c r="E6" i="1"/>
  <c r="E2" i="1"/>
  <c r="C11" i="1" l="1"/>
  <c r="C13" i="1"/>
  <c r="C14" i="1"/>
  <c r="D3" i="1"/>
  <c r="D4" i="1"/>
  <c r="D5" i="1"/>
  <c r="D6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<sst xmlns="http://schemas.openxmlformats.org/spreadsheetml/2006/main" count="30" uniqueCount="29">
  <si>
    <t>m</t>
  </si>
  <si>
    <t>λ=</t>
  </si>
  <si>
    <t>nm</t>
  </si>
  <si>
    <t>d,mm</t>
  </si>
  <si>
    <t>II</t>
  </si>
  <si>
    <t xml:space="preserve">Г = </t>
  </si>
  <si>
    <t>d, mm</t>
  </si>
  <si>
    <t>D, mm</t>
  </si>
  <si>
    <t>III</t>
  </si>
  <si>
    <t xml:space="preserve">H = </t>
  </si>
  <si>
    <t>cm</t>
  </si>
  <si>
    <t>D, мм</t>
  </si>
  <si>
    <t>D/2, мм</t>
  </si>
  <si>
    <t>\theta</t>
  </si>
  <si>
    <t>b_2</t>
  </si>
  <si>
    <t>a_2</t>
  </si>
  <si>
    <t>b_1</t>
  </si>
  <si>
    <t>a_1</t>
  </si>
  <si>
    <t>мм</t>
  </si>
  <si>
    <t>f_1</t>
  </si>
  <si>
    <t>mm</t>
  </si>
  <si>
    <t>d, мм</t>
  </si>
  <si>
    <t>1/D, мм^{-1}</t>
  </si>
  <si>
    <t>sigma d, мм</t>
  </si>
  <si>
    <t>sigma theta</t>
  </si>
  <si>
    <t>sigma D</t>
  </si>
  <si>
    <t>D</t>
  </si>
  <si>
    <t>sigma Г</t>
  </si>
  <si>
    <t>sigma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</si>
</sst>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1" fillId="0" borderId="0" xfId="0" applyNumberFormat="1" applyFont="1" applyFill="1"/>
    <xf numFmtId="0" fontId="2" fillId="0" borderId="0" xfId="0" applyNumberFormat="1" applyFont="1" applyFill="1"/>
    <xf numFmtId="0" fontId="0" fillId="0" borderId="0" xfId="0" applyNumberFormat="1" applyFill="1"/>
    <xf numFmtId="0" fontId="0" fillId="0" borderId="1" xfId="0" applyNumberFormat="1" applyFill="1" applyBorder="1"/>
    <xf numFmtId="0" fontId="0" fillId="0" borderId="1" xfId="0" applyNumberFormat="1" applyBorder="1"/>
    <xf numFmtId="0" fontId="3" fillId="0" borderId="1" xfId="0" applyNumberFormat="1" applyFont="1" applyFill="1" applyBorder="1"/>
    <xf numFmtId="164" fontId="3" fillId="0" borderId="1" xfId="0" applyNumberFormat="1" applyFont="1" applyFill="1" applyBorder="1"/>
    <xf numFmtId="0" fontId="0" fillId="0" borderId="0" xfId="0" applyNumberFormat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4" fillId="2" borderId="1" xfId="0" applyNumberFormat="1" applyFont="1" applyFill="1" applyBorder="1" applyAlignment="1">
      <alignment wrapText="1"/>
    </xf>
    <xf numFmtId="0" fontId="4" fillId="2" borderId="1" xfId="0" applyNumberFormat="1" applyFont="1" applyFill="1" applyBorder="1"/>
    <xf numFmtId="0" fontId="3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Лист1!$D$18:$D$22</c:f>
              <c:numCache>
                <c:formatCode>General</c:formatCode>
                <c:ptCount val="5"/>
                <c:pt idx="0">
                  <c:v>0.68965517241379315</c:v>
                </c:pt>
                <c:pt idx="1">
                  <c:v>0.30769230769230771</c:v>
                </c:pt>
                <c:pt idx="2">
                  <c:v>0.4854368932038835</c:v>
                </c:pt>
                <c:pt idx="3">
                  <c:v>0.84745762711864414</c:v>
                </c:pt>
                <c:pt idx="4">
                  <c:v>1.075268817204301</c:v>
                </c:pt>
              </c:numCache>
            </c:numRef>
          </c:xVal>
          <c:yVal>
            <c:numRef>
              <c:f>Лист1!$E$2:$E$6</c:f>
              <c:numCache>
                <c:formatCode>General</c:formatCode>
                <c:ptCount val="5"/>
                <c:pt idx="0">
                  <c:v>1.8558139534883722E-2</c:v>
                </c:pt>
                <c:pt idx="1">
                  <c:v>5.6000000000000001E-2</c:v>
                </c:pt>
                <c:pt idx="2">
                  <c:v>0.10639999999999999</c:v>
                </c:pt>
                <c:pt idx="3">
                  <c:v>0.23130434782608697</c:v>
                </c:pt>
                <c:pt idx="4">
                  <c:v>0.30032258064516126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7-40A6-881C-4D14F903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339856"/>
        <c:axId val="2122249952"/>
      </c:scatterChart>
      <c:valAx>
        <c:axId val="19753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249952"/>
        <c:crosses val="autoZero"/>
        <c:crossBetween val="midCat"/>
      </c:valAx>
      <c:valAx>
        <c:axId val="21222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3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7</xdr:row>
      <xdr:rowOff>68580</xdr:rowOff>
    </xdr:from>
    <xdr:to>
      <xdr:col>18</xdr:col>
      <xdr:colOff>312420</xdr:colOff>
      <xdr:row>22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24C748-9D6D-4C68-ABEB-785E87758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0702-FE9A-4D35-A0BA-F207371B4ACD}">
  <dimension ref="A1:L23"/>
  <sheetViews>
    <sheetView tabSelected="1" workbookViewId="0">
      <selection activeCell="E2" sqref="E2:E6"/>
    </sheetView>
  </sheetViews>
  <sheetFormatPr defaultRowHeight="14.4" x14ac:dyDescent="0.3"/>
  <cols>
    <col min="1" max="1" width="8.33203125" style="1" customWidth="1"/>
    <col min="2" max="4" width="8.88671875" style="1"/>
    <col min="5" max="5" width="12.77734375" style="1" customWidth="1"/>
    <col min="6" max="6" width="10.109375" style="1" customWidth="1"/>
    <col min="7" max="7" width="12" style="1" bestFit="1" customWidth="1"/>
    <col min="8" max="16384" width="8.88671875" style="1"/>
  </cols>
  <sheetData>
    <row r="1" spans="1:12" x14ac:dyDescent="0.3">
      <c r="A1" s="12" t="s">
        <v>26</v>
      </c>
      <c r="B1" s="13" t="s">
        <v>0</v>
      </c>
      <c r="C1" s="13" t="s">
        <v>12</v>
      </c>
      <c r="D1" s="13" t="s">
        <v>13</v>
      </c>
      <c r="E1" s="13" t="s">
        <v>3</v>
      </c>
      <c r="F1" s="13" t="s">
        <v>24</v>
      </c>
      <c r="G1" s="13" t="s">
        <v>23</v>
      </c>
      <c r="J1" s="3" t="s">
        <v>1</v>
      </c>
      <c r="K1" s="2">
        <v>532</v>
      </c>
      <c r="L1" s="2" t="s">
        <v>2</v>
      </c>
    </row>
    <row r="2" spans="1:12" x14ac:dyDescent="0.3">
      <c r="A2" s="7">
        <v>215</v>
      </c>
      <c r="B2" s="7">
        <v>3</v>
      </c>
      <c r="C2" s="7">
        <f>A2/2</f>
        <v>107.5</v>
      </c>
      <c r="D2" s="8">
        <f>C2/1250</f>
        <v>8.5999999999999993E-2</v>
      </c>
      <c r="E2" s="8">
        <f>(B2*K$1)/D2/10^6</f>
        <v>1.8558139534883722E-2</v>
      </c>
      <c r="F2" s="7">
        <f xml:space="preserve"> $K$3/A2 * D2</f>
        <v>3.9999999999999996E-4</v>
      </c>
      <c r="G2" s="14">
        <f xml:space="preserve"> F2/D2 * E2</f>
        <v>8.6316928069226617E-5</v>
      </c>
      <c r="J2" s="2" t="s">
        <v>9</v>
      </c>
      <c r="K2" s="2">
        <v>125</v>
      </c>
      <c r="L2" s="2" t="s">
        <v>10</v>
      </c>
    </row>
    <row r="3" spans="1:12" x14ac:dyDescent="0.3">
      <c r="A3" s="7">
        <v>190</v>
      </c>
      <c r="B3" s="7">
        <v>8</v>
      </c>
      <c r="C3" s="7">
        <f t="shared" ref="C3:C6" si="0">A3/2</f>
        <v>95</v>
      </c>
      <c r="D3" s="8">
        <f t="shared" ref="D3:D6" si="1">C3/1250</f>
        <v>7.5999999999999998E-2</v>
      </c>
      <c r="E3" s="8">
        <f>(B3*K$1)/D3/10^6</f>
        <v>5.6000000000000001E-2</v>
      </c>
      <c r="F3" s="7">
        <f t="shared" ref="F3:F5" si="2" xml:space="preserve"> $K$3/A3 * D3</f>
        <v>3.9999999999999996E-4</v>
      </c>
      <c r="G3" s="14">
        <f t="shared" ref="G3:G6" si="3" xml:space="preserve"> F3/D3 * E3</f>
        <v>2.9473684210526316E-4</v>
      </c>
      <c r="H3" s="2"/>
      <c r="I3" s="2"/>
      <c r="J3" s="1" t="s">
        <v>25</v>
      </c>
      <c r="K3" s="1">
        <v>1</v>
      </c>
      <c r="L3" s="1" t="s">
        <v>18</v>
      </c>
    </row>
    <row r="4" spans="1:12" x14ac:dyDescent="0.3">
      <c r="A4" s="7">
        <v>200</v>
      </c>
      <c r="B4" s="7">
        <v>16</v>
      </c>
      <c r="C4" s="7">
        <f t="shared" si="0"/>
        <v>100</v>
      </c>
      <c r="D4" s="8">
        <f t="shared" si="1"/>
        <v>0.08</v>
      </c>
      <c r="E4" s="8">
        <f>(B4*K$1)/D4/10^6</f>
        <v>0.10639999999999999</v>
      </c>
      <c r="F4" s="7">
        <f t="shared" si="2"/>
        <v>4.0000000000000002E-4</v>
      </c>
      <c r="G4" s="14">
        <f t="shared" si="3"/>
        <v>5.3200000000000003E-4</v>
      </c>
      <c r="H4" s="2"/>
      <c r="I4" s="2"/>
    </row>
    <row r="5" spans="1:12" x14ac:dyDescent="0.3">
      <c r="A5" s="7">
        <v>46</v>
      </c>
      <c r="B5" s="7">
        <v>8</v>
      </c>
      <c r="C5" s="7">
        <f t="shared" si="0"/>
        <v>23</v>
      </c>
      <c r="D5" s="8">
        <f t="shared" si="1"/>
        <v>1.84E-2</v>
      </c>
      <c r="E5" s="8">
        <f>(B5*K$1)/D5/10^6</f>
        <v>0.23130434782608697</v>
      </c>
      <c r="F5" s="7">
        <f t="shared" si="2"/>
        <v>3.9999999999999996E-4</v>
      </c>
      <c r="G5" s="14">
        <f t="shared" si="3"/>
        <v>5.0283553875236295E-3</v>
      </c>
      <c r="H5" s="2"/>
      <c r="I5" s="2"/>
    </row>
    <row r="6" spans="1:12" x14ac:dyDescent="0.3">
      <c r="A6" s="7">
        <v>62</v>
      </c>
      <c r="B6" s="7">
        <v>14</v>
      </c>
      <c r="C6" s="7">
        <f t="shared" si="0"/>
        <v>31</v>
      </c>
      <c r="D6" s="8">
        <f t="shared" si="1"/>
        <v>2.4799999999999999E-2</v>
      </c>
      <c r="E6" s="8">
        <f>(B6*K$1)/D6/10^6</f>
        <v>0.30032258064516126</v>
      </c>
      <c r="F6" s="7">
        <f xml:space="preserve"> $K$3/A6 * D6</f>
        <v>3.9999999999999996E-4</v>
      </c>
      <c r="G6" s="14">
        <f t="shared" si="3"/>
        <v>4.8439125910509882E-3</v>
      </c>
      <c r="H6" s="2"/>
      <c r="I6" s="2"/>
    </row>
    <row r="10" spans="1:12" x14ac:dyDescent="0.3">
      <c r="A10" s="4" t="s">
        <v>4</v>
      </c>
      <c r="B10" s="10" t="s">
        <v>7</v>
      </c>
      <c r="C10" s="10" t="s">
        <v>6</v>
      </c>
      <c r="D10" s="6" t="s">
        <v>28</v>
      </c>
      <c r="F10" s="5" t="s">
        <v>5</v>
      </c>
      <c r="G10" s="4">
        <f>K12*K10/(K11*K13)</f>
        <v>71.34615384615384</v>
      </c>
      <c r="J10" s="4" t="s">
        <v>14</v>
      </c>
      <c r="K10" s="1">
        <v>630</v>
      </c>
      <c r="L10" s="9" t="s">
        <v>18</v>
      </c>
    </row>
    <row r="11" spans="1:12" x14ac:dyDescent="0.3">
      <c r="A11" s="4">
        <v>1</v>
      </c>
      <c r="B11" s="10">
        <v>1.57</v>
      </c>
      <c r="C11" s="11">
        <f>B11/G$10</f>
        <v>2.2005390835579518E-2</v>
      </c>
      <c r="D11" s="6">
        <f xml:space="preserve"> C11 * $G$11 /$G$10</f>
        <v>6.3658216366527199E-4</v>
      </c>
      <c r="F11" s="5" t="s">
        <v>27</v>
      </c>
      <c r="G11" s="4">
        <f xml:space="preserve"> G10* SQRT( (K3/K10)^2 +(K3/K11)^2 +(K3/K12)^2 +(K3/K13)^2)</f>
        <v>2.0639346660067575</v>
      </c>
      <c r="J11" s="4" t="s">
        <v>15</v>
      </c>
      <c r="K11" s="1">
        <v>36</v>
      </c>
      <c r="L11" s="9"/>
    </row>
    <row r="12" spans="1:12" x14ac:dyDescent="0.3">
      <c r="A12" s="4"/>
      <c r="B12" s="10">
        <v>3.63</v>
      </c>
      <c r="C12" s="11">
        <f>B12/G$10</f>
        <v>5.0878706199460923E-2</v>
      </c>
      <c r="D12" s="6">
        <f t="shared" ref="D12:D14" si="4" xml:space="preserve"> C12 * $G$11 /$G$10</f>
        <v>1.4718428370095139E-3</v>
      </c>
      <c r="E12" s="4"/>
      <c r="F12" s="4"/>
      <c r="J12" s="4" t="s">
        <v>16</v>
      </c>
      <c r="K12" s="1">
        <v>530</v>
      </c>
      <c r="L12" s="9"/>
    </row>
    <row r="13" spans="1:12" x14ac:dyDescent="0.3">
      <c r="A13" s="4"/>
      <c r="B13" s="10">
        <v>7</v>
      </c>
      <c r="C13" s="11">
        <f>B13/G$10</f>
        <v>9.8113207547169817E-2</v>
      </c>
      <c r="D13" s="6">
        <f t="shared" si="4"/>
        <v>2.8382644239852888E-3</v>
      </c>
      <c r="E13" s="4"/>
      <c r="F13" s="4"/>
      <c r="J13" s="4" t="s">
        <v>17</v>
      </c>
      <c r="K13" s="1">
        <v>130</v>
      </c>
      <c r="L13" s="9"/>
    </row>
    <row r="14" spans="1:12" x14ac:dyDescent="0.3">
      <c r="A14" s="4"/>
      <c r="B14" s="10">
        <v>10</v>
      </c>
      <c r="C14" s="11">
        <f>B14/G$10</f>
        <v>0.14016172506738545</v>
      </c>
      <c r="D14" s="6">
        <f t="shared" si="4"/>
        <v>4.0546634628361262E-3</v>
      </c>
      <c r="E14" s="4"/>
      <c r="F14" s="4"/>
      <c r="J14" s="4"/>
    </row>
    <row r="15" spans="1:12" x14ac:dyDescent="0.3">
      <c r="A15" s="4"/>
      <c r="B15" s="4"/>
      <c r="C15" s="4"/>
      <c r="D15" s="4"/>
      <c r="E15" s="4"/>
      <c r="F15" s="4"/>
      <c r="J15" s="4"/>
    </row>
    <row r="17" spans="1:12" x14ac:dyDescent="0.3">
      <c r="A17" s="1" t="s">
        <v>8</v>
      </c>
      <c r="B17" s="6" t="s">
        <v>11</v>
      </c>
      <c r="C17" s="6" t="s">
        <v>21</v>
      </c>
      <c r="D17" s="6" t="s">
        <v>22</v>
      </c>
      <c r="J17" s="1" t="s">
        <v>19</v>
      </c>
      <c r="K17" s="1">
        <v>110</v>
      </c>
      <c r="L17" s="1" t="s">
        <v>20</v>
      </c>
    </row>
    <row r="18" spans="1:12" x14ac:dyDescent="0.3">
      <c r="A18" s="1">
        <v>1</v>
      </c>
      <c r="B18" s="6">
        <v>1.45</v>
      </c>
      <c r="C18" s="15">
        <f xml:space="preserve"> 2 * K$1 * K$17 / (B18 * 10^6)</f>
        <v>8.0717241379310342E-2</v>
      </c>
      <c r="D18" s="6">
        <f xml:space="preserve"> 1 / B18</f>
        <v>0.68965517241379315</v>
      </c>
    </row>
    <row r="19" spans="1:12" x14ac:dyDescent="0.3">
      <c r="A19" s="1">
        <v>2</v>
      </c>
      <c r="B19" s="6">
        <v>3.25</v>
      </c>
      <c r="C19" s="15">
        <f xml:space="preserve"> 2 * K$1 * K$17 / (B19 * 10^6)</f>
        <v>3.6012307692307691E-2</v>
      </c>
      <c r="D19" s="6">
        <f t="shared" ref="D19:D22" si="5" xml:space="preserve"> 1 / B19</f>
        <v>0.30769230769230771</v>
      </c>
    </row>
    <row r="20" spans="1:12" x14ac:dyDescent="0.3">
      <c r="A20" s="1">
        <v>3</v>
      </c>
      <c r="B20" s="6">
        <v>2.06</v>
      </c>
      <c r="C20" s="15">
        <f xml:space="preserve"> 2 * K$1 * K$17 / (B20 * 10^6)</f>
        <v>5.6815533980582526E-2</v>
      </c>
      <c r="D20" s="6">
        <f t="shared" si="5"/>
        <v>0.4854368932038835</v>
      </c>
    </row>
    <row r="21" spans="1:12" x14ac:dyDescent="0.3">
      <c r="A21" s="1">
        <v>4</v>
      </c>
      <c r="B21" s="6">
        <v>1.18</v>
      </c>
      <c r="C21" s="15">
        <f xml:space="preserve"> 2 * K$1 * K$17 / (B21 * 10^6)</f>
        <v>9.9186440677966101E-2</v>
      </c>
      <c r="D21" s="6">
        <f t="shared" si="5"/>
        <v>0.84745762711864414</v>
      </c>
    </row>
    <row r="22" spans="1:12" x14ac:dyDescent="0.3">
      <c r="A22" s="1">
        <v>5</v>
      </c>
      <c r="B22" s="6">
        <v>0.93</v>
      </c>
      <c r="C22" s="15">
        <f xml:space="preserve"> 2 * K$1 * K$17 / (B22 * 10^6)</f>
        <v>0.12584946236559139</v>
      </c>
      <c r="D22" s="6">
        <f t="shared" si="5"/>
        <v>1.075268817204301</v>
      </c>
    </row>
    <row r="23" spans="1:12" x14ac:dyDescent="0.3">
      <c r="C23" s="16"/>
    </row>
  </sheetData>
  <mergeCells count="1">
    <mergeCell ref="L10:L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2022-03-02T06:34:42Z</dcterms:created>
  <dcterms:modified xsi:type="dcterms:W3CDTF">2022-03-02T15:10:03Z</dcterms:modified>
</cp:coreProperties>
</file>