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utb-my.sharepoint.com/personal/vabuchar_utb_edu_co/Documents/++ ESTUDIOS - PREGRADO Y POSGRADO/+++ GUI/Prueba1/V-FAST_V.1.1.01/Ejemplo Input/"/>
    </mc:Choice>
  </mc:AlternateContent>
  <xr:revisionPtr revIDLastSave="204" documentId="8_{ED22CD26-B567-49E8-8C34-BB84BE66DFAB}" xr6:coauthVersionLast="47" xr6:coauthVersionMax="47" xr10:uidLastSave="{4C702D61-EAA8-46DE-84B6-5BC63AAEAAA9}"/>
  <bookViews>
    <workbookView xWindow="-108" yWindow="-108" windowWidth="23256" windowHeight="12456" xr2:uid="{BD81363A-FBC0-4205-9C05-113645A3B3E9}"/>
  </bookViews>
  <sheets>
    <sheet name="Guide" sheetId="1" r:id="rId1"/>
  </sheets>
  <definedNames>
    <definedName name="_xlnm._FilterDatabase" localSheetId="0" hidden="1">Guide!$A$1:$AJ$375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2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2" i="1"/>
  <c r="J18" i="1" l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6" i="1" a="1"/>
  <c r="J6" i="1" s="1"/>
  <c r="J5" i="1" a="1"/>
  <c r="J5" i="1" s="1"/>
  <c r="J4" i="1" a="1"/>
  <c r="J4" i="1" s="1"/>
  <c r="J3" i="1" a="1"/>
  <c r="J3" i="1" s="1"/>
  <c r="J2" i="1" a="1"/>
  <c r="J2" i="1" s="1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2" i="1"/>
  <c r="K375" i="1" a="1"/>
  <c r="K375" i="1" s="1"/>
  <c r="B375" i="1"/>
  <c r="K374" i="1" a="1"/>
  <c r="K374" i="1" s="1"/>
  <c r="B374" i="1"/>
  <c r="K373" i="1" a="1"/>
  <c r="K373" i="1" s="1"/>
  <c r="F373" i="1"/>
  <c r="K372" i="1" a="1"/>
  <c r="K372" i="1" s="1"/>
  <c r="B372" i="1"/>
  <c r="K371" i="1" a="1"/>
  <c r="K371" i="1" s="1"/>
  <c r="F371" i="1"/>
  <c r="B371" i="1"/>
  <c r="K370" i="1" a="1"/>
  <c r="K370" i="1" s="1"/>
  <c r="B370" i="1"/>
  <c r="K369" i="1" a="1"/>
  <c r="K369" i="1" s="1"/>
  <c r="B369" i="1"/>
  <c r="K368" i="1" a="1"/>
  <c r="K368" i="1" s="1"/>
  <c r="B368" i="1"/>
  <c r="K367" i="1" a="1"/>
  <c r="K367" i="1" s="1"/>
  <c r="F367" i="1"/>
  <c r="K366" i="1" a="1"/>
  <c r="K366" i="1" s="1"/>
  <c r="B366" i="1"/>
  <c r="K365" i="1" a="1"/>
  <c r="K365" i="1" s="1"/>
  <c r="F365" i="1"/>
  <c r="B365" i="1"/>
  <c r="K364" i="1" a="1"/>
  <c r="K364" i="1" s="1"/>
  <c r="B364" i="1"/>
  <c r="K363" i="1" a="1"/>
  <c r="K363" i="1" s="1"/>
  <c r="B363" i="1"/>
  <c r="K362" i="1" a="1"/>
  <c r="K362" i="1" s="1"/>
  <c r="B362" i="1"/>
  <c r="K361" i="1" a="1"/>
  <c r="K361" i="1" s="1"/>
  <c r="F361" i="1"/>
  <c r="K360" i="1" a="1"/>
  <c r="K360" i="1" s="1"/>
  <c r="B360" i="1"/>
  <c r="K359" i="1" a="1"/>
  <c r="K359" i="1" s="1"/>
  <c r="F359" i="1"/>
  <c r="B359" i="1"/>
  <c r="K358" i="1" a="1"/>
  <c r="K358" i="1" s="1"/>
  <c r="B358" i="1"/>
  <c r="K357" i="1" a="1"/>
  <c r="K357" i="1" s="1"/>
  <c r="B357" i="1"/>
  <c r="K356" i="1" a="1"/>
  <c r="K356" i="1" s="1"/>
  <c r="B356" i="1"/>
  <c r="K355" i="1" a="1"/>
  <c r="K355" i="1" s="1"/>
  <c r="B355" i="1"/>
  <c r="K354" i="1" a="1"/>
  <c r="K354" i="1" s="1"/>
  <c r="M354" i="1" s="1" a="1"/>
  <c r="M354" i="1" s="1"/>
  <c r="B354" i="1"/>
  <c r="K353" i="1" a="1"/>
  <c r="K353" i="1" s="1"/>
  <c r="B353" i="1"/>
  <c r="K352" i="1" a="1"/>
  <c r="K352" i="1" s="1"/>
  <c r="M352" i="1" s="1" a="1"/>
  <c r="M352" i="1" s="1"/>
  <c r="B352" i="1"/>
  <c r="K351" i="1" a="1"/>
  <c r="K351" i="1" s="1"/>
  <c r="B351" i="1"/>
  <c r="K350" i="1" a="1"/>
  <c r="K350" i="1" s="1"/>
  <c r="B350" i="1"/>
  <c r="K349" i="1" a="1"/>
  <c r="K349" i="1" s="1"/>
  <c r="B349" i="1"/>
  <c r="K348" i="1" a="1"/>
  <c r="K348" i="1" s="1"/>
  <c r="L348" i="1" s="1" a="1"/>
  <c r="L348" i="1" s="1"/>
  <c r="B348" i="1"/>
  <c r="K347" i="1" a="1"/>
  <c r="K347" i="1" s="1"/>
  <c r="L347" i="1" s="1" a="1"/>
  <c r="L347" i="1" s="1"/>
  <c r="B347" i="1"/>
  <c r="K346" i="1" a="1"/>
  <c r="K346" i="1" s="1"/>
  <c r="B346" i="1"/>
  <c r="K345" i="1" a="1"/>
  <c r="K345" i="1" s="1"/>
  <c r="F345" i="1"/>
  <c r="B345" i="1"/>
  <c r="K344" i="1" a="1"/>
  <c r="K344" i="1" s="1"/>
  <c r="B344" i="1"/>
  <c r="K343" i="1" a="1"/>
  <c r="K343" i="1" s="1"/>
  <c r="L343" i="1" s="1" a="1"/>
  <c r="L343" i="1" s="1"/>
  <c r="B343" i="1"/>
  <c r="K342" i="1" a="1"/>
  <c r="K342" i="1" s="1"/>
  <c r="B342" i="1"/>
  <c r="K341" i="1" a="1"/>
  <c r="K341" i="1" s="1"/>
  <c r="M341" i="1" s="1" a="1"/>
  <c r="M341" i="1" s="1"/>
  <c r="B341" i="1"/>
  <c r="K340" i="1" a="1"/>
  <c r="K340" i="1" s="1"/>
  <c r="B340" i="1"/>
  <c r="K339" i="1" a="1"/>
  <c r="K339" i="1" s="1"/>
  <c r="F339" i="1"/>
  <c r="AF339" i="1" s="1" a="1"/>
  <c r="AF339" i="1" s="1"/>
  <c r="K338" i="1" a="1"/>
  <c r="K338" i="1" s="1"/>
  <c r="F338" i="1"/>
  <c r="AF338" i="1" s="1" a="1"/>
  <c r="AF338" i="1" s="1"/>
  <c r="K337" i="1" a="1"/>
  <c r="K337" i="1" s="1"/>
  <c r="F337" i="1"/>
  <c r="AF337" i="1" s="1" a="1"/>
  <c r="AF337" i="1" s="1"/>
  <c r="K336" i="1" a="1"/>
  <c r="K336" i="1" s="1"/>
  <c r="F336" i="1"/>
  <c r="AF336" i="1" s="1" a="1"/>
  <c r="AF336" i="1" s="1"/>
  <c r="K335" i="1" a="1"/>
  <c r="K335" i="1" s="1"/>
  <c r="F335" i="1"/>
  <c r="AF335" i="1" s="1" a="1"/>
  <c r="AF335" i="1" s="1"/>
  <c r="K334" i="1" a="1"/>
  <c r="K334" i="1" s="1"/>
  <c r="F334" i="1"/>
  <c r="AF334" i="1" s="1" a="1"/>
  <c r="AF334" i="1" s="1"/>
  <c r="K333" i="1" a="1"/>
  <c r="K333" i="1" s="1"/>
  <c r="F333" i="1"/>
  <c r="AF333" i="1" s="1" a="1"/>
  <c r="AF333" i="1" s="1"/>
  <c r="K332" i="1" a="1"/>
  <c r="K332" i="1" s="1"/>
  <c r="F332" i="1"/>
  <c r="AF332" i="1" s="1" a="1"/>
  <c r="AF332" i="1" s="1"/>
  <c r="K331" i="1" a="1"/>
  <c r="K331" i="1" s="1"/>
  <c r="F331" i="1"/>
  <c r="AF331" i="1" s="1" a="1"/>
  <c r="AF331" i="1" s="1"/>
  <c r="K330" i="1" a="1"/>
  <c r="K330" i="1" s="1"/>
  <c r="F330" i="1"/>
  <c r="AF330" i="1" s="1" a="1"/>
  <c r="AF330" i="1" s="1"/>
  <c r="K329" i="1" a="1"/>
  <c r="K329" i="1" s="1"/>
  <c r="F329" i="1"/>
  <c r="AF329" i="1" s="1" a="1"/>
  <c r="AF329" i="1" s="1"/>
  <c r="K328" i="1" a="1"/>
  <c r="K328" i="1" s="1"/>
  <c r="F328" i="1"/>
  <c r="AF328" i="1" s="1" a="1"/>
  <c r="AF328" i="1" s="1"/>
  <c r="K327" i="1" a="1"/>
  <c r="K327" i="1" s="1"/>
  <c r="F327" i="1"/>
  <c r="K326" i="1" a="1"/>
  <c r="K326" i="1" s="1"/>
  <c r="F326" i="1"/>
  <c r="AF326" i="1" s="1" a="1"/>
  <c r="AF326" i="1" s="1"/>
  <c r="K325" i="1" a="1"/>
  <c r="K325" i="1" s="1"/>
  <c r="F325" i="1"/>
  <c r="AF325" i="1" s="1" a="1"/>
  <c r="AF325" i="1" s="1"/>
  <c r="K324" i="1" a="1"/>
  <c r="K324" i="1" s="1"/>
  <c r="F324" i="1"/>
  <c r="AF324" i="1" s="1" a="1"/>
  <c r="AF324" i="1" s="1"/>
  <c r="K323" i="1" a="1"/>
  <c r="K323" i="1" s="1"/>
  <c r="F323" i="1"/>
  <c r="AF323" i="1" s="1" a="1"/>
  <c r="AF323" i="1" s="1"/>
  <c r="K322" i="1" a="1"/>
  <c r="K322" i="1" s="1"/>
  <c r="F322" i="1"/>
  <c r="AF322" i="1" s="1" a="1"/>
  <c r="AF322" i="1" s="1"/>
  <c r="K321" i="1" a="1"/>
  <c r="K321" i="1" s="1"/>
  <c r="F321" i="1"/>
  <c r="AF321" i="1" s="1" a="1"/>
  <c r="AF321" i="1" s="1"/>
  <c r="K320" i="1" a="1"/>
  <c r="K320" i="1" s="1"/>
  <c r="F320" i="1"/>
  <c r="AF320" i="1" s="1" a="1"/>
  <c r="AF320" i="1" s="1"/>
  <c r="K319" i="1" a="1"/>
  <c r="K319" i="1" s="1"/>
  <c r="F319" i="1"/>
  <c r="AF319" i="1" s="1" a="1"/>
  <c r="AF319" i="1" s="1"/>
  <c r="K318" i="1" a="1"/>
  <c r="K318" i="1" s="1"/>
  <c r="F318" i="1"/>
  <c r="AF318" i="1" s="1" a="1"/>
  <c r="AF318" i="1" s="1"/>
  <c r="K317" i="1" a="1"/>
  <c r="K317" i="1" s="1"/>
  <c r="F317" i="1"/>
  <c r="AF317" i="1" s="1" a="1"/>
  <c r="AF317" i="1" s="1"/>
  <c r="K316" i="1" a="1"/>
  <c r="K316" i="1" s="1"/>
  <c r="F316" i="1"/>
  <c r="AF316" i="1" s="1" a="1"/>
  <c r="AF316" i="1" s="1"/>
  <c r="K315" i="1" a="1"/>
  <c r="K315" i="1" s="1"/>
  <c r="F315" i="1"/>
  <c r="AF315" i="1" s="1" a="1"/>
  <c r="AF315" i="1" s="1"/>
  <c r="K314" i="1" a="1"/>
  <c r="K314" i="1" s="1"/>
  <c r="F314" i="1"/>
  <c r="AF314" i="1" s="1" a="1"/>
  <c r="AF314" i="1" s="1"/>
  <c r="K313" i="1" a="1"/>
  <c r="K313" i="1" s="1"/>
  <c r="F313" i="1"/>
  <c r="AF313" i="1" s="1" a="1"/>
  <c r="AF313" i="1" s="1"/>
  <c r="K312" i="1" a="1"/>
  <c r="K312" i="1" s="1"/>
  <c r="F312" i="1"/>
  <c r="AF312" i="1" s="1" a="1"/>
  <c r="AF312" i="1" s="1"/>
  <c r="K311" i="1" a="1"/>
  <c r="K311" i="1" s="1"/>
  <c r="F311" i="1"/>
  <c r="AF311" i="1" s="1" a="1"/>
  <c r="AF311" i="1" s="1"/>
  <c r="K310" i="1" a="1"/>
  <c r="K310" i="1" s="1"/>
  <c r="F310" i="1"/>
  <c r="AF310" i="1" s="1" a="1"/>
  <c r="AF310" i="1" s="1"/>
  <c r="K309" i="1" a="1"/>
  <c r="K309" i="1" s="1"/>
  <c r="F309" i="1"/>
  <c r="AF309" i="1" s="1" a="1"/>
  <c r="AF309" i="1" s="1"/>
  <c r="K308" i="1" a="1"/>
  <c r="K308" i="1" s="1"/>
  <c r="F308" i="1"/>
  <c r="AF308" i="1" s="1" a="1"/>
  <c r="AF308" i="1" s="1"/>
  <c r="K307" i="1" a="1"/>
  <c r="K307" i="1" s="1"/>
  <c r="F307" i="1"/>
  <c r="AF307" i="1" s="1" a="1"/>
  <c r="AF307" i="1" s="1"/>
  <c r="K306" i="1" a="1"/>
  <c r="K306" i="1" s="1"/>
  <c r="F306" i="1"/>
  <c r="AF306" i="1" s="1" a="1"/>
  <c r="AF306" i="1" s="1"/>
  <c r="K305" i="1" a="1"/>
  <c r="K305" i="1" s="1"/>
  <c r="F305" i="1"/>
  <c r="AF305" i="1" s="1" a="1"/>
  <c r="AF305" i="1" s="1"/>
  <c r="K304" i="1" a="1"/>
  <c r="K304" i="1" s="1"/>
  <c r="F304" i="1"/>
  <c r="AF304" i="1" s="1" a="1"/>
  <c r="AF304" i="1" s="1"/>
  <c r="AF303" i="1" a="1"/>
  <c r="AF303" i="1" s="1"/>
  <c r="K303" i="1" a="1"/>
  <c r="K303" i="1" s="1"/>
  <c r="L303" i="1" s="1" a="1"/>
  <c r="L303" i="1" s="1"/>
  <c r="AF302" i="1" a="1"/>
  <c r="AF302" i="1" s="1"/>
  <c r="K302" i="1" a="1"/>
  <c r="K302" i="1" s="1"/>
  <c r="AF301" i="1" a="1"/>
  <c r="AF301" i="1" s="1"/>
  <c r="K301" i="1" a="1"/>
  <c r="K301" i="1" s="1"/>
  <c r="M301" i="1" s="1" a="1"/>
  <c r="M301" i="1" s="1"/>
  <c r="AF300" i="1" a="1"/>
  <c r="AF300" i="1" s="1"/>
  <c r="K300" i="1" a="1"/>
  <c r="K300" i="1" s="1"/>
  <c r="L300" i="1" s="1" a="1"/>
  <c r="L300" i="1" s="1"/>
  <c r="AF299" i="1" a="1"/>
  <c r="AF299" i="1" s="1"/>
  <c r="K299" i="1" a="1"/>
  <c r="K299" i="1" s="1"/>
  <c r="L299" i="1" s="1" a="1"/>
  <c r="L299" i="1" s="1"/>
  <c r="AF298" i="1" a="1"/>
  <c r="AF298" i="1" s="1"/>
  <c r="K298" i="1" a="1"/>
  <c r="K298" i="1" s="1"/>
  <c r="M298" i="1" s="1" a="1"/>
  <c r="M298" i="1" s="1"/>
  <c r="AF297" i="1" a="1"/>
  <c r="AF297" i="1" s="1"/>
  <c r="K297" i="1" a="1"/>
  <c r="K297" i="1" s="1"/>
  <c r="AF296" i="1" a="1"/>
  <c r="AF296" i="1" s="1"/>
  <c r="K296" i="1" a="1"/>
  <c r="K296" i="1" s="1"/>
  <c r="M296" i="1" s="1" a="1"/>
  <c r="M296" i="1" s="1"/>
  <c r="AF295" i="1" a="1"/>
  <c r="AF295" i="1" s="1"/>
  <c r="K295" i="1" a="1"/>
  <c r="K295" i="1" s="1"/>
  <c r="L295" i="1" s="1" a="1"/>
  <c r="L295" i="1" s="1"/>
  <c r="AF294" i="1" a="1"/>
  <c r="AF294" i="1" s="1"/>
  <c r="K294" i="1" a="1"/>
  <c r="K294" i="1" s="1"/>
  <c r="AF293" i="1" a="1"/>
  <c r="AF293" i="1" s="1"/>
  <c r="K293" i="1" a="1"/>
  <c r="K293" i="1" s="1"/>
  <c r="M293" i="1" s="1" a="1"/>
  <c r="M293" i="1" s="1"/>
  <c r="AF292" i="1" a="1"/>
  <c r="AF292" i="1" s="1"/>
  <c r="K292" i="1" a="1"/>
  <c r="K292" i="1" s="1"/>
  <c r="L292" i="1" s="1" a="1"/>
  <c r="L292" i="1" s="1"/>
  <c r="AF291" i="1" a="1"/>
  <c r="AF291" i="1" s="1"/>
  <c r="K291" i="1" a="1"/>
  <c r="K291" i="1" s="1"/>
  <c r="M291" i="1" s="1" a="1"/>
  <c r="M291" i="1" s="1"/>
  <c r="AF290" i="1" a="1"/>
  <c r="AF290" i="1" s="1"/>
  <c r="K290" i="1" a="1"/>
  <c r="K290" i="1" s="1"/>
  <c r="M290" i="1" s="1" a="1"/>
  <c r="M290" i="1" s="1"/>
  <c r="AF289" i="1" a="1"/>
  <c r="AF289" i="1" s="1"/>
  <c r="K289" i="1" a="1"/>
  <c r="K289" i="1" s="1"/>
  <c r="M289" i="1" s="1" a="1"/>
  <c r="M289" i="1" s="1"/>
  <c r="AF288" i="1" a="1"/>
  <c r="AF288" i="1" s="1"/>
  <c r="K288" i="1" a="1"/>
  <c r="K288" i="1" s="1"/>
  <c r="M288" i="1" s="1" a="1"/>
  <c r="M288" i="1" s="1"/>
  <c r="AF287" i="1" a="1"/>
  <c r="AF287" i="1" s="1"/>
  <c r="K287" i="1" a="1"/>
  <c r="K287" i="1" s="1"/>
  <c r="M287" i="1" s="1" a="1"/>
  <c r="M287" i="1" s="1"/>
  <c r="AF286" i="1" a="1"/>
  <c r="AF286" i="1" s="1"/>
  <c r="K286" i="1" a="1"/>
  <c r="K286" i="1" s="1"/>
  <c r="AF285" i="1" a="1"/>
  <c r="AF285" i="1" s="1"/>
  <c r="K285" i="1" a="1"/>
  <c r="K285" i="1" s="1"/>
  <c r="M285" i="1" s="1" a="1"/>
  <c r="M285" i="1" s="1"/>
  <c r="AF284" i="1" a="1"/>
  <c r="AF284" i="1" s="1"/>
  <c r="K284" i="1" a="1"/>
  <c r="K284" i="1" s="1"/>
  <c r="AF283" i="1" a="1"/>
  <c r="AF283" i="1" s="1"/>
  <c r="K283" i="1" a="1"/>
  <c r="K283" i="1" s="1"/>
  <c r="M283" i="1" s="1" a="1"/>
  <c r="M283" i="1" s="1"/>
  <c r="AF282" i="1" a="1"/>
  <c r="AF282" i="1" s="1"/>
  <c r="K282" i="1" a="1"/>
  <c r="K282" i="1" s="1"/>
  <c r="M282" i="1" s="1" a="1"/>
  <c r="M282" i="1" s="1"/>
  <c r="AF281" i="1" a="1"/>
  <c r="AF281" i="1" s="1"/>
  <c r="K281" i="1" a="1"/>
  <c r="K281" i="1" s="1"/>
  <c r="L281" i="1" s="1" a="1"/>
  <c r="L281" i="1" s="1"/>
  <c r="AF280" i="1" a="1"/>
  <c r="AF280" i="1" s="1"/>
  <c r="K280" i="1" a="1"/>
  <c r="K280" i="1" s="1"/>
  <c r="M280" i="1" s="1" a="1"/>
  <c r="M280" i="1" s="1"/>
  <c r="AF279" i="1" a="1"/>
  <c r="AF279" i="1" s="1"/>
  <c r="K279" i="1" a="1"/>
  <c r="K279" i="1" s="1"/>
  <c r="AF278" i="1" a="1"/>
  <c r="AF278" i="1" s="1"/>
  <c r="K278" i="1" a="1"/>
  <c r="K278" i="1" s="1"/>
  <c r="AF277" i="1" a="1"/>
  <c r="AF277" i="1" s="1"/>
  <c r="K277" i="1" a="1"/>
  <c r="K277" i="1" s="1"/>
  <c r="M277" i="1" s="1" a="1"/>
  <c r="M277" i="1" s="1"/>
  <c r="AF276" i="1" a="1"/>
  <c r="AF276" i="1" s="1"/>
  <c r="K276" i="1" a="1"/>
  <c r="K276" i="1" s="1"/>
  <c r="AF275" i="1" a="1"/>
  <c r="AF275" i="1" s="1"/>
  <c r="K275" i="1" a="1"/>
  <c r="K275" i="1" s="1"/>
  <c r="M275" i="1" s="1" a="1"/>
  <c r="M275" i="1" s="1"/>
  <c r="AF274" i="1" a="1"/>
  <c r="AF274" i="1" s="1"/>
  <c r="K274" i="1" a="1"/>
  <c r="K274" i="1" s="1"/>
  <c r="L274" i="1" s="1" a="1"/>
  <c r="L274" i="1" s="1"/>
  <c r="AF273" i="1" a="1"/>
  <c r="AF273" i="1" s="1"/>
  <c r="K273" i="1" a="1"/>
  <c r="K273" i="1" s="1"/>
  <c r="M273" i="1" s="1" a="1"/>
  <c r="M273" i="1" s="1"/>
  <c r="AF272" i="1" a="1"/>
  <c r="AF272" i="1" s="1"/>
  <c r="K272" i="1" a="1"/>
  <c r="K272" i="1" s="1"/>
  <c r="AF271" i="1" a="1"/>
  <c r="AF271" i="1" s="1"/>
  <c r="K271" i="1" a="1"/>
  <c r="K271" i="1" s="1"/>
  <c r="AF270" i="1" a="1"/>
  <c r="AF270" i="1" s="1"/>
  <c r="K270" i="1" a="1"/>
  <c r="K270" i="1" s="1"/>
  <c r="AF269" i="1" a="1"/>
  <c r="AF269" i="1" s="1"/>
  <c r="K269" i="1" a="1"/>
  <c r="K269" i="1" s="1"/>
  <c r="AF268" i="1" a="1"/>
  <c r="AF268" i="1" s="1"/>
  <c r="K268" i="1" a="1"/>
  <c r="K268" i="1" s="1"/>
  <c r="L268" i="1" s="1" a="1"/>
  <c r="L268" i="1" s="1"/>
  <c r="AF267" i="1" a="1"/>
  <c r="AF267" i="1" s="1"/>
  <c r="K267" i="1" a="1"/>
  <c r="K267" i="1" s="1"/>
  <c r="L267" i="1" s="1" a="1"/>
  <c r="L267" i="1" s="1"/>
  <c r="AF266" i="1" a="1"/>
  <c r="AF266" i="1" s="1"/>
  <c r="K266" i="1" a="1"/>
  <c r="K266" i="1" s="1"/>
  <c r="L266" i="1" s="1" a="1"/>
  <c r="L266" i="1" s="1"/>
  <c r="AF265" i="1" a="1"/>
  <c r="AF265" i="1" s="1"/>
  <c r="K265" i="1" a="1"/>
  <c r="K265" i="1" s="1"/>
  <c r="AF264" i="1" a="1"/>
  <c r="AF264" i="1" s="1"/>
  <c r="K264" i="1" a="1"/>
  <c r="K264" i="1" s="1"/>
  <c r="L264" i="1" s="1" a="1"/>
  <c r="L264" i="1" s="1"/>
  <c r="AF263" i="1" a="1"/>
  <c r="AF263" i="1" s="1"/>
  <c r="K263" i="1" a="1"/>
  <c r="K263" i="1" s="1"/>
  <c r="L263" i="1" s="1" a="1"/>
  <c r="L263" i="1" s="1"/>
  <c r="AF262" i="1" a="1"/>
  <c r="AF262" i="1" s="1"/>
  <c r="K262" i="1" a="1"/>
  <c r="K262" i="1" s="1"/>
  <c r="L262" i="1" s="1" a="1"/>
  <c r="L262" i="1" s="1"/>
  <c r="AF261" i="1" a="1"/>
  <c r="AF261" i="1" s="1"/>
  <c r="K261" i="1" a="1"/>
  <c r="K261" i="1" s="1"/>
  <c r="AF260" i="1" a="1"/>
  <c r="AF260" i="1" s="1"/>
  <c r="K260" i="1" a="1"/>
  <c r="K260" i="1" s="1"/>
  <c r="L260" i="1" s="1" a="1"/>
  <c r="L260" i="1" s="1"/>
  <c r="AF259" i="1" a="1"/>
  <c r="AF259" i="1" s="1"/>
  <c r="K259" i="1" a="1"/>
  <c r="K259" i="1" s="1"/>
  <c r="L259" i="1" s="1" a="1"/>
  <c r="L259" i="1" s="1"/>
  <c r="AF258" i="1" a="1"/>
  <c r="AF258" i="1" s="1"/>
  <c r="K258" i="1" a="1"/>
  <c r="K258" i="1" s="1"/>
  <c r="AF257" i="1" a="1"/>
  <c r="AF257" i="1" s="1"/>
  <c r="K257" i="1" a="1"/>
  <c r="K257" i="1" s="1"/>
  <c r="AF256" i="1" a="1"/>
  <c r="AF256" i="1" s="1"/>
  <c r="K256" i="1" a="1"/>
  <c r="K256" i="1" s="1"/>
  <c r="L256" i="1" s="1" a="1"/>
  <c r="L256" i="1" s="1"/>
  <c r="AF255" i="1" a="1"/>
  <c r="AF255" i="1" s="1"/>
  <c r="K255" i="1" a="1"/>
  <c r="K255" i="1" s="1"/>
  <c r="L255" i="1" s="1" a="1"/>
  <c r="L255" i="1" s="1"/>
  <c r="AF254" i="1" a="1"/>
  <c r="AF254" i="1" s="1"/>
  <c r="K254" i="1" a="1"/>
  <c r="K254" i="1" s="1"/>
  <c r="AF253" i="1" a="1"/>
  <c r="AF253" i="1" s="1"/>
  <c r="K253" i="1" a="1"/>
  <c r="K253" i="1" s="1"/>
  <c r="AF252" i="1" a="1"/>
  <c r="AF252" i="1" s="1"/>
  <c r="K252" i="1" a="1"/>
  <c r="K252" i="1" s="1"/>
  <c r="L252" i="1" s="1" a="1"/>
  <c r="L252" i="1" s="1"/>
  <c r="AF251" i="1" a="1"/>
  <c r="AF251" i="1" s="1"/>
  <c r="K251" i="1" a="1"/>
  <c r="K251" i="1" s="1"/>
  <c r="L251" i="1" s="1" a="1"/>
  <c r="L251" i="1" s="1"/>
  <c r="AF250" i="1" a="1"/>
  <c r="AF250" i="1" s="1"/>
  <c r="K250" i="1" a="1"/>
  <c r="K250" i="1" s="1"/>
  <c r="L250" i="1" s="1" a="1"/>
  <c r="L250" i="1" s="1"/>
  <c r="AF249" i="1" a="1"/>
  <c r="AF249" i="1" s="1"/>
  <c r="K249" i="1" a="1"/>
  <c r="K249" i="1" s="1"/>
  <c r="AF248" i="1" a="1"/>
  <c r="AF248" i="1" s="1"/>
  <c r="K248" i="1" a="1"/>
  <c r="K248" i="1" s="1"/>
  <c r="L248" i="1" s="1" a="1"/>
  <c r="L248" i="1" s="1"/>
  <c r="AF247" i="1" a="1"/>
  <c r="AF247" i="1" s="1"/>
  <c r="K247" i="1" a="1"/>
  <c r="K247" i="1" s="1"/>
  <c r="AF246" i="1" a="1"/>
  <c r="AF246" i="1" s="1"/>
  <c r="K246" i="1" a="1"/>
  <c r="K246" i="1" s="1"/>
  <c r="L246" i="1" s="1" a="1"/>
  <c r="L246" i="1" s="1"/>
  <c r="AF245" i="1" a="1"/>
  <c r="AF245" i="1" s="1"/>
  <c r="K245" i="1" a="1"/>
  <c r="K245" i="1" s="1"/>
  <c r="AF244" i="1" a="1"/>
  <c r="AF244" i="1" s="1"/>
  <c r="K244" i="1" a="1"/>
  <c r="K244" i="1" s="1"/>
  <c r="AF243" i="1" a="1"/>
  <c r="AF243" i="1" s="1"/>
  <c r="K243" i="1" a="1"/>
  <c r="K243" i="1" s="1"/>
  <c r="L243" i="1" s="1" a="1"/>
  <c r="L243" i="1" s="1"/>
  <c r="AF242" i="1" a="1"/>
  <c r="AF242" i="1" s="1"/>
  <c r="K242" i="1" a="1"/>
  <c r="K242" i="1" s="1"/>
  <c r="M242" i="1" s="1" a="1"/>
  <c r="M242" i="1" s="1"/>
  <c r="AF241" i="1" a="1"/>
  <c r="AF241" i="1" s="1"/>
  <c r="K241" i="1" a="1"/>
  <c r="K241" i="1" s="1"/>
  <c r="K240" i="1" a="1"/>
  <c r="K240" i="1" s="1"/>
  <c r="F240" i="1"/>
  <c r="AF240" i="1" s="1" a="1"/>
  <c r="AF240" i="1" s="1"/>
  <c r="K239" i="1" a="1"/>
  <c r="K239" i="1" s="1"/>
  <c r="F239" i="1"/>
  <c r="AF239" i="1" s="1" a="1"/>
  <c r="AF239" i="1" s="1"/>
  <c r="K238" i="1" a="1"/>
  <c r="K238" i="1" s="1"/>
  <c r="F238" i="1"/>
  <c r="AF238" i="1" s="1" a="1"/>
  <c r="AF238" i="1" s="1"/>
  <c r="K237" i="1" a="1"/>
  <c r="K237" i="1" s="1"/>
  <c r="F237" i="1"/>
  <c r="K236" i="1" a="1"/>
  <c r="K236" i="1" s="1"/>
  <c r="F236" i="1"/>
  <c r="AF236" i="1" s="1" a="1"/>
  <c r="AF236" i="1" s="1"/>
  <c r="K235" i="1" a="1"/>
  <c r="K235" i="1" s="1"/>
  <c r="F235" i="1"/>
  <c r="AF235" i="1" s="1" a="1"/>
  <c r="AF235" i="1" s="1"/>
  <c r="K234" i="1" a="1"/>
  <c r="K234" i="1" s="1"/>
  <c r="F234" i="1"/>
  <c r="AF234" i="1" s="1" a="1"/>
  <c r="AF234" i="1" s="1"/>
  <c r="K233" i="1" a="1"/>
  <c r="K233" i="1" s="1"/>
  <c r="F233" i="1"/>
  <c r="AF233" i="1" s="1" a="1"/>
  <c r="AF233" i="1" s="1"/>
  <c r="K232" i="1" a="1"/>
  <c r="K232" i="1" s="1"/>
  <c r="F232" i="1"/>
  <c r="AF232" i="1" s="1" a="1"/>
  <c r="AF232" i="1" s="1"/>
  <c r="K231" i="1" a="1"/>
  <c r="K231" i="1" s="1"/>
  <c r="F231" i="1"/>
  <c r="AF231" i="1" s="1" a="1"/>
  <c r="AF231" i="1" s="1"/>
  <c r="K230" i="1" a="1"/>
  <c r="K230" i="1" s="1"/>
  <c r="F230" i="1"/>
  <c r="AF230" i="1" s="1" a="1"/>
  <c r="AF230" i="1" s="1"/>
  <c r="K229" i="1" a="1"/>
  <c r="K229" i="1" s="1"/>
  <c r="F229" i="1"/>
  <c r="AF229" i="1" s="1" a="1"/>
  <c r="AF229" i="1" s="1"/>
  <c r="K228" i="1" a="1"/>
  <c r="K228" i="1" s="1"/>
  <c r="F228" i="1"/>
  <c r="AF228" i="1" s="1" a="1"/>
  <c r="AF228" i="1" s="1"/>
  <c r="K227" i="1" a="1"/>
  <c r="K227" i="1" s="1"/>
  <c r="F227" i="1"/>
  <c r="AF227" i="1" s="1" a="1"/>
  <c r="AF227" i="1" s="1"/>
  <c r="K226" i="1" a="1"/>
  <c r="K226" i="1" s="1"/>
  <c r="F226" i="1"/>
  <c r="AF226" i="1" s="1" a="1"/>
  <c r="AF226" i="1" s="1"/>
  <c r="K225" i="1" a="1"/>
  <c r="K225" i="1" s="1"/>
  <c r="F225" i="1"/>
  <c r="AF225" i="1" s="1" a="1"/>
  <c r="AF225" i="1" s="1"/>
  <c r="K224" i="1" a="1"/>
  <c r="K224" i="1" s="1"/>
  <c r="F224" i="1"/>
  <c r="AF224" i="1" s="1" a="1"/>
  <c r="AF224" i="1" s="1"/>
  <c r="K223" i="1" a="1"/>
  <c r="K223" i="1" s="1"/>
  <c r="F223" i="1"/>
  <c r="AF223" i="1" s="1" a="1"/>
  <c r="AF223" i="1" s="1"/>
  <c r="K222" i="1" a="1"/>
  <c r="K222" i="1" s="1"/>
  <c r="F222" i="1"/>
  <c r="AF222" i="1" s="1" a="1"/>
  <c r="AF222" i="1" s="1"/>
  <c r="K221" i="1" a="1"/>
  <c r="K221" i="1" s="1"/>
  <c r="F221" i="1"/>
  <c r="AF221" i="1" s="1" a="1"/>
  <c r="AF221" i="1" s="1"/>
  <c r="K220" i="1" a="1"/>
  <c r="K220" i="1" s="1"/>
  <c r="F220" i="1"/>
  <c r="AF220" i="1" s="1" a="1"/>
  <c r="AF220" i="1" s="1"/>
  <c r="K219" i="1" a="1"/>
  <c r="K219" i="1" s="1"/>
  <c r="F219" i="1"/>
  <c r="AF219" i="1" s="1" a="1"/>
  <c r="AF219" i="1" s="1"/>
  <c r="K218" i="1" a="1"/>
  <c r="K218" i="1" s="1"/>
  <c r="F218" i="1"/>
  <c r="AF218" i="1" s="1" a="1"/>
  <c r="AF218" i="1" s="1"/>
  <c r="K217" i="1" a="1"/>
  <c r="K217" i="1" s="1"/>
  <c r="F217" i="1"/>
  <c r="AF217" i="1" s="1" a="1"/>
  <c r="AF217" i="1" s="1"/>
  <c r="K216" i="1" a="1"/>
  <c r="K216" i="1" s="1"/>
  <c r="F216" i="1"/>
  <c r="AF216" i="1" s="1" a="1"/>
  <c r="AF216" i="1" s="1"/>
  <c r="K215" i="1" a="1"/>
  <c r="K215" i="1" s="1"/>
  <c r="F215" i="1"/>
  <c r="AF215" i="1" s="1" a="1"/>
  <c r="AF215" i="1" s="1"/>
  <c r="K214" i="1" a="1"/>
  <c r="K214" i="1" s="1"/>
  <c r="F214" i="1"/>
  <c r="AF214" i="1" s="1" a="1"/>
  <c r="AF214" i="1" s="1"/>
  <c r="K213" i="1" a="1"/>
  <c r="K213" i="1" s="1"/>
  <c r="F213" i="1"/>
  <c r="AF213" i="1" s="1" a="1"/>
  <c r="AF213" i="1" s="1"/>
  <c r="K212" i="1" a="1"/>
  <c r="K212" i="1" s="1"/>
  <c r="F212" i="1"/>
  <c r="AF212" i="1" s="1" a="1"/>
  <c r="AF212" i="1" s="1"/>
  <c r="K211" i="1" a="1"/>
  <c r="K211" i="1" s="1"/>
  <c r="F211" i="1"/>
  <c r="AF211" i="1" s="1" a="1"/>
  <c r="AF211" i="1" s="1"/>
  <c r="K210" i="1" a="1"/>
  <c r="K210" i="1" s="1"/>
  <c r="F210" i="1"/>
  <c r="AF210" i="1" s="1" a="1"/>
  <c r="AF210" i="1" s="1"/>
  <c r="K209" i="1" a="1"/>
  <c r="K209" i="1" s="1"/>
  <c r="F209" i="1"/>
  <c r="AF209" i="1" s="1" a="1"/>
  <c r="AF209" i="1" s="1"/>
  <c r="K208" i="1" a="1"/>
  <c r="K208" i="1" s="1"/>
  <c r="F208" i="1"/>
  <c r="K207" i="1" a="1"/>
  <c r="K207" i="1" s="1"/>
  <c r="F207" i="1"/>
  <c r="K206" i="1" a="1"/>
  <c r="K206" i="1" s="1"/>
  <c r="F206" i="1"/>
  <c r="AF206" i="1" s="1" a="1"/>
  <c r="AF206" i="1" s="1"/>
  <c r="K205" i="1" a="1"/>
  <c r="K205" i="1" s="1"/>
  <c r="F205" i="1"/>
  <c r="AF205" i="1" s="1" a="1"/>
  <c r="AF205" i="1" s="1"/>
  <c r="K204" i="1" a="1"/>
  <c r="K204" i="1" s="1"/>
  <c r="F204" i="1"/>
  <c r="AF204" i="1" s="1" a="1"/>
  <c r="AF204" i="1" s="1"/>
  <c r="K203" i="1" a="1"/>
  <c r="K203" i="1" s="1"/>
  <c r="F203" i="1"/>
  <c r="AF203" i="1" s="1" a="1"/>
  <c r="AF203" i="1" s="1"/>
  <c r="K202" i="1" a="1"/>
  <c r="K202" i="1" s="1"/>
  <c r="F202" i="1"/>
  <c r="AF202" i="1" s="1" a="1"/>
  <c r="AF202" i="1" s="1"/>
  <c r="K201" i="1" a="1"/>
  <c r="K201" i="1" s="1"/>
  <c r="F201" i="1"/>
  <c r="AF201" i="1" s="1" a="1"/>
  <c r="AF201" i="1" s="1"/>
  <c r="K200" i="1" a="1"/>
  <c r="K200" i="1" s="1"/>
  <c r="F200" i="1"/>
  <c r="AF200" i="1" s="1" a="1"/>
  <c r="AF200" i="1" s="1"/>
  <c r="K199" i="1" a="1"/>
  <c r="K199" i="1" s="1"/>
  <c r="F199" i="1"/>
  <c r="AF199" i="1" s="1" a="1"/>
  <c r="AF199" i="1" s="1"/>
  <c r="K198" i="1" a="1"/>
  <c r="K198" i="1" s="1"/>
  <c r="F198" i="1"/>
  <c r="AF198" i="1" s="1" a="1"/>
  <c r="AF198" i="1" s="1"/>
  <c r="K197" i="1" a="1"/>
  <c r="K197" i="1" s="1"/>
  <c r="F197" i="1"/>
  <c r="K196" i="1" a="1"/>
  <c r="K196" i="1" s="1"/>
  <c r="F196" i="1"/>
  <c r="AF196" i="1" s="1" a="1"/>
  <c r="AF196" i="1" s="1"/>
  <c r="K195" i="1" a="1"/>
  <c r="K195" i="1" s="1"/>
  <c r="F195" i="1"/>
  <c r="AF195" i="1" s="1" a="1"/>
  <c r="AF195" i="1" s="1"/>
  <c r="K194" i="1" a="1"/>
  <c r="K194" i="1" s="1"/>
  <c r="F194" i="1"/>
  <c r="AF194" i="1" s="1" a="1"/>
  <c r="AF194" i="1" s="1"/>
  <c r="K193" i="1" a="1"/>
  <c r="K193" i="1" s="1"/>
  <c r="F193" i="1"/>
  <c r="AF193" i="1" s="1" a="1"/>
  <c r="AF193" i="1" s="1"/>
  <c r="K192" i="1" a="1"/>
  <c r="K192" i="1" s="1"/>
  <c r="F192" i="1"/>
  <c r="K191" i="1" a="1"/>
  <c r="K191" i="1" s="1"/>
  <c r="F191" i="1"/>
  <c r="AF191" i="1" s="1" a="1"/>
  <c r="AF191" i="1" s="1"/>
  <c r="K190" i="1" a="1"/>
  <c r="K190" i="1" s="1"/>
  <c r="F190" i="1"/>
  <c r="AF190" i="1" s="1" a="1"/>
  <c r="AF190" i="1" s="1"/>
  <c r="K189" i="1" a="1"/>
  <c r="K189" i="1" s="1"/>
  <c r="F189" i="1"/>
  <c r="AF189" i="1" s="1" a="1"/>
  <c r="AF189" i="1" s="1"/>
  <c r="K188" i="1" a="1"/>
  <c r="K188" i="1" s="1"/>
  <c r="F188" i="1"/>
  <c r="AF188" i="1" s="1" a="1"/>
  <c r="AF188" i="1" s="1"/>
  <c r="K187" i="1" a="1"/>
  <c r="K187" i="1" s="1"/>
  <c r="F187" i="1"/>
  <c r="AF187" i="1" s="1" a="1"/>
  <c r="AF187" i="1" s="1"/>
  <c r="K186" i="1" a="1"/>
  <c r="K186" i="1" s="1"/>
  <c r="F186" i="1"/>
  <c r="AF186" i="1" s="1" a="1"/>
  <c r="AF186" i="1" s="1"/>
  <c r="K185" i="1" a="1"/>
  <c r="K185" i="1" s="1"/>
  <c r="F185" i="1"/>
  <c r="K184" i="1" a="1"/>
  <c r="K184" i="1" s="1"/>
  <c r="F184" i="1"/>
  <c r="AF184" i="1" s="1" a="1"/>
  <c r="AF184" i="1" s="1"/>
  <c r="K183" i="1" a="1"/>
  <c r="K183" i="1" s="1"/>
  <c r="F183" i="1"/>
  <c r="AF183" i="1" s="1" a="1"/>
  <c r="AF183" i="1" s="1"/>
  <c r="K182" i="1" a="1"/>
  <c r="K182" i="1" s="1"/>
  <c r="F182" i="1"/>
  <c r="AF182" i="1" s="1" a="1"/>
  <c r="AF182" i="1" s="1"/>
  <c r="K181" i="1" a="1"/>
  <c r="K181" i="1" s="1"/>
  <c r="F181" i="1"/>
  <c r="AF181" i="1" s="1" a="1"/>
  <c r="AF181" i="1" s="1"/>
  <c r="K180" i="1" a="1"/>
  <c r="K180" i="1" s="1"/>
  <c r="F180" i="1"/>
  <c r="AF180" i="1" s="1" a="1"/>
  <c r="AF180" i="1" s="1"/>
  <c r="K179" i="1" a="1"/>
  <c r="K179" i="1" s="1"/>
  <c r="F179" i="1"/>
  <c r="AF179" i="1" s="1" a="1"/>
  <c r="AF179" i="1" s="1"/>
  <c r="K178" i="1" a="1"/>
  <c r="K178" i="1" s="1"/>
  <c r="F178" i="1"/>
  <c r="AF178" i="1" s="1" a="1"/>
  <c r="AF178" i="1" s="1"/>
  <c r="K177" i="1" a="1"/>
  <c r="K177" i="1" s="1"/>
  <c r="F177" i="1"/>
  <c r="AF177" i="1" s="1" a="1"/>
  <c r="AF177" i="1" s="1"/>
  <c r="K176" i="1" a="1"/>
  <c r="K176" i="1" s="1"/>
  <c r="F176" i="1"/>
  <c r="AF176" i="1" s="1" a="1"/>
  <c r="AF176" i="1" s="1"/>
  <c r="K175" i="1" a="1"/>
  <c r="K175" i="1" s="1"/>
  <c r="F175" i="1"/>
  <c r="AF175" i="1" s="1" a="1"/>
  <c r="AF175" i="1" s="1"/>
  <c r="K174" i="1" a="1"/>
  <c r="K174" i="1" s="1"/>
  <c r="F174" i="1"/>
  <c r="AF174" i="1" s="1" a="1"/>
  <c r="AF174" i="1" s="1"/>
  <c r="K173" i="1" a="1"/>
  <c r="K173" i="1" s="1"/>
  <c r="F173" i="1"/>
  <c r="K172" i="1" a="1"/>
  <c r="K172" i="1" s="1"/>
  <c r="F172" i="1"/>
  <c r="AF172" i="1" s="1" a="1"/>
  <c r="AF172" i="1" s="1"/>
  <c r="K171" i="1" a="1"/>
  <c r="K171" i="1" s="1"/>
  <c r="F171" i="1"/>
  <c r="AF171" i="1" s="1" a="1"/>
  <c r="AF171" i="1" s="1"/>
  <c r="K170" i="1" a="1"/>
  <c r="K170" i="1" s="1"/>
  <c r="F170" i="1"/>
  <c r="AF170" i="1" s="1" a="1"/>
  <c r="AF170" i="1" s="1"/>
  <c r="K169" i="1" a="1"/>
  <c r="K169" i="1" s="1"/>
  <c r="F169" i="1"/>
  <c r="AF169" i="1" s="1" a="1"/>
  <c r="AF169" i="1" s="1"/>
  <c r="K168" i="1" a="1"/>
  <c r="K168" i="1" s="1"/>
  <c r="F168" i="1"/>
  <c r="AF168" i="1" s="1" a="1"/>
  <c r="AF168" i="1" s="1"/>
  <c r="K167" i="1" a="1"/>
  <c r="K167" i="1" s="1"/>
  <c r="F167" i="1"/>
  <c r="AF167" i="1" s="1" a="1"/>
  <c r="AF167" i="1" s="1"/>
  <c r="K166" i="1" a="1"/>
  <c r="K166" i="1" s="1"/>
  <c r="F166" i="1"/>
  <c r="AF166" i="1" s="1" a="1"/>
  <c r="AF166" i="1" s="1"/>
  <c r="K165" i="1" a="1"/>
  <c r="K165" i="1" s="1"/>
  <c r="F165" i="1"/>
  <c r="AF165" i="1" s="1" a="1"/>
  <c r="AF165" i="1" s="1"/>
  <c r="K164" i="1" a="1"/>
  <c r="K164" i="1" s="1"/>
  <c r="F164" i="1"/>
  <c r="AF164" i="1" s="1" a="1"/>
  <c r="AF164" i="1" s="1"/>
  <c r="K163" i="1" a="1"/>
  <c r="K163" i="1" s="1"/>
  <c r="F163" i="1"/>
  <c r="AF163" i="1" s="1" a="1"/>
  <c r="AF163" i="1" s="1"/>
  <c r="K162" i="1" a="1"/>
  <c r="K162" i="1" s="1"/>
  <c r="F162" i="1"/>
  <c r="AF162" i="1" s="1" a="1"/>
  <c r="AF162" i="1" s="1"/>
  <c r="K161" i="1" a="1"/>
  <c r="K161" i="1" s="1"/>
  <c r="F161" i="1"/>
  <c r="AF161" i="1" s="1" a="1"/>
  <c r="AF161" i="1" s="1"/>
  <c r="K160" i="1" a="1"/>
  <c r="K160" i="1" s="1"/>
  <c r="F160" i="1"/>
  <c r="K159" i="1" a="1"/>
  <c r="K159" i="1" s="1"/>
  <c r="F159" i="1"/>
  <c r="AF159" i="1" s="1" a="1"/>
  <c r="AF159" i="1" s="1"/>
  <c r="K158" i="1" a="1"/>
  <c r="K158" i="1" s="1"/>
  <c r="F158" i="1"/>
  <c r="AF158" i="1" s="1" a="1"/>
  <c r="AF158" i="1" s="1"/>
  <c r="K157" i="1" a="1"/>
  <c r="K157" i="1" s="1"/>
  <c r="F157" i="1"/>
  <c r="AF157" i="1" s="1" a="1"/>
  <c r="AF157" i="1" s="1"/>
  <c r="K156" i="1" a="1"/>
  <c r="K156" i="1" s="1"/>
  <c r="F156" i="1"/>
  <c r="AF156" i="1" s="1" a="1"/>
  <c r="AF156" i="1" s="1"/>
  <c r="K155" i="1" a="1"/>
  <c r="K155" i="1" s="1"/>
  <c r="F155" i="1"/>
  <c r="AF155" i="1" s="1" a="1"/>
  <c r="AF155" i="1" s="1"/>
  <c r="K154" i="1" a="1"/>
  <c r="K154" i="1" s="1"/>
  <c r="F154" i="1"/>
  <c r="AF154" i="1" s="1" a="1"/>
  <c r="AF154" i="1" s="1"/>
  <c r="K153" i="1" a="1"/>
  <c r="K153" i="1" s="1"/>
  <c r="F153" i="1"/>
  <c r="AF153" i="1" s="1" a="1"/>
  <c r="AF153" i="1" s="1"/>
  <c r="K152" i="1" a="1"/>
  <c r="K152" i="1" s="1"/>
  <c r="F152" i="1"/>
  <c r="AF152" i="1" s="1" a="1"/>
  <c r="AF152" i="1" s="1"/>
  <c r="K151" i="1" a="1"/>
  <c r="K151" i="1" s="1"/>
  <c r="F151" i="1"/>
  <c r="AF151" i="1" s="1" a="1"/>
  <c r="AF151" i="1" s="1"/>
  <c r="K150" i="1" a="1"/>
  <c r="K150" i="1" s="1"/>
  <c r="F150" i="1"/>
  <c r="AF150" i="1" s="1" a="1"/>
  <c r="AF150" i="1" s="1"/>
  <c r="K149" i="1" a="1"/>
  <c r="K149" i="1" s="1"/>
  <c r="F149" i="1"/>
  <c r="AF149" i="1" s="1" a="1"/>
  <c r="AF149" i="1" s="1"/>
  <c r="K148" i="1" a="1"/>
  <c r="K148" i="1" s="1"/>
  <c r="F148" i="1"/>
  <c r="AF148" i="1" s="1" a="1"/>
  <c r="AF148" i="1" s="1"/>
  <c r="K147" i="1" a="1"/>
  <c r="K147" i="1" s="1"/>
  <c r="F147" i="1"/>
  <c r="AF147" i="1" s="1" a="1"/>
  <c r="AF147" i="1" s="1"/>
  <c r="K146" i="1" a="1"/>
  <c r="K146" i="1" s="1"/>
  <c r="F146" i="1"/>
  <c r="AF146" i="1" s="1" a="1"/>
  <c r="AF146" i="1" s="1"/>
  <c r="K145" i="1" a="1"/>
  <c r="K145" i="1" s="1"/>
  <c r="F145" i="1"/>
  <c r="AF145" i="1" s="1" a="1"/>
  <c r="AF145" i="1" s="1"/>
  <c r="K144" i="1" a="1"/>
  <c r="K144" i="1" s="1"/>
  <c r="F144" i="1"/>
  <c r="AF144" i="1" s="1" a="1"/>
  <c r="AF144" i="1" s="1"/>
  <c r="K143" i="1" a="1"/>
  <c r="K143" i="1" s="1"/>
  <c r="F143" i="1"/>
  <c r="AF143" i="1" s="1" a="1"/>
  <c r="AF143" i="1" s="1"/>
  <c r="K142" i="1" a="1"/>
  <c r="K142" i="1" s="1"/>
  <c r="F142" i="1"/>
  <c r="AF142" i="1" s="1" a="1"/>
  <c r="AF142" i="1" s="1"/>
  <c r="K141" i="1" a="1"/>
  <c r="K141" i="1" s="1"/>
  <c r="F141" i="1"/>
  <c r="K140" i="1" a="1"/>
  <c r="K140" i="1" s="1"/>
  <c r="F140" i="1"/>
  <c r="AF140" i="1" s="1" a="1"/>
  <c r="AF140" i="1" s="1"/>
  <c r="K139" i="1" a="1"/>
  <c r="K139" i="1" s="1"/>
  <c r="F139" i="1"/>
  <c r="AF139" i="1" s="1" a="1"/>
  <c r="AF139" i="1" s="1"/>
  <c r="K138" i="1" a="1"/>
  <c r="K138" i="1" s="1"/>
  <c r="F138" i="1"/>
  <c r="AF138" i="1" s="1" a="1"/>
  <c r="AF138" i="1" s="1"/>
  <c r="K137" i="1" a="1"/>
  <c r="K137" i="1" s="1"/>
  <c r="F137" i="1"/>
  <c r="K136" i="1" a="1"/>
  <c r="K136" i="1" s="1"/>
  <c r="F136" i="1"/>
  <c r="AF136" i="1" s="1" a="1"/>
  <c r="AF136" i="1" s="1"/>
  <c r="K135" i="1" a="1"/>
  <c r="K135" i="1" s="1"/>
  <c r="F135" i="1"/>
  <c r="AF135" i="1" s="1" a="1"/>
  <c r="AF135" i="1" s="1"/>
  <c r="K134" i="1" a="1"/>
  <c r="K134" i="1" s="1"/>
  <c r="F134" i="1"/>
  <c r="AF134" i="1" s="1" a="1"/>
  <c r="AF134" i="1" s="1"/>
  <c r="K133" i="1" a="1"/>
  <c r="K133" i="1" s="1"/>
  <c r="F133" i="1"/>
  <c r="K132" i="1" a="1"/>
  <c r="K132" i="1" s="1"/>
  <c r="F132" i="1"/>
  <c r="AF132" i="1" s="1" a="1"/>
  <c r="AF132" i="1" s="1"/>
  <c r="K131" i="1" a="1"/>
  <c r="K131" i="1" s="1"/>
  <c r="F131" i="1"/>
  <c r="AF131" i="1" s="1" a="1"/>
  <c r="AF131" i="1" s="1"/>
  <c r="K130" i="1" a="1"/>
  <c r="K130" i="1" s="1"/>
  <c r="F130" i="1"/>
  <c r="AF130" i="1" s="1" a="1"/>
  <c r="AF130" i="1" s="1"/>
  <c r="K129" i="1" a="1"/>
  <c r="K129" i="1" s="1"/>
  <c r="F129" i="1"/>
  <c r="AF129" i="1" s="1" a="1"/>
  <c r="AF129" i="1" s="1"/>
  <c r="K128" i="1" a="1"/>
  <c r="K128" i="1" s="1"/>
  <c r="F128" i="1"/>
  <c r="K127" i="1" a="1"/>
  <c r="K127" i="1" s="1"/>
  <c r="F127" i="1"/>
  <c r="AF127" i="1" s="1" a="1"/>
  <c r="AF127" i="1" s="1"/>
  <c r="K126" i="1" a="1"/>
  <c r="K126" i="1" s="1"/>
  <c r="F126" i="1"/>
  <c r="K125" i="1" a="1"/>
  <c r="K125" i="1" s="1"/>
  <c r="F125" i="1"/>
  <c r="AF125" i="1" s="1" a="1"/>
  <c r="AF125" i="1" s="1"/>
  <c r="K124" i="1" a="1"/>
  <c r="K124" i="1" s="1"/>
  <c r="F124" i="1"/>
  <c r="AF124" i="1" s="1" a="1"/>
  <c r="AF124" i="1" s="1"/>
  <c r="K123" i="1" a="1"/>
  <c r="K123" i="1" s="1"/>
  <c r="F123" i="1"/>
  <c r="AF123" i="1" s="1" a="1"/>
  <c r="AF123" i="1" s="1"/>
  <c r="K122" i="1" a="1"/>
  <c r="K122" i="1" s="1"/>
  <c r="F122" i="1"/>
  <c r="AF122" i="1" s="1" a="1"/>
  <c r="AF122" i="1" s="1"/>
  <c r="K121" i="1" a="1"/>
  <c r="K121" i="1" s="1"/>
  <c r="F121" i="1"/>
  <c r="AF121" i="1" s="1" a="1"/>
  <c r="AF121" i="1" s="1"/>
  <c r="K120" i="1" a="1"/>
  <c r="K120" i="1" s="1"/>
  <c r="F120" i="1"/>
  <c r="AF120" i="1" s="1" a="1"/>
  <c r="AF120" i="1" s="1"/>
  <c r="K119" i="1" a="1"/>
  <c r="K119" i="1" s="1"/>
  <c r="F119" i="1"/>
  <c r="AF119" i="1" s="1" a="1"/>
  <c r="AF119" i="1" s="1"/>
  <c r="K118" i="1" a="1"/>
  <c r="K118" i="1" s="1"/>
  <c r="F118" i="1"/>
  <c r="AF118" i="1" s="1" a="1"/>
  <c r="AF118" i="1" s="1"/>
  <c r="K117" i="1" a="1"/>
  <c r="K117" i="1" s="1"/>
  <c r="F117" i="1"/>
  <c r="AF117" i="1" s="1" a="1"/>
  <c r="AF117" i="1" s="1"/>
  <c r="K116" i="1" a="1"/>
  <c r="K116" i="1" s="1"/>
  <c r="F116" i="1"/>
  <c r="AF116" i="1" s="1" a="1"/>
  <c r="AF116" i="1" s="1"/>
  <c r="K115" i="1" a="1"/>
  <c r="K115" i="1" s="1"/>
  <c r="F115" i="1"/>
  <c r="AF115" i="1" s="1" a="1"/>
  <c r="AF115" i="1" s="1"/>
  <c r="K114" i="1" a="1"/>
  <c r="K114" i="1" s="1"/>
  <c r="F114" i="1"/>
  <c r="AF114" i="1" s="1" a="1"/>
  <c r="AF114" i="1" s="1"/>
  <c r="K113" i="1" a="1"/>
  <c r="K113" i="1" s="1"/>
  <c r="F113" i="1"/>
  <c r="AF113" i="1" s="1" a="1"/>
  <c r="AF113" i="1" s="1"/>
  <c r="K112" i="1" a="1"/>
  <c r="K112" i="1" s="1"/>
  <c r="F112" i="1"/>
  <c r="AF112" i="1" s="1" a="1"/>
  <c r="AF112" i="1" s="1"/>
  <c r="K111" i="1" a="1"/>
  <c r="K111" i="1" s="1"/>
  <c r="F111" i="1"/>
  <c r="AF111" i="1" s="1" a="1"/>
  <c r="AF111" i="1" s="1"/>
  <c r="K110" i="1" a="1"/>
  <c r="K110" i="1" s="1"/>
  <c r="F110" i="1"/>
  <c r="AF110" i="1" s="1" a="1"/>
  <c r="AF110" i="1" s="1"/>
  <c r="K109" i="1" a="1"/>
  <c r="K109" i="1" s="1"/>
  <c r="F109" i="1"/>
  <c r="AF109" i="1" s="1" a="1"/>
  <c r="AF109" i="1" s="1"/>
  <c r="K108" i="1" a="1"/>
  <c r="K108" i="1" s="1"/>
  <c r="F108" i="1"/>
  <c r="AF108" i="1" s="1" a="1"/>
  <c r="AF108" i="1" s="1"/>
  <c r="K107" i="1" a="1"/>
  <c r="K107" i="1" s="1"/>
  <c r="F107" i="1"/>
  <c r="AF107" i="1" s="1" a="1"/>
  <c r="AF107" i="1" s="1"/>
  <c r="K106" i="1" a="1"/>
  <c r="K106" i="1" s="1"/>
  <c r="F106" i="1"/>
  <c r="AF106" i="1" s="1" a="1"/>
  <c r="AF106" i="1" s="1"/>
  <c r="K105" i="1" a="1"/>
  <c r="K105" i="1" s="1"/>
  <c r="F105" i="1"/>
  <c r="AF105" i="1" s="1" a="1"/>
  <c r="AF105" i="1" s="1"/>
  <c r="K104" i="1" a="1"/>
  <c r="K104" i="1" s="1"/>
  <c r="F104" i="1"/>
  <c r="AF104" i="1" s="1" a="1"/>
  <c r="AF104" i="1" s="1"/>
  <c r="K103" i="1" a="1"/>
  <c r="K103" i="1" s="1"/>
  <c r="F103" i="1"/>
  <c r="AF103" i="1" s="1" a="1"/>
  <c r="AF103" i="1" s="1"/>
  <c r="K102" i="1" a="1"/>
  <c r="K102" i="1" s="1"/>
  <c r="F102" i="1"/>
  <c r="AF102" i="1" s="1" a="1"/>
  <c r="AF102" i="1" s="1"/>
  <c r="K101" i="1" a="1"/>
  <c r="K101" i="1" s="1"/>
  <c r="F101" i="1"/>
  <c r="AF101" i="1" s="1" a="1"/>
  <c r="AF101" i="1" s="1"/>
  <c r="K100" i="1" a="1"/>
  <c r="K100" i="1" s="1"/>
  <c r="F100" i="1"/>
  <c r="AF100" i="1" s="1" a="1"/>
  <c r="AF100" i="1" s="1"/>
  <c r="K99" i="1" a="1"/>
  <c r="K99" i="1" s="1"/>
  <c r="F99" i="1"/>
  <c r="AF99" i="1" s="1" a="1"/>
  <c r="AF99" i="1" s="1"/>
  <c r="K98" i="1" a="1"/>
  <c r="K98" i="1" s="1"/>
  <c r="F98" i="1"/>
  <c r="AF98" i="1" s="1" a="1"/>
  <c r="AF98" i="1" s="1"/>
  <c r="K97" i="1" a="1"/>
  <c r="K97" i="1" s="1"/>
  <c r="F97" i="1"/>
  <c r="AF97" i="1" s="1" a="1"/>
  <c r="AF97" i="1" s="1"/>
  <c r="K96" i="1" a="1"/>
  <c r="K96" i="1" s="1"/>
  <c r="F96" i="1"/>
  <c r="K95" i="1" a="1"/>
  <c r="K95" i="1" s="1"/>
  <c r="F95" i="1"/>
  <c r="AF95" i="1" s="1" a="1"/>
  <c r="AF95" i="1" s="1"/>
  <c r="K94" i="1" a="1"/>
  <c r="K94" i="1" s="1"/>
  <c r="F94" i="1"/>
  <c r="AF94" i="1" s="1" a="1"/>
  <c r="AF94" i="1" s="1"/>
  <c r="K93" i="1" a="1"/>
  <c r="K93" i="1" s="1"/>
  <c r="F93" i="1"/>
  <c r="AF93" i="1" s="1" a="1"/>
  <c r="AF93" i="1" s="1"/>
  <c r="K92" i="1" a="1"/>
  <c r="K92" i="1" s="1"/>
  <c r="F92" i="1"/>
  <c r="AF92" i="1" s="1" a="1"/>
  <c r="AF92" i="1" s="1"/>
  <c r="K91" i="1" a="1"/>
  <c r="K91" i="1" s="1"/>
  <c r="F91" i="1"/>
  <c r="AF91" i="1" s="1" a="1"/>
  <c r="AF91" i="1" s="1"/>
  <c r="K90" i="1" a="1"/>
  <c r="K90" i="1" s="1"/>
  <c r="F90" i="1"/>
  <c r="AF90" i="1" s="1" a="1"/>
  <c r="AF90" i="1" s="1"/>
  <c r="K89" i="1" a="1"/>
  <c r="K89" i="1" s="1"/>
  <c r="F89" i="1"/>
  <c r="AF89" i="1" s="1" a="1"/>
  <c r="AF89" i="1" s="1"/>
  <c r="K88" i="1" a="1"/>
  <c r="K88" i="1" s="1"/>
  <c r="F88" i="1"/>
  <c r="AF88" i="1" s="1" a="1"/>
  <c r="AF88" i="1" s="1"/>
  <c r="K87" i="1" a="1"/>
  <c r="K87" i="1" s="1"/>
  <c r="F87" i="1"/>
  <c r="AF87" i="1" s="1" a="1"/>
  <c r="AF87" i="1" s="1"/>
  <c r="K86" i="1" a="1"/>
  <c r="K86" i="1" s="1"/>
  <c r="F86" i="1"/>
  <c r="AF86" i="1" s="1" a="1"/>
  <c r="AF86" i="1" s="1"/>
  <c r="K85" i="1" a="1"/>
  <c r="K85" i="1" s="1"/>
  <c r="F85" i="1"/>
  <c r="AF85" i="1" s="1" a="1"/>
  <c r="AF85" i="1" s="1"/>
  <c r="K84" i="1" a="1"/>
  <c r="K84" i="1" s="1"/>
  <c r="F84" i="1"/>
  <c r="AF84" i="1" s="1" a="1"/>
  <c r="AF84" i="1" s="1"/>
  <c r="K83" i="1" a="1"/>
  <c r="K83" i="1" s="1"/>
  <c r="F83" i="1"/>
  <c r="AF83" i="1" s="1" a="1"/>
  <c r="AF83" i="1" s="1"/>
  <c r="K82" i="1" a="1"/>
  <c r="K82" i="1" s="1"/>
  <c r="F82" i="1"/>
  <c r="AF82" i="1" s="1" a="1"/>
  <c r="AF82" i="1" s="1"/>
  <c r="K81" i="1" a="1"/>
  <c r="K81" i="1" s="1"/>
  <c r="F81" i="1"/>
  <c r="AF81" i="1" s="1" a="1"/>
  <c r="AF81" i="1" s="1"/>
  <c r="K80" i="1" a="1"/>
  <c r="K80" i="1" s="1"/>
  <c r="F80" i="1"/>
  <c r="AF80" i="1" s="1" a="1"/>
  <c r="AF80" i="1" s="1"/>
  <c r="K79" i="1" a="1"/>
  <c r="K79" i="1" s="1"/>
  <c r="F79" i="1"/>
  <c r="AF79" i="1" s="1" a="1"/>
  <c r="AF79" i="1" s="1"/>
  <c r="K78" i="1" a="1"/>
  <c r="K78" i="1" s="1"/>
  <c r="F78" i="1"/>
  <c r="K77" i="1" a="1"/>
  <c r="K77" i="1" s="1"/>
  <c r="F77" i="1"/>
  <c r="AF77" i="1" s="1" a="1"/>
  <c r="AF77" i="1" s="1"/>
  <c r="K76" i="1" a="1"/>
  <c r="K76" i="1" s="1"/>
  <c r="F76" i="1"/>
  <c r="K75" i="1" a="1"/>
  <c r="K75" i="1" s="1"/>
  <c r="F75" i="1"/>
  <c r="AF75" i="1" s="1" a="1"/>
  <c r="AF75" i="1" s="1"/>
  <c r="K74" i="1" a="1"/>
  <c r="K74" i="1" s="1"/>
  <c r="F74" i="1"/>
  <c r="AF74" i="1" s="1" a="1"/>
  <c r="AF74" i="1" s="1"/>
  <c r="K73" i="1" a="1"/>
  <c r="K73" i="1" s="1"/>
  <c r="F73" i="1"/>
  <c r="AF73" i="1" s="1" a="1"/>
  <c r="AF73" i="1" s="1"/>
  <c r="K72" i="1" a="1"/>
  <c r="K72" i="1" s="1"/>
  <c r="F72" i="1"/>
  <c r="AF72" i="1" s="1" a="1"/>
  <c r="AF72" i="1" s="1"/>
  <c r="K71" i="1" a="1"/>
  <c r="K71" i="1" s="1"/>
  <c r="F71" i="1"/>
  <c r="AF71" i="1" s="1" a="1"/>
  <c r="AF71" i="1" s="1"/>
  <c r="K70" i="1" a="1"/>
  <c r="K70" i="1" s="1"/>
  <c r="F70" i="1"/>
  <c r="AF70" i="1" s="1" a="1"/>
  <c r="AF70" i="1" s="1"/>
  <c r="K69" i="1" a="1"/>
  <c r="K69" i="1" s="1"/>
  <c r="F69" i="1"/>
  <c r="AF69" i="1" s="1" a="1"/>
  <c r="AF69" i="1" s="1"/>
  <c r="K68" i="1" a="1"/>
  <c r="K68" i="1" s="1"/>
  <c r="F68" i="1"/>
  <c r="AF68" i="1" s="1" a="1"/>
  <c r="AF68" i="1" s="1"/>
  <c r="K67" i="1" a="1"/>
  <c r="K67" i="1" s="1"/>
  <c r="F67" i="1"/>
  <c r="AF67" i="1" s="1" a="1"/>
  <c r="AF67" i="1" s="1"/>
  <c r="K66" i="1" a="1"/>
  <c r="K66" i="1" s="1"/>
  <c r="F66" i="1"/>
  <c r="AF66" i="1" s="1" a="1"/>
  <c r="AF66" i="1" s="1"/>
  <c r="K65" i="1" a="1"/>
  <c r="K65" i="1" s="1"/>
  <c r="F65" i="1"/>
  <c r="AF65" i="1" s="1" a="1"/>
  <c r="AF65" i="1" s="1"/>
  <c r="K64" i="1" a="1"/>
  <c r="K64" i="1" s="1"/>
  <c r="F64" i="1"/>
  <c r="AF64" i="1" s="1" a="1"/>
  <c r="AF64" i="1" s="1"/>
  <c r="K63" i="1" a="1"/>
  <c r="K63" i="1" s="1"/>
  <c r="F63" i="1"/>
  <c r="AF63" i="1" s="1" a="1"/>
  <c r="AF63" i="1" s="1"/>
  <c r="K62" i="1" a="1"/>
  <c r="K62" i="1" s="1"/>
  <c r="F62" i="1"/>
  <c r="AF62" i="1" s="1" a="1"/>
  <c r="AF62" i="1" s="1"/>
  <c r="K61" i="1" a="1"/>
  <c r="K61" i="1" s="1"/>
  <c r="F61" i="1"/>
  <c r="AF61" i="1" s="1" a="1"/>
  <c r="AF61" i="1" s="1"/>
  <c r="K60" i="1" a="1"/>
  <c r="K60" i="1" s="1"/>
  <c r="F60" i="1"/>
  <c r="AF60" i="1" s="1" a="1"/>
  <c r="AF60" i="1" s="1"/>
  <c r="K59" i="1" a="1"/>
  <c r="K59" i="1" s="1"/>
  <c r="F59" i="1"/>
  <c r="AF59" i="1" s="1" a="1"/>
  <c r="AF59" i="1" s="1"/>
  <c r="K58" i="1" a="1"/>
  <c r="K58" i="1" s="1"/>
  <c r="F58" i="1"/>
  <c r="AF58" i="1" s="1" a="1"/>
  <c r="AF58" i="1" s="1"/>
  <c r="K57" i="1" a="1"/>
  <c r="K57" i="1" s="1"/>
  <c r="F57" i="1"/>
  <c r="AF57" i="1" s="1" a="1"/>
  <c r="AF57" i="1" s="1"/>
  <c r="K56" i="1" a="1"/>
  <c r="K56" i="1" s="1"/>
  <c r="F56" i="1"/>
  <c r="AF56" i="1" s="1" a="1"/>
  <c r="AF56" i="1" s="1"/>
  <c r="K55" i="1" a="1"/>
  <c r="K55" i="1" s="1"/>
  <c r="F55" i="1"/>
  <c r="AF55" i="1" s="1" a="1"/>
  <c r="AF55" i="1" s="1"/>
  <c r="K54" i="1" a="1"/>
  <c r="K54" i="1" s="1"/>
  <c r="F54" i="1"/>
  <c r="AF54" i="1" s="1" a="1"/>
  <c r="AF54" i="1" s="1"/>
  <c r="K53" i="1" a="1"/>
  <c r="K53" i="1" s="1"/>
  <c r="F53" i="1"/>
  <c r="AF53" i="1" s="1" a="1"/>
  <c r="AF53" i="1" s="1"/>
  <c r="K52" i="1" a="1"/>
  <c r="K52" i="1" s="1"/>
  <c r="F52" i="1"/>
  <c r="AF52" i="1" s="1" a="1"/>
  <c r="AF52" i="1" s="1"/>
  <c r="K51" i="1" a="1"/>
  <c r="K51" i="1" s="1"/>
  <c r="F51" i="1"/>
  <c r="AF51" i="1" s="1" a="1"/>
  <c r="AF51" i="1" s="1"/>
  <c r="K50" i="1" a="1"/>
  <c r="K50" i="1" s="1"/>
  <c r="F50" i="1"/>
  <c r="AF50" i="1" s="1" a="1"/>
  <c r="AF50" i="1" s="1"/>
  <c r="K49" i="1" a="1"/>
  <c r="K49" i="1" s="1"/>
  <c r="F49" i="1"/>
  <c r="AF49" i="1" s="1" a="1"/>
  <c r="AF49" i="1" s="1"/>
  <c r="K48" i="1" a="1"/>
  <c r="K48" i="1" s="1"/>
  <c r="F48" i="1"/>
  <c r="AF48" i="1" s="1" a="1"/>
  <c r="AF48" i="1" s="1"/>
  <c r="K47" i="1" a="1"/>
  <c r="K47" i="1" s="1"/>
  <c r="F47" i="1"/>
  <c r="AF47" i="1" s="1" a="1"/>
  <c r="AF47" i="1" s="1"/>
  <c r="K46" i="1" a="1"/>
  <c r="K46" i="1" s="1"/>
  <c r="F46" i="1"/>
  <c r="AF46" i="1" s="1" a="1"/>
  <c r="AF46" i="1" s="1"/>
  <c r="K45" i="1" a="1"/>
  <c r="K45" i="1" s="1"/>
  <c r="F45" i="1"/>
  <c r="AF45" i="1" s="1" a="1"/>
  <c r="AF45" i="1" s="1"/>
  <c r="K44" i="1" a="1"/>
  <c r="K44" i="1" s="1"/>
  <c r="F44" i="1"/>
  <c r="AF44" i="1" s="1" a="1"/>
  <c r="AF44" i="1" s="1"/>
  <c r="K43" i="1" a="1"/>
  <c r="K43" i="1" s="1"/>
  <c r="F43" i="1"/>
  <c r="AF43" i="1" s="1" a="1"/>
  <c r="AF43" i="1" s="1"/>
  <c r="K42" i="1" a="1"/>
  <c r="K42" i="1" s="1"/>
  <c r="F42" i="1"/>
  <c r="AF42" i="1" s="1" a="1"/>
  <c r="AF42" i="1" s="1"/>
  <c r="K41" i="1" a="1"/>
  <c r="K41" i="1" s="1"/>
  <c r="F41" i="1"/>
  <c r="AF41" i="1" s="1" a="1"/>
  <c r="AF41" i="1" s="1"/>
  <c r="K40" i="1" a="1"/>
  <c r="K40" i="1" s="1"/>
  <c r="F40" i="1"/>
  <c r="AF40" i="1" s="1" a="1"/>
  <c r="AF40" i="1" s="1"/>
  <c r="K39" i="1" a="1"/>
  <c r="K39" i="1" s="1"/>
  <c r="F39" i="1"/>
  <c r="AF39" i="1" s="1" a="1"/>
  <c r="AF39" i="1" s="1"/>
  <c r="K38" i="1" a="1"/>
  <c r="K38" i="1" s="1"/>
  <c r="F38" i="1"/>
  <c r="AF38" i="1" s="1" a="1"/>
  <c r="AF38" i="1" s="1"/>
  <c r="K37" i="1" a="1"/>
  <c r="K37" i="1" s="1"/>
  <c r="F37" i="1"/>
  <c r="AF37" i="1" s="1" a="1"/>
  <c r="AF37" i="1" s="1"/>
  <c r="K36" i="1" a="1"/>
  <c r="K36" i="1" s="1"/>
  <c r="F36" i="1"/>
  <c r="AF36" i="1" s="1" a="1"/>
  <c r="AF36" i="1" s="1"/>
  <c r="K35" i="1" a="1"/>
  <c r="K35" i="1" s="1"/>
  <c r="F35" i="1"/>
  <c r="AF35" i="1" s="1" a="1"/>
  <c r="AF35" i="1" s="1"/>
  <c r="K34" i="1" a="1"/>
  <c r="K34" i="1" s="1"/>
  <c r="F34" i="1"/>
  <c r="AF34" i="1" s="1" a="1"/>
  <c r="AF34" i="1" s="1"/>
  <c r="K33" i="1" a="1"/>
  <c r="K33" i="1" s="1"/>
  <c r="F33" i="1"/>
  <c r="AF33" i="1" s="1" a="1"/>
  <c r="AF33" i="1" s="1"/>
  <c r="K32" i="1" a="1"/>
  <c r="K32" i="1" s="1"/>
  <c r="F32" i="1"/>
  <c r="AF32" i="1" s="1" a="1"/>
  <c r="AF32" i="1" s="1"/>
  <c r="K31" i="1" a="1"/>
  <c r="K31" i="1" s="1"/>
  <c r="F31" i="1"/>
  <c r="AF31" i="1" s="1" a="1"/>
  <c r="AF31" i="1" s="1"/>
  <c r="K30" i="1" a="1"/>
  <c r="K30" i="1" s="1"/>
  <c r="F30" i="1"/>
  <c r="AF30" i="1" s="1" a="1"/>
  <c r="AF30" i="1" s="1"/>
  <c r="K29" i="1" a="1"/>
  <c r="K29" i="1" s="1"/>
  <c r="F29" i="1"/>
  <c r="AF29" i="1" s="1" a="1"/>
  <c r="AF29" i="1" s="1"/>
  <c r="K28" i="1" a="1"/>
  <c r="K28" i="1" s="1"/>
  <c r="F28" i="1"/>
  <c r="AF28" i="1" s="1" a="1"/>
  <c r="AF28" i="1" s="1"/>
  <c r="K27" i="1" a="1"/>
  <c r="K27" i="1" s="1"/>
  <c r="F27" i="1"/>
  <c r="AF27" i="1" s="1" a="1"/>
  <c r="AF27" i="1" s="1"/>
  <c r="K26" i="1" a="1"/>
  <c r="K26" i="1" s="1"/>
  <c r="F26" i="1"/>
  <c r="AF26" i="1" s="1" a="1"/>
  <c r="AF26" i="1" s="1"/>
  <c r="K25" i="1" a="1"/>
  <c r="K25" i="1" s="1"/>
  <c r="F25" i="1"/>
  <c r="AF25" i="1" s="1" a="1"/>
  <c r="AF25" i="1" s="1"/>
  <c r="K24" i="1" a="1"/>
  <c r="K24" i="1" s="1"/>
  <c r="F24" i="1"/>
  <c r="AF24" i="1" s="1" a="1"/>
  <c r="AF24" i="1" s="1"/>
  <c r="K23" i="1" a="1"/>
  <c r="K23" i="1" s="1"/>
  <c r="F23" i="1"/>
  <c r="AF23" i="1" s="1" a="1"/>
  <c r="AF23" i="1" s="1"/>
  <c r="K22" i="1" a="1"/>
  <c r="K22" i="1" s="1"/>
  <c r="F22" i="1"/>
  <c r="K21" i="1" a="1"/>
  <c r="K21" i="1" s="1"/>
  <c r="F21" i="1"/>
  <c r="AF21" i="1" s="1" a="1"/>
  <c r="AF21" i="1" s="1"/>
  <c r="K20" i="1" a="1"/>
  <c r="K20" i="1" s="1"/>
  <c r="F20" i="1"/>
  <c r="AF20" i="1" s="1" a="1"/>
  <c r="AF20" i="1" s="1"/>
  <c r="K19" i="1" a="1"/>
  <c r="K19" i="1" s="1"/>
  <c r="F19" i="1"/>
  <c r="AF19" i="1" s="1" a="1"/>
  <c r="AF19" i="1" s="1"/>
  <c r="K18" i="1" a="1"/>
  <c r="K18" i="1" s="1"/>
  <c r="F18" i="1"/>
  <c r="AF18" i="1" s="1" a="1"/>
  <c r="AF18" i="1" s="1"/>
  <c r="K17" i="1" a="1"/>
  <c r="K17" i="1" s="1"/>
  <c r="F17" i="1"/>
  <c r="AF17" i="1" s="1" a="1"/>
  <c r="AF17" i="1" s="1"/>
  <c r="K16" i="1" a="1"/>
  <c r="K16" i="1" s="1"/>
  <c r="F16" i="1"/>
  <c r="AF16" i="1" s="1" a="1"/>
  <c r="AF16" i="1" s="1"/>
  <c r="K15" i="1" a="1"/>
  <c r="K15" i="1" s="1"/>
  <c r="F15" i="1"/>
  <c r="AF15" i="1" s="1" a="1"/>
  <c r="AF15" i="1" s="1"/>
  <c r="K14" i="1" a="1"/>
  <c r="K14" i="1" s="1"/>
  <c r="F14" i="1"/>
  <c r="AF14" i="1" s="1" a="1"/>
  <c r="AF14" i="1" s="1"/>
  <c r="K13" i="1" a="1"/>
  <c r="K13" i="1" s="1"/>
  <c r="F13" i="1"/>
  <c r="AF13" i="1" s="1" a="1"/>
  <c r="AF13" i="1" s="1"/>
  <c r="K12" i="1" a="1"/>
  <c r="K12" i="1" s="1"/>
  <c r="F12" i="1"/>
  <c r="AF12" i="1" s="1" a="1"/>
  <c r="AF12" i="1" s="1"/>
  <c r="K11" i="1" a="1"/>
  <c r="K11" i="1" s="1"/>
  <c r="F11" i="1"/>
  <c r="AF11" i="1" s="1" a="1"/>
  <c r="AF11" i="1" s="1"/>
  <c r="K10" i="1" a="1"/>
  <c r="K10" i="1" s="1"/>
  <c r="F10" i="1"/>
  <c r="AF10" i="1" s="1" a="1"/>
  <c r="AF10" i="1" s="1"/>
  <c r="K9" i="1" a="1"/>
  <c r="K9" i="1" s="1"/>
  <c r="F9" i="1"/>
  <c r="AF9" i="1" s="1" a="1"/>
  <c r="AF9" i="1" s="1"/>
  <c r="K8" i="1" a="1"/>
  <c r="K8" i="1" s="1"/>
  <c r="F8" i="1"/>
  <c r="AF8" i="1" s="1" a="1"/>
  <c r="AF8" i="1" s="1"/>
  <c r="K7" i="1" a="1"/>
  <c r="K7" i="1" s="1"/>
  <c r="F7" i="1"/>
  <c r="AF7" i="1" s="1" a="1"/>
  <c r="AF7" i="1" s="1"/>
  <c r="K6" i="1" a="1"/>
  <c r="K6" i="1" s="1"/>
  <c r="F6" i="1"/>
  <c r="AF6" i="1" s="1" a="1"/>
  <c r="AF6" i="1" s="1"/>
  <c r="K5" i="1" a="1"/>
  <c r="K5" i="1" s="1"/>
  <c r="F5" i="1"/>
  <c r="AF5" i="1" s="1" a="1"/>
  <c r="AF5" i="1" s="1"/>
  <c r="K4" i="1" a="1"/>
  <c r="K4" i="1" s="1"/>
  <c r="F4" i="1"/>
  <c r="AF4" i="1" s="1" a="1"/>
  <c r="AF4" i="1" s="1"/>
  <c r="K3" i="1" a="1"/>
  <c r="K3" i="1" s="1"/>
  <c r="F3" i="1"/>
  <c r="AF3" i="1" s="1" a="1"/>
  <c r="AF3" i="1" s="1"/>
  <c r="K2" i="1" a="1"/>
  <c r="K2" i="1" s="1"/>
  <c r="F2" i="1"/>
  <c r="AF2" i="1" s="1" a="1"/>
  <c r="AF2" i="1" s="1"/>
  <c r="L282" i="1" l="1" a="1"/>
  <c r="L282" i="1" s="1"/>
  <c r="M77" i="1" a="1"/>
  <c r="M77" i="1" s="1"/>
  <c r="L95" i="1" a="1"/>
  <c r="L95" i="1" s="1"/>
  <c r="M30" i="1" a="1"/>
  <c r="M30" i="1" s="1"/>
  <c r="M39" i="1" a="1"/>
  <c r="M39" i="1" s="1"/>
  <c r="L115" i="1" a="1"/>
  <c r="L115" i="1" s="1"/>
  <c r="L2" i="1" a="1"/>
  <c r="L2" i="1" s="1"/>
  <c r="M214" i="1" a="1"/>
  <c r="M214" i="1" s="1"/>
  <c r="L238" i="1" a="1"/>
  <c r="L238" i="1" s="1"/>
  <c r="M339" i="1" a="1"/>
  <c r="M339" i="1" s="1"/>
  <c r="L301" i="1" a="1"/>
  <c r="L301" i="1" s="1"/>
  <c r="L47" i="1" a="1"/>
  <c r="L47" i="1" s="1"/>
  <c r="M71" i="1" a="1"/>
  <c r="M71" i="1" s="1"/>
  <c r="M79" i="1" a="1"/>
  <c r="M79" i="1" s="1"/>
  <c r="L187" i="1" a="1"/>
  <c r="L187" i="1" s="1"/>
  <c r="M313" i="1" a="1"/>
  <c r="M313" i="1" s="1"/>
  <c r="L280" i="1" a="1"/>
  <c r="L280" i="1" s="1"/>
  <c r="L22" i="1" a="1"/>
  <c r="L22" i="1" s="1"/>
  <c r="L37" i="1" a="1"/>
  <c r="L37" i="1" s="1"/>
  <c r="M44" i="1" a="1"/>
  <c r="M44" i="1" s="1"/>
  <c r="M70" i="1" a="1"/>
  <c r="M70" i="1" s="1"/>
  <c r="M226" i="1" a="1"/>
  <c r="M226" i="1" s="1"/>
  <c r="M252" i="1" a="1"/>
  <c r="M252" i="1" s="1"/>
  <c r="L34" i="1" a="1"/>
  <c r="L34" i="1" s="1"/>
  <c r="L63" i="1" a="1"/>
  <c r="L63" i="1" s="1"/>
  <c r="L215" i="1" a="1"/>
  <c r="L215" i="1" s="1"/>
  <c r="L242" i="1" a="1"/>
  <c r="L242" i="1" s="1"/>
  <c r="L373" i="1" a="1"/>
  <c r="L373" i="1" s="1"/>
  <c r="M12" i="1" a="1"/>
  <c r="M12" i="1" s="1"/>
  <c r="M91" i="1" a="1"/>
  <c r="M91" i="1" s="1"/>
  <c r="M133" i="1" a="1"/>
  <c r="M133" i="1" s="1"/>
  <c r="M136" i="1" a="1"/>
  <c r="M136" i="1" s="1"/>
  <c r="M167" i="1" a="1"/>
  <c r="M167" i="1" s="1"/>
  <c r="L216" i="1" a="1"/>
  <c r="L216" i="1" s="1"/>
  <c r="M228" i="1" a="1"/>
  <c r="M228" i="1" s="1"/>
  <c r="M327" i="1" a="1"/>
  <c r="M327" i="1" s="1"/>
  <c r="L273" i="1" a="1"/>
  <c r="L273" i="1" s="1"/>
  <c r="L319" i="1" a="1"/>
  <c r="L319" i="1" s="1"/>
  <c r="L11" i="1" a="1"/>
  <c r="L11" i="1" s="1"/>
  <c r="M46" i="1" a="1"/>
  <c r="M46" i="1" s="1"/>
  <c r="M68" i="1" a="1"/>
  <c r="M68" i="1" s="1"/>
  <c r="M94" i="1" a="1"/>
  <c r="M94" i="1" s="1"/>
  <c r="L125" i="1" a="1"/>
  <c r="L125" i="1" s="1"/>
  <c r="M295" i="1" a="1"/>
  <c r="M295" i="1" s="1"/>
  <c r="M262" i="1" a="1"/>
  <c r="M262" i="1" s="1"/>
  <c r="L298" i="1" a="1"/>
  <c r="L298" i="1" s="1"/>
  <c r="M323" i="1" a="1"/>
  <c r="M323" i="1" s="1"/>
  <c r="M14" i="1" a="1"/>
  <c r="M14" i="1" s="1"/>
  <c r="L9" i="1" a="1"/>
  <c r="L9" i="1" s="1"/>
  <c r="L155" i="1" a="1"/>
  <c r="L155" i="1" s="1"/>
  <c r="M165" i="1" a="1"/>
  <c r="M165" i="1" s="1"/>
  <c r="M187" i="1" a="1"/>
  <c r="M187" i="1" s="1"/>
  <c r="L236" i="1" a="1"/>
  <c r="L236" i="1" s="1"/>
  <c r="M260" i="1" a="1"/>
  <c r="M260" i="1" s="1"/>
  <c r="M263" i="1" a="1"/>
  <c r="M263" i="1" s="1"/>
  <c r="L328" i="1" a="1"/>
  <c r="L328" i="1" s="1"/>
  <c r="M89" i="1" a="1"/>
  <c r="M89" i="1" s="1"/>
  <c r="M159" i="1" a="1"/>
  <c r="M159" i="1" s="1"/>
  <c r="M203" i="1" a="1"/>
  <c r="M203" i="1" s="1"/>
  <c r="M230" i="1" a="1"/>
  <c r="M230" i="1" s="1"/>
  <c r="M127" i="1" a="1"/>
  <c r="M127" i="1" s="1"/>
  <c r="L159" i="1" a="1"/>
  <c r="L159" i="1" s="1"/>
  <c r="M207" i="1" a="1"/>
  <c r="M207" i="1" s="1"/>
  <c r="L210" i="1" a="1"/>
  <c r="L210" i="1" s="1"/>
  <c r="M47" i="1" a="1"/>
  <c r="M47" i="1" s="1"/>
  <c r="M54" i="1" a="1"/>
  <c r="M54" i="1" s="1"/>
  <c r="M135" i="1" a="1"/>
  <c r="M135" i="1" s="1"/>
  <c r="L169" i="1" a="1"/>
  <c r="L169" i="1" s="1"/>
  <c r="L191" i="1" a="1"/>
  <c r="L191" i="1" s="1"/>
  <c r="M246" i="1" a="1"/>
  <c r="M246" i="1" s="1"/>
  <c r="M267" i="1" a="1"/>
  <c r="M267" i="1" s="1"/>
  <c r="M303" i="1" a="1"/>
  <c r="M303" i="1" s="1"/>
  <c r="M319" i="1" a="1"/>
  <c r="M319" i="1" s="1"/>
  <c r="AF327" i="1" a="1"/>
  <c r="AF327" i="1" s="1"/>
  <c r="L352" i="1" a="1"/>
  <c r="L352" i="1" s="1"/>
  <c r="M20" i="1" a="1"/>
  <c r="M20" i="1" s="1"/>
  <c r="M95" i="1" a="1"/>
  <c r="M95" i="1" s="1"/>
  <c r="L30" i="1" a="1"/>
  <c r="L30" i="1" s="1"/>
  <c r="M36" i="1" a="1"/>
  <c r="M36" i="1" s="1"/>
  <c r="M81" i="1" a="1"/>
  <c r="M81" i="1" s="1"/>
  <c r="L102" i="1" a="1"/>
  <c r="L102" i="1" s="1"/>
  <c r="L135" i="1" a="1"/>
  <c r="L135" i="1" s="1"/>
  <c r="L167" i="1" a="1"/>
  <c r="L167" i="1" s="1"/>
  <c r="M189" i="1" a="1"/>
  <c r="M189" i="1" s="1"/>
  <c r="L201" i="1" a="1"/>
  <c r="L201" i="1" s="1"/>
  <c r="L226" i="1" a="1"/>
  <c r="L226" i="1" s="1"/>
  <c r="L240" i="1" a="1"/>
  <c r="L240" i="1" s="1"/>
  <c r="M274" i="1" a="1"/>
  <c r="M274" i="1" s="1"/>
  <c r="L290" i="1" a="1"/>
  <c r="L290" i="1" s="1"/>
  <c r="M169" i="1" a="1"/>
  <c r="M169" i="1" s="1"/>
  <c r="M176" i="1" a="1"/>
  <c r="M176" i="1" s="1"/>
  <c r="M179" i="1" a="1"/>
  <c r="M179" i="1" s="1"/>
  <c r="L24" i="1" a="1"/>
  <c r="L24" i="1" s="1"/>
  <c r="L55" i="1" a="1"/>
  <c r="L55" i="1" s="1"/>
  <c r="L91" i="1" a="1"/>
  <c r="L91" i="1" s="1"/>
  <c r="M105" i="1" a="1"/>
  <c r="M105" i="1" s="1"/>
  <c r="AF133" i="1" a="1"/>
  <c r="AF133" i="1" s="1"/>
  <c r="L143" i="1" a="1"/>
  <c r="L143" i="1" s="1"/>
  <c r="M235" i="1" a="1"/>
  <c r="M235" i="1" s="1"/>
  <c r="M251" i="1" a="1"/>
  <c r="M251" i="1" s="1"/>
  <c r="L293" i="1" a="1"/>
  <c r="L293" i="1" s="1"/>
  <c r="M307" i="1" a="1"/>
  <c r="M307" i="1" s="1"/>
  <c r="M328" i="1" a="1"/>
  <c r="M328" i="1" s="1"/>
  <c r="M197" i="1" a="1"/>
  <c r="M197" i="1" s="1"/>
  <c r="L31" i="1" a="1"/>
  <c r="L31" i="1" s="1"/>
  <c r="M34" i="1" a="1"/>
  <c r="M34" i="1" s="1"/>
  <c r="L40" i="1" a="1"/>
  <c r="L40" i="1" s="1"/>
  <c r="M56" i="1" a="1"/>
  <c r="M56" i="1" s="1"/>
  <c r="L221" i="1" a="1"/>
  <c r="L221" i="1" s="1"/>
  <c r="M236" i="1" a="1"/>
  <c r="M236" i="1" s="1"/>
  <c r="L291" i="1" a="1"/>
  <c r="L291" i="1" s="1"/>
  <c r="M299" i="1" a="1"/>
  <c r="M299" i="1" s="1"/>
  <c r="L327" i="1" a="1"/>
  <c r="L327" i="1" s="1"/>
  <c r="M7" i="1" a="1"/>
  <c r="M7" i="1" s="1"/>
  <c r="AF22" i="1" a="1"/>
  <c r="AF22" i="1" s="1"/>
  <c r="L97" i="1" a="1"/>
  <c r="L97" i="1" s="1"/>
  <c r="M128" i="1" a="1"/>
  <c r="M128" i="1" s="1"/>
  <c r="M184" i="1" a="1"/>
  <c r="M184" i="1" s="1"/>
  <c r="AF197" i="1" a="1"/>
  <c r="AF197" i="1" s="1"/>
  <c r="L6" i="1" a="1"/>
  <c r="L6" i="1" s="1"/>
  <c r="M6" i="1" a="1"/>
  <c r="M6" i="1" s="1"/>
  <c r="L8" i="1" a="1"/>
  <c r="L8" i="1" s="1"/>
  <c r="M8" i="1" a="1"/>
  <c r="M8" i="1" s="1"/>
  <c r="M26" i="1" a="1"/>
  <c r="M26" i="1" s="1"/>
  <c r="L26" i="1" a="1"/>
  <c r="L26" i="1" s="1"/>
  <c r="L72" i="1" a="1"/>
  <c r="L72" i="1" s="1"/>
  <c r="M72" i="1" a="1"/>
  <c r="M72" i="1" s="1"/>
  <c r="AF76" i="1" a="1"/>
  <c r="AF76" i="1" s="1"/>
  <c r="M76" i="1" a="1"/>
  <c r="M76" i="1" s="1"/>
  <c r="M178" i="1" a="1"/>
  <c r="M178" i="1" s="1"/>
  <c r="L178" i="1" a="1"/>
  <c r="L178" i="1" s="1"/>
  <c r="AF185" i="1" a="1"/>
  <c r="AF185" i="1" s="1"/>
  <c r="L185" i="1" a="1"/>
  <c r="L185" i="1" s="1"/>
  <c r="L142" i="1" a="1"/>
  <c r="L142" i="1" s="1"/>
  <c r="M142" i="1" a="1"/>
  <c r="M142" i="1" s="1"/>
  <c r="L166" i="1" a="1"/>
  <c r="L166" i="1" s="1"/>
  <c r="M166" i="1" a="1"/>
  <c r="M166" i="1" s="1"/>
  <c r="L372" i="1" a="1"/>
  <c r="L372" i="1" s="1"/>
  <c r="M372" i="1" a="1"/>
  <c r="M372" i="1" s="1"/>
  <c r="M111" i="1" a="1"/>
  <c r="M111" i="1" s="1"/>
  <c r="L111" i="1" a="1"/>
  <c r="L111" i="1" s="1"/>
  <c r="M40" i="1" a="1"/>
  <c r="M40" i="1" s="1"/>
  <c r="M18" i="1" a="1"/>
  <c r="M18" i="1" s="1"/>
  <c r="L18" i="1" a="1"/>
  <c r="L18" i="1" s="1"/>
  <c r="M50" i="1" a="1"/>
  <c r="M50" i="1" s="1"/>
  <c r="L74" i="1" a="1"/>
  <c r="L74" i="1" s="1"/>
  <c r="M152" i="1" a="1"/>
  <c r="M152" i="1" s="1"/>
  <c r="L152" i="1" a="1"/>
  <c r="L152" i="1" s="1"/>
  <c r="M202" i="1" a="1"/>
  <c r="M202" i="1" s="1"/>
  <c r="L202" i="1" a="1"/>
  <c r="L202" i="1" s="1"/>
  <c r="M23" i="1" a="1"/>
  <c r="M23" i="1" s="1"/>
  <c r="L23" i="1" a="1"/>
  <c r="L23" i="1" s="1"/>
  <c r="M155" i="1" a="1"/>
  <c r="M155" i="1" s="1"/>
  <c r="L78" i="1" a="1"/>
  <c r="L78" i="1" s="1"/>
  <c r="AF78" i="1" a="1"/>
  <c r="AF78" i="1" s="1"/>
  <c r="M78" i="1" a="1"/>
  <c r="M78" i="1" s="1"/>
  <c r="M97" i="1" a="1"/>
  <c r="M97" i="1" s="1"/>
  <c r="AF137" i="1" a="1"/>
  <c r="AF137" i="1" s="1"/>
  <c r="L137" i="1" a="1"/>
  <c r="L137" i="1" s="1"/>
  <c r="M146" i="1" a="1"/>
  <c r="M146" i="1" s="1"/>
  <c r="L146" i="1" a="1"/>
  <c r="L146" i="1" s="1"/>
  <c r="M65" i="1" a="1"/>
  <c r="M65" i="1" s="1"/>
  <c r="L65" i="1" a="1"/>
  <c r="L65" i="1" s="1"/>
  <c r="M5" i="1" a="1"/>
  <c r="M5" i="1" s="1"/>
  <c r="L14" i="1" a="1"/>
  <c r="L14" i="1" s="1"/>
  <c r="L39" i="1" a="1"/>
  <c r="L39" i="1" s="1"/>
  <c r="L93" i="1" a="1"/>
  <c r="L93" i="1" s="1"/>
  <c r="M93" i="1" a="1"/>
  <c r="M93" i="1" s="1"/>
  <c r="M119" i="1" a="1"/>
  <c r="M119" i="1" s="1"/>
  <c r="L119" i="1" a="1"/>
  <c r="L119" i="1" s="1"/>
  <c r="L144" i="1" a="1"/>
  <c r="L144" i="1" s="1"/>
  <c r="M144" i="1" a="1"/>
  <c r="M144" i="1" s="1"/>
  <c r="M153" i="1" a="1"/>
  <c r="M153" i="1" s="1"/>
  <c r="L153" i="1" a="1"/>
  <c r="L153" i="1" s="1"/>
  <c r="M168" i="1" a="1"/>
  <c r="M168" i="1" s="1"/>
  <c r="L168" i="1" a="1"/>
  <c r="L168" i="1" s="1"/>
  <c r="M345" i="1" a="1"/>
  <c r="M345" i="1" s="1"/>
  <c r="L345" i="1" a="1"/>
  <c r="L345" i="1" s="1"/>
  <c r="M104" i="1" a="1"/>
  <c r="M104" i="1" s="1"/>
  <c r="L104" i="1" a="1"/>
  <c r="L104" i="1" s="1"/>
  <c r="L38" i="1" a="1"/>
  <c r="L38" i="1" s="1"/>
  <c r="L313" i="1" a="1"/>
  <c r="L313" i="1" s="1"/>
  <c r="M369" i="1" a="1"/>
  <c r="M369" i="1" s="1"/>
  <c r="L369" i="1" a="1"/>
  <c r="L369" i="1" s="1"/>
  <c r="M38" i="1" a="1"/>
  <c r="M38" i="1" s="1"/>
  <c r="L46" i="1" a="1"/>
  <c r="L46" i="1" s="1"/>
  <c r="L69" i="1" a="1"/>
  <c r="L69" i="1" s="1"/>
  <c r="L103" i="1" a="1"/>
  <c r="L103" i="1" s="1"/>
  <c r="M143" i="1" a="1"/>
  <c r="M143" i="1" s="1"/>
  <c r="M227" i="1" a="1"/>
  <c r="M227" i="1" s="1"/>
  <c r="L227" i="1" a="1"/>
  <c r="L227" i="1" s="1"/>
  <c r="M320" i="1" a="1"/>
  <c r="M320" i="1" s="1"/>
  <c r="L320" i="1" a="1"/>
  <c r="L320" i="1" s="1"/>
  <c r="L323" i="1" a="1"/>
  <c r="L323" i="1" s="1"/>
  <c r="M351" i="1" a="1"/>
  <c r="M351" i="1" s="1"/>
  <c r="L351" i="1" a="1"/>
  <c r="L351" i="1" s="1"/>
  <c r="M335" i="1" a="1"/>
  <c r="M335" i="1" s="1"/>
  <c r="L335" i="1" a="1"/>
  <c r="L335" i="1" s="1"/>
  <c r="L353" i="1" a="1"/>
  <c r="L353" i="1" s="1"/>
  <c r="M353" i="1" a="1"/>
  <c r="M353" i="1" s="1"/>
  <c r="L109" i="1" a="1"/>
  <c r="L109" i="1" s="1"/>
  <c r="M115" i="1" a="1"/>
  <c r="M115" i="1" s="1"/>
  <c r="L60" i="1" a="1"/>
  <c r="L60" i="1" s="1"/>
  <c r="M103" i="1" a="1"/>
  <c r="M103" i="1" s="1"/>
  <c r="L136" i="1" a="1"/>
  <c r="L136" i="1" s="1"/>
  <c r="L147" i="1" a="1"/>
  <c r="L147" i="1" s="1"/>
  <c r="M147" i="1" a="1"/>
  <c r="M147" i="1" s="1"/>
  <c r="M163" i="1" a="1"/>
  <c r="M163" i="1" s="1"/>
  <c r="L244" i="1" a="1"/>
  <c r="L244" i="1" s="1"/>
  <c r="M244" i="1" a="1"/>
  <c r="M244" i="1" s="1"/>
  <c r="M258" i="1" a="1"/>
  <c r="M258" i="1" s="1"/>
  <c r="L258" i="1" a="1"/>
  <c r="L258" i="1" s="1"/>
  <c r="M271" i="1" a="1"/>
  <c r="M271" i="1" s="1"/>
  <c r="L271" i="1" a="1"/>
  <c r="L271" i="1" s="1"/>
  <c r="M336" i="1" a="1"/>
  <c r="M336" i="1" s="1"/>
  <c r="L336" i="1" a="1"/>
  <c r="L336" i="1" s="1"/>
  <c r="M360" i="1" a="1"/>
  <c r="M360" i="1" s="1"/>
  <c r="L360" i="1" a="1"/>
  <c r="L360" i="1" s="1"/>
  <c r="M363" i="1" a="1"/>
  <c r="M363" i="1" s="1"/>
  <c r="L363" i="1" a="1"/>
  <c r="L363" i="1" s="1"/>
  <c r="M370" i="1" a="1"/>
  <c r="M370" i="1" s="1"/>
  <c r="L370" i="1" a="1"/>
  <c r="L370" i="1" s="1"/>
  <c r="M22" i="1" a="1"/>
  <c r="M22" i="1" s="1"/>
  <c r="M52" i="1" a="1"/>
  <c r="M52" i="1" s="1"/>
  <c r="L54" i="1" a="1"/>
  <c r="L54" i="1" s="1"/>
  <c r="L56" i="1" a="1"/>
  <c r="L56" i="1" s="1"/>
  <c r="M60" i="1" a="1"/>
  <c r="M60" i="1" s="1"/>
  <c r="L105" i="1" a="1"/>
  <c r="L105" i="1" s="1"/>
  <c r="M113" i="1" a="1"/>
  <c r="M113" i="1" s="1"/>
  <c r="M123" i="1" a="1"/>
  <c r="M123" i="1" s="1"/>
  <c r="L127" i="1" a="1"/>
  <c r="L127" i="1" s="1"/>
  <c r="L157" i="1" a="1"/>
  <c r="L157" i="1" s="1"/>
  <c r="M157" i="1" a="1"/>
  <c r="M157" i="1" s="1"/>
  <c r="L163" i="1" a="1"/>
  <c r="L163" i="1" s="1"/>
  <c r="L176" i="1" a="1"/>
  <c r="L176" i="1" s="1"/>
  <c r="L197" i="1" a="1"/>
  <c r="L197" i="1" s="1"/>
  <c r="L207" i="1" a="1"/>
  <c r="L207" i="1" s="1"/>
  <c r="M215" i="1" a="1"/>
  <c r="M215" i="1" s="1"/>
  <c r="L230" i="1" a="1"/>
  <c r="L230" i="1" s="1"/>
  <c r="M268" i="1" a="1"/>
  <c r="M268" i="1" s="1"/>
  <c r="L318" i="1" a="1"/>
  <c r="L318" i="1" s="1"/>
  <c r="M343" i="1" a="1"/>
  <c r="M343" i="1" s="1"/>
  <c r="L354" i="1" a="1"/>
  <c r="L354" i="1" s="1"/>
  <c r="M24" i="1" a="1"/>
  <c r="M24" i="1" s="1"/>
  <c r="L362" i="1" a="1"/>
  <c r="L362" i="1" s="1"/>
  <c r="M362" i="1" a="1"/>
  <c r="M362" i="1" s="1"/>
  <c r="L101" i="1" a="1"/>
  <c r="L101" i="1" s="1"/>
  <c r="M101" i="1" a="1"/>
  <c r="M101" i="1" s="1"/>
  <c r="L165" i="1" a="1"/>
  <c r="L165" i="1" s="1"/>
  <c r="M216" i="1" a="1"/>
  <c r="M216" i="1" s="1"/>
  <c r="M221" i="1" a="1"/>
  <c r="M221" i="1" s="1"/>
  <c r="M10" i="1" a="1"/>
  <c r="M10" i="1" s="1"/>
  <c r="M58" i="1" a="1"/>
  <c r="M58" i="1" s="1"/>
  <c r="L71" i="1" a="1"/>
  <c r="L71" i="1" s="1"/>
  <c r="L68" i="1" a="1"/>
  <c r="L68" i="1" s="1"/>
  <c r="L70" i="1" a="1"/>
  <c r="L70" i="1" s="1"/>
  <c r="L89" i="1" a="1"/>
  <c r="L89" i="1" s="1"/>
  <c r="L123" i="1" a="1"/>
  <c r="L123" i="1" s="1"/>
  <c r="M125" i="1" a="1"/>
  <c r="M125" i="1" s="1"/>
  <c r="L174" i="1" a="1"/>
  <c r="L174" i="1" s="1"/>
  <c r="M191" i="1" a="1"/>
  <c r="M191" i="1" s="1"/>
  <c r="AF207" i="1" a="1"/>
  <c r="AF207" i="1" s="1"/>
  <c r="L217" i="1" a="1"/>
  <c r="L217" i="1" s="1"/>
  <c r="M225" i="1" a="1"/>
  <c r="M225" i="1" s="1"/>
  <c r="M255" i="1" a="1"/>
  <c r="M255" i="1" s="1"/>
  <c r="L312" i="1" a="1"/>
  <c r="L312" i="1" s="1"/>
  <c r="M312" i="1" a="1"/>
  <c r="M312" i="1" s="1"/>
  <c r="M337" i="1" a="1"/>
  <c r="M337" i="1" s="1"/>
  <c r="L337" i="1" a="1"/>
  <c r="L337" i="1" s="1"/>
  <c r="M344" i="1" a="1"/>
  <c r="M344" i="1" s="1"/>
  <c r="L344" i="1" a="1"/>
  <c r="L344" i="1" s="1"/>
  <c r="M346" i="1" a="1"/>
  <c r="M346" i="1" s="1"/>
  <c r="L346" i="1" a="1"/>
  <c r="L346" i="1" s="1"/>
  <c r="M137" i="1" a="1"/>
  <c r="M137" i="1" s="1"/>
  <c r="M158" i="1" a="1"/>
  <c r="M158" i="1" s="1"/>
  <c r="M279" i="1" a="1"/>
  <c r="M279" i="1" s="1"/>
  <c r="L279" i="1" a="1"/>
  <c r="L279" i="1" s="1"/>
  <c r="L329" i="1" a="1"/>
  <c r="L329" i="1" s="1"/>
  <c r="M329" i="1" a="1"/>
  <c r="M329" i="1" s="1"/>
  <c r="M306" i="1" a="1"/>
  <c r="M306" i="1" s="1"/>
  <c r="L326" i="1" a="1"/>
  <c r="L326" i="1" s="1"/>
  <c r="L62" i="1" a="1"/>
  <c r="L62" i="1" s="1"/>
  <c r="L76" i="1" a="1"/>
  <c r="L76" i="1" s="1"/>
  <c r="L88" i="1" a="1"/>
  <c r="L88" i="1" s="1"/>
  <c r="L133" i="1" a="1"/>
  <c r="L133" i="1" s="1"/>
  <c r="M185" i="1" a="1"/>
  <c r="M185" i="1" s="1"/>
  <c r="L189" i="1" a="1"/>
  <c r="L189" i="1" s="1"/>
  <c r="M217" i="1" a="1"/>
  <c r="M217" i="1" s="1"/>
  <c r="M250" i="1" a="1"/>
  <c r="M250" i="1" s="1"/>
  <c r="M266" i="1" a="1"/>
  <c r="M266" i="1" s="1"/>
  <c r="L275" i="1" a="1"/>
  <c r="L275" i="1" s="1"/>
  <c r="L277" i="1" a="1"/>
  <c r="L277" i="1" s="1"/>
  <c r="M281" i="1" a="1"/>
  <c r="M281" i="1" s="1"/>
  <c r="L283" i="1" a="1"/>
  <c r="L283" i="1" s="1"/>
  <c r="L285" i="1" a="1"/>
  <c r="L285" i="1" s="1"/>
  <c r="L287" i="1" a="1"/>
  <c r="L287" i="1" s="1"/>
  <c r="L306" i="1" a="1"/>
  <c r="L306" i="1" s="1"/>
  <c r="L317" i="1" a="1"/>
  <c r="L317" i="1" s="1"/>
  <c r="M326" i="1" a="1"/>
  <c r="M326" i="1" s="1"/>
  <c r="M348" i="1" a="1"/>
  <c r="M348" i="1" s="1"/>
  <c r="L311" i="1" a="1"/>
  <c r="L311" i="1" s="1"/>
  <c r="M317" i="1" a="1"/>
  <c r="M317" i="1" s="1"/>
  <c r="M331" i="1" a="1"/>
  <c r="M331" i="1" s="1"/>
  <c r="M248" i="1" a="1"/>
  <c r="M248" i="1" s="1"/>
  <c r="M256" i="1" a="1"/>
  <c r="M256" i="1" s="1"/>
  <c r="M264" i="1" a="1"/>
  <c r="M264" i="1" s="1"/>
  <c r="M292" i="1" a="1"/>
  <c r="M292" i="1" s="1"/>
  <c r="M300" i="1" a="1"/>
  <c r="M300" i="1" s="1"/>
  <c r="L331" i="1" a="1"/>
  <c r="L331" i="1" s="1"/>
  <c r="M334" i="1" a="1"/>
  <c r="M334" i="1" s="1"/>
  <c r="M371" i="1" a="1"/>
  <c r="M371" i="1" s="1"/>
  <c r="M373" i="1" a="1"/>
  <c r="M373" i="1" s="1"/>
  <c r="M311" i="1" a="1"/>
  <c r="M311" i="1" s="1"/>
  <c r="L371" i="1" a="1"/>
  <c r="L371" i="1" s="1"/>
  <c r="L179" i="1" a="1"/>
  <c r="L179" i="1" s="1"/>
  <c r="M190" i="1" a="1"/>
  <c r="M190" i="1" s="1"/>
  <c r="L203" i="1" a="1"/>
  <c r="L203" i="1" s="1"/>
  <c r="L225" i="1" a="1"/>
  <c r="L225" i="1" s="1"/>
  <c r="L228" i="1" a="1"/>
  <c r="L228" i="1" s="1"/>
  <c r="M234" i="1" a="1"/>
  <c r="M234" i="1" s="1"/>
  <c r="M238" i="1" a="1"/>
  <c r="M238" i="1" s="1"/>
  <c r="M240" i="1" a="1"/>
  <c r="M240" i="1" s="1"/>
  <c r="M315" i="1" a="1"/>
  <c r="M315" i="1" s="1"/>
  <c r="L4" i="1" a="1"/>
  <c r="L4" i="1" s="1"/>
  <c r="M4" i="1" a="1"/>
  <c r="M4" i="1" s="1"/>
  <c r="L32" i="1" a="1"/>
  <c r="L32" i="1" s="1"/>
  <c r="M32" i="1" a="1"/>
  <c r="M32" i="1" s="1"/>
  <c r="M49" i="1" a="1"/>
  <c r="M49" i="1" s="1"/>
  <c r="L49" i="1" a="1"/>
  <c r="L49" i="1" s="1"/>
  <c r="L64" i="1" a="1"/>
  <c r="L64" i="1" s="1"/>
  <c r="M64" i="1" a="1"/>
  <c r="M64" i="1" s="1"/>
  <c r="L42" i="1" a="1"/>
  <c r="L42" i="1" s="1"/>
  <c r="M42" i="1" a="1"/>
  <c r="M42" i="1" s="1"/>
  <c r="M48" i="1" a="1"/>
  <c r="M48" i="1" s="1"/>
  <c r="L48" i="1" a="1"/>
  <c r="L48" i="1" s="1"/>
  <c r="M13" i="1" a="1"/>
  <c r="M13" i="1" s="1"/>
  <c r="L13" i="1" a="1"/>
  <c r="L13" i="1" s="1"/>
  <c r="M186" i="1" a="1"/>
  <c r="M186" i="1" s="1"/>
  <c r="L186" i="1" a="1"/>
  <c r="L186" i="1" s="1"/>
  <c r="L50" i="1" a="1"/>
  <c r="L50" i="1" s="1"/>
  <c r="L58" i="1" a="1"/>
  <c r="L58" i="1" s="1"/>
  <c r="M74" i="1" a="1"/>
  <c r="M74" i="1" s="1"/>
  <c r="M122" i="1" a="1"/>
  <c r="M122" i="1" s="1"/>
  <c r="L122" i="1" a="1"/>
  <c r="L122" i="1" s="1"/>
  <c r="L129" i="1" a="1"/>
  <c r="L129" i="1" s="1"/>
  <c r="M129" i="1" a="1"/>
  <c r="M129" i="1" s="1"/>
  <c r="M132" i="1" a="1"/>
  <c r="M132" i="1" s="1"/>
  <c r="L132" i="1" a="1"/>
  <c r="L132" i="1" s="1"/>
  <c r="L141" i="1" a="1"/>
  <c r="L141" i="1" s="1"/>
  <c r="M161" i="1" a="1"/>
  <c r="M161" i="1" s="1"/>
  <c r="L161" i="1" a="1"/>
  <c r="L161" i="1" s="1"/>
  <c r="M98" i="1" a="1"/>
  <c r="M98" i="1" s="1"/>
  <c r="L98" i="1" a="1"/>
  <c r="L98" i="1" s="1"/>
  <c r="L12" i="1" a="1"/>
  <c r="L12" i="1" s="1"/>
  <c r="M2" i="1" a="1"/>
  <c r="M2" i="1" s="1"/>
  <c r="M9" i="1" a="1"/>
  <c r="M9" i="1" s="1"/>
  <c r="L10" i="1" a="1"/>
  <c r="L10" i="1" s="1"/>
  <c r="M11" i="1" a="1"/>
  <c r="M11" i="1" s="1"/>
  <c r="M19" i="1" a="1"/>
  <c r="M19" i="1" s="1"/>
  <c r="L19" i="1" a="1"/>
  <c r="L19" i="1" s="1"/>
  <c r="L28" i="1" a="1"/>
  <c r="L28" i="1" s="1"/>
  <c r="M29" i="1" a="1"/>
  <c r="M29" i="1" s="1"/>
  <c r="M33" i="1" a="1"/>
  <c r="M33" i="1" s="1"/>
  <c r="L36" i="1" a="1"/>
  <c r="L36" i="1" s="1"/>
  <c r="M37" i="1" a="1"/>
  <c r="M37" i="1" s="1"/>
  <c r="M41" i="1" a="1"/>
  <c r="M41" i="1" s="1"/>
  <c r="L45" i="1" a="1"/>
  <c r="L45" i="1" s="1"/>
  <c r="L53" i="1" a="1"/>
  <c r="L53" i="1" s="1"/>
  <c r="M53" i="1" a="1"/>
  <c r="M53" i="1" s="1"/>
  <c r="M63" i="1" a="1"/>
  <c r="M63" i="1" s="1"/>
  <c r="M73" i="1" a="1"/>
  <c r="M73" i="1" s="1"/>
  <c r="L79" i="1" a="1"/>
  <c r="L79" i="1" s="1"/>
  <c r="M107" i="1" a="1"/>
  <c r="M107" i="1" s="1"/>
  <c r="L107" i="1" a="1"/>
  <c r="L107" i="1" s="1"/>
  <c r="M109" i="1" a="1"/>
  <c r="M109" i="1" s="1"/>
  <c r="L113" i="1" a="1"/>
  <c r="L113" i="1" s="1"/>
  <c r="L118" i="1" a="1"/>
  <c r="L118" i="1" s="1"/>
  <c r="M118" i="1" a="1"/>
  <c r="M118" i="1" s="1"/>
  <c r="M120" i="1" a="1"/>
  <c r="M120" i="1" s="1"/>
  <c r="L120" i="1" a="1"/>
  <c r="L120" i="1" s="1"/>
  <c r="AF126" i="1" a="1"/>
  <c r="AF126" i="1" s="1"/>
  <c r="M126" i="1" a="1"/>
  <c r="M126" i="1" s="1"/>
  <c r="L134" i="1" a="1"/>
  <c r="L134" i="1" s="1"/>
  <c r="M134" i="1" a="1"/>
  <c r="M134" i="1" s="1"/>
  <c r="M87" i="1" a="1"/>
  <c r="M87" i="1" s="1"/>
  <c r="L87" i="1" a="1"/>
  <c r="L87" i="1" s="1"/>
  <c r="L7" i="1" a="1"/>
  <c r="L7" i="1" s="1"/>
  <c r="L20" i="1" a="1"/>
  <c r="L20" i="1" s="1"/>
  <c r="L3" i="1" a="1"/>
  <c r="L3" i="1" s="1"/>
  <c r="M27" i="1" a="1"/>
  <c r="M27" i="1" s="1"/>
  <c r="L27" i="1" a="1"/>
  <c r="L27" i="1" s="1"/>
  <c r="M28" i="1" a="1"/>
  <c r="M28" i="1" s="1"/>
  <c r="L33" i="1" a="1"/>
  <c r="L33" i="1" s="1"/>
  <c r="L41" i="1" a="1"/>
  <c r="L41" i="1" s="1"/>
  <c r="M45" i="1" a="1"/>
  <c r="M45" i="1" s="1"/>
  <c r="M57" i="1" a="1"/>
  <c r="M57" i="1" s="1"/>
  <c r="L57" i="1" a="1"/>
  <c r="L57" i="1" s="1"/>
  <c r="M62" i="1" a="1"/>
  <c r="M62" i="1" s="1"/>
  <c r="L66" i="1" a="1"/>
  <c r="L66" i="1" s="1"/>
  <c r="M69" i="1" a="1"/>
  <c r="M69" i="1" s="1"/>
  <c r="L73" i="1" a="1"/>
  <c r="L73" i="1" s="1"/>
  <c r="M83" i="1" a="1"/>
  <c r="M83" i="1" s="1"/>
  <c r="L83" i="1" a="1"/>
  <c r="L83" i="1" s="1"/>
  <c r="M145" i="1" a="1"/>
  <c r="M145" i="1" s="1"/>
  <c r="L145" i="1" a="1"/>
  <c r="L145" i="1" s="1"/>
  <c r="M164" i="1" a="1"/>
  <c r="M164" i="1" s="1"/>
  <c r="L164" i="1" a="1"/>
  <c r="L164" i="1" s="1"/>
  <c r="M174" i="1" a="1"/>
  <c r="M174" i="1" s="1"/>
  <c r="M194" i="1" a="1"/>
  <c r="M194" i="1" s="1"/>
  <c r="L194" i="1" a="1"/>
  <c r="L194" i="1" s="1"/>
  <c r="L224" i="1" a="1"/>
  <c r="L224" i="1" s="1"/>
  <c r="M224" i="1" a="1"/>
  <c r="M224" i="1" s="1"/>
  <c r="M25" i="1" a="1"/>
  <c r="M25" i="1" s="1"/>
  <c r="L25" i="1" a="1"/>
  <c r="L25" i="1" s="1"/>
  <c r="M154" i="1" a="1"/>
  <c r="M154" i="1" s="1"/>
  <c r="L154" i="1" a="1"/>
  <c r="L154" i="1" s="1"/>
  <c r="M15" i="1" a="1"/>
  <c r="M15" i="1" s="1"/>
  <c r="L16" i="1" a="1"/>
  <c r="L16" i="1" s="1"/>
  <c r="L17" i="1" a="1"/>
  <c r="L17" i="1" s="1"/>
  <c r="L44" i="1" a="1"/>
  <c r="L44" i="1" s="1"/>
  <c r="L52" i="1" a="1"/>
  <c r="L52" i="1" s="1"/>
  <c r="M66" i="1" a="1"/>
  <c r="M66" i="1" s="1"/>
  <c r="L81" i="1" a="1"/>
  <c r="L81" i="1" s="1"/>
  <c r="M99" i="1" a="1"/>
  <c r="M99" i="1" s="1"/>
  <c r="L99" i="1" a="1"/>
  <c r="L99" i="1" s="1"/>
  <c r="M130" i="1" a="1"/>
  <c r="M130" i="1" s="1"/>
  <c r="L130" i="1" a="1"/>
  <c r="L130" i="1" s="1"/>
  <c r="M151" i="1" a="1"/>
  <c r="M151" i="1" s="1"/>
  <c r="L151" i="1" a="1"/>
  <c r="L151" i="1" s="1"/>
  <c r="M172" i="1" a="1"/>
  <c r="M172" i="1" s="1"/>
  <c r="L172" i="1" a="1"/>
  <c r="L172" i="1" s="1"/>
  <c r="AF192" i="1" a="1"/>
  <c r="AF192" i="1" s="1"/>
  <c r="M192" i="1" a="1"/>
  <c r="M192" i="1" s="1"/>
  <c r="L192" i="1" a="1"/>
  <c r="L192" i="1" s="1"/>
  <c r="AF208" i="1" a="1"/>
  <c r="AF208" i="1" s="1"/>
  <c r="M208" i="1" a="1"/>
  <c r="M208" i="1" s="1"/>
  <c r="M220" i="1" a="1"/>
  <c r="M220" i="1" s="1"/>
  <c r="L220" i="1" a="1"/>
  <c r="L220" i="1" s="1"/>
  <c r="M3" i="1" a="1"/>
  <c r="M3" i="1" s="1"/>
  <c r="L15" i="1" a="1"/>
  <c r="L15" i="1" s="1"/>
  <c r="M16" i="1" a="1"/>
  <c r="M16" i="1" s="1"/>
  <c r="M35" i="1" a="1"/>
  <c r="M35" i="1" s="1"/>
  <c r="L35" i="1" a="1"/>
  <c r="L35" i="1" s="1"/>
  <c r="M51" i="1" a="1"/>
  <c r="M51" i="1" s="1"/>
  <c r="L51" i="1" a="1"/>
  <c r="L51" i="1" s="1"/>
  <c r="M61" i="1" a="1"/>
  <c r="M61" i="1" s="1"/>
  <c r="L86" i="1" a="1"/>
  <c r="L86" i="1" s="1"/>
  <c r="M86" i="1" a="1"/>
  <c r="M86" i="1" s="1"/>
  <c r="L110" i="1" a="1"/>
  <c r="L110" i="1" s="1"/>
  <c r="M110" i="1" a="1"/>
  <c r="M110" i="1" s="1"/>
  <c r="M112" i="1" a="1"/>
  <c r="M112" i="1" s="1"/>
  <c r="L112" i="1" a="1"/>
  <c r="L112" i="1" s="1"/>
  <c r="M121" i="1" a="1"/>
  <c r="M121" i="1" s="1"/>
  <c r="L121" i="1" a="1"/>
  <c r="L121" i="1" s="1"/>
  <c r="AF160" i="1" a="1"/>
  <c r="AF160" i="1" s="1"/>
  <c r="M160" i="1" a="1"/>
  <c r="M160" i="1" s="1"/>
  <c r="L160" i="1" a="1"/>
  <c r="L160" i="1" s="1"/>
  <c r="M162" i="1" a="1"/>
  <c r="M162" i="1" s="1"/>
  <c r="L162" i="1" a="1"/>
  <c r="L162" i="1" s="1"/>
  <c r="AF173" i="1" a="1"/>
  <c r="AF173" i="1" s="1"/>
  <c r="M173" i="1" a="1"/>
  <c r="M173" i="1" s="1"/>
  <c r="M175" i="1" a="1"/>
  <c r="M175" i="1" s="1"/>
  <c r="L175" i="1" a="1"/>
  <c r="L175" i="1" s="1"/>
  <c r="M206" i="1" a="1"/>
  <c r="M206" i="1" s="1"/>
  <c r="L206" i="1" a="1"/>
  <c r="L206" i="1" s="1"/>
  <c r="M17" i="1" a="1"/>
  <c r="M17" i="1" s="1"/>
  <c r="M59" i="1" a="1"/>
  <c r="M59" i="1" s="1"/>
  <c r="L59" i="1" a="1"/>
  <c r="L59" i="1" s="1"/>
  <c r="M75" i="1" a="1"/>
  <c r="M75" i="1" s="1"/>
  <c r="L75" i="1" a="1"/>
  <c r="L75" i="1" s="1"/>
  <c r="L80" i="1" a="1"/>
  <c r="L80" i="1" s="1"/>
  <c r="M80" i="1" a="1"/>
  <c r="M80" i="1" s="1"/>
  <c r="M84" i="1" a="1"/>
  <c r="M84" i="1" s="1"/>
  <c r="L84" i="1" a="1"/>
  <c r="L84" i="1" s="1"/>
  <c r="M100" i="1" a="1"/>
  <c r="M100" i="1" s="1"/>
  <c r="L100" i="1" a="1"/>
  <c r="L100" i="1" s="1"/>
  <c r="M108" i="1" a="1"/>
  <c r="M108" i="1" s="1"/>
  <c r="L108" i="1" a="1"/>
  <c r="L108" i="1" s="1"/>
  <c r="M117" i="1" a="1"/>
  <c r="M117" i="1" s="1"/>
  <c r="L117" i="1" a="1"/>
  <c r="L117" i="1" s="1"/>
  <c r="M177" i="1" a="1"/>
  <c r="M177" i="1" s="1"/>
  <c r="L177" i="1" a="1"/>
  <c r="L177" i="1" s="1"/>
  <c r="M183" i="1" a="1"/>
  <c r="M183" i="1" s="1"/>
  <c r="L183" i="1" a="1"/>
  <c r="L183" i="1" s="1"/>
  <c r="M67" i="1" a="1"/>
  <c r="M67" i="1" s="1"/>
  <c r="L67" i="1" a="1"/>
  <c r="L67" i="1" s="1"/>
  <c r="AF141" i="1" a="1"/>
  <c r="AF141" i="1" s="1"/>
  <c r="M141" i="1" a="1"/>
  <c r="M141" i="1" s="1"/>
  <c r="L21" i="1" a="1"/>
  <c r="L21" i="1" s="1"/>
  <c r="M21" i="1" a="1"/>
  <c r="M21" i="1" s="1"/>
  <c r="M31" i="1" a="1"/>
  <c r="M31" i="1" s="1"/>
  <c r="M43" i="1" a="1"/>
  <c r="M43" i="1" s="1"/>
  <c r="L43" i="1" a="1"/>
  <c r="L43" i="1" s="1"/>
  <c r="M55" i="1" a="1"/>
  <c r="M55" i="1" s="1"/>
  <c r="L77" i="1" a="1"/>
  <c r="L77" i="1" s="1"/>
  <c r="M82" i="1" a="1"/>
  <c r="M82" i="1" s="1"/>
  <c r="L82" i="1" a="1"/>
  <c r="L82" i="1" s="1"/>
  <c r="AF96" i="1" a="1"/>
  <c r="AF96" i="1" s="1"/>
  <c r="L96" i="1" a="1"/>
  <c r="L96" i="1" s="1"/>
  <c r="M96" i="1" a="1"/>
  <c r="M96" i="1" s="1"/>
  <c r="M114" i="1" a="1"/>
  <c r="M114" i="1" s="1"/>
  <c r="L114" i="1" a="1"/>
  <c r="L114" i="1" s="1"/>
  <c r="M131" i="1" a="1"/>
  <c r="M131" i="1" s="1"/>
  <c r="L131" i="1" a="1"/>
  <c r="L131" i="1" s="1"/>
  <c r="M140" i="1" a="1"/>
  <c r="M140" i="1" s="1"/>
  <c r="L140" i="1" a="1"/>
  <c r="L140" i="1" s="1"/>
  <c r="L173" i="1" a="1"/>
  <c r="L173" i="1" s="1"/>
  <c r="L5" i="1" a="1"/>
  <c r="L5" i="1" s="1"/>
  <c r="L90" i="1" a="1"/>
  <c r="L90" i="1" s="1"/>
  <c r="M102" i="1" a="1"/>
  <c r="M102" i="1" s="1"/>
  <c r="M149" i="1" a="1"/>
  <c r="M149" i="1" s="1"/>
  <c r="L149" i="1" a="1"/>
  <c r="L149" i="1" s="1"/>
  <c r="M204" i="1" a="1"/>
  <c r="M204" i="1" s="1"/>
  <c r="L204" i="1" a="1"/>
  <c r="L204" i="1" s="1"/>
  <c r="M210" i="1" a="1"/>
  <c r="M210" i="1" s="1"/>
  <c r="M195" i="1" a="1"/>
  <c r="M195" i="1" s="1"/>
  <c r="M223" i="1" a="1"/>
  <c r="M223" i="1" s="1"/>
  <c r="L223" i="1" a="1"/>
  <c r="L223" i="1" s="1"/>
  <c r="M322" i="1" a="1"/>
  <c r="M322" i="1" s="1"/>
  <c r="L322" i="1" a="1"/>
  <c r="L322" i="1" s="1"/>
  <c r="M85" i="1" a="1"/>
  <c r="M85" i="1" s="1"/>
  <c r="L85" i="1" a="1"/>
  <c r="L85" i="1" s="1"/>
  <c r="M90" i="1" a="1"/>
  <c r="M90" i="1" s="1"/>
  <c r="M124" i="1" a="1"/>
  <c r="M124" i="1" s="1"/>
  <c r="L124" i="1" a="1"/>
  <c r="L124" i="1" s="1"/>
  <c r="AF128" i="1" a="1"/>
  <c r="AF128" i="1" s="1"/>
  <c r="L128" i="1" a="1"/>
  <c r="L128" i="1" s="1"/>
  <c r="M139" i="1" a="1"/>
  <c r="M139" i="1" s="1"/>
  <c r="L139" i="1" a="1"/>
  <c r="L139" i="1" s="1"/>
  <c r="M171" i="1" a="1"/>
  <c r="M171" i="1" s="1"/>
  <c r="L171" i="1" a="1"/>
  <c r="L171" i="1" s="1"/>
  <c r="L182" i="1" a="1"/>
  <c r="L182" i="1" s="1"/>
  <c r="M182" i="1" a="1"/>
  <c r="M182" i="1" s="1"/>
  <c r="M193" i="1" a="1"/>
  <c r="M193" i="1" s="1"/>
  <c r="L193" i="1" a="1"/>
  <c r="L193" i="1" s="1"/>
  <c r="L195" i="1" a="1"/>
  <c r="L195" i="1" s="1"/>
  <c r="M199" i="1" a="1"/>
  <c r="M199" i="1" s="1"/>
  <c r="L199" i="1" a="1"/>
  <c r="L199" i="1" s="1"/>
  <c r="M219" i="1" a="1"/>
  <c r="M219" i="1" s="1"/>
  <c r="L219" i="1" a="1"/>
  <c r="L219" i="1" s="1"/>
  <c r="M254" i="1" a="1"/>
  <c r="M254" i="1" s="1"/>
  <c r="L254" i="1" a="1"/>
  <c r="L254" i="1" s="1"/>
  <c r="L29" i="1" a="1"/>
  <c r="L29" i="1" s="1"/>
  <c r="L61" i="1" a="1"/>
  <c r="L61" i="1" s="1"/>
  <c r="M88" i="1" a="1"/>
  <c r="M88" i="1" s="1"/>
  <c r="L184" i="1" a="1"/>
  <c r="L184" i="1" s="1"/>
  <c r="M201" i="1" a="1"/>
  <c r="M201" i="1" s="1"/>
  <c r="L205" i="1" a="1"/>
  <c r="L205" i="1" s="1"/>
  <c r="M213" i="1" a="1"/>
  <c r="M213" i="1" s="1"/>
  <c r="M249" i="1" a="1"/>
  <c r="M249" i="1" s="1"/>
  <c r="L249" i="1" a="1"/>
  <c r="L249" i="1" s="1"/>
  <c r="L150" i="1" a="1"/>
  <c r="L150" i="1" s="1"/>
  <c r="M150" i="1" a="1"/>
  <c r="M150" i="1" s="1"/>
  <c r="M196" i="1" a="1"/>
  <c r="M196" i="1" s="1"/>
  <c r="L196" i="1" a="1"/>
  <c r="L196" i="1" s="1"/>
  <c r="M205" i="1" a="1"/>
  <c r="M205" i="1" s="1"/>
  <c r="M209" i="1" a="1"/>
  <c r="M209" i="1" s="1"/>
  <c r="L209" i="1" a="1"/>
  <c r="L209" i="1" s="1"/>
  <c r="M211" i="1" a="1"/>
  <c r="M211" i="1" s="1"/>
  <c r="L211" i="1" a="1"/>
  <c r="L211" i="1" s="1"/>
  <c r="L284" i="1" a="1"/>
  <c r="L284" i="1" s="1"/>
  <c r="M284" i="1" a="1"/>
  <c r="M284" i="1" s="1"/>
  <c r="M305" i="1" a="1"/>
  <c r="M305" i="1" s="1"/>
  <c r="L305" i="1" a="1"/>
  <c r="L305" i="1" s="1"/>
  <c r="AF237" i="1" a="1"/>
  <c r="AF237" i="1" s="1"/>
  <c r="L237" i="1" a="1"/>
  <c r="L237" i="1" s="1"/>
  <c r="L247" i="1" a="1"/>
  <c r="L247" i="1" s="1"/>
  <c r="M247" i="1" a="1"/>
  <c r="M247" i="1" s="1"/>
  <c r="M181" i="1" a="1"/>
  <c r="M181" i="1" s="1"/>
  <c r="L181" i="1" a="1"/>
  <c r="L181" i="1" s="1"/>
  <c r="L200" i="1" a="1"/>
  <c r="L200" i="1" s="1"/>
  <c r="M200" i="1" a="1"/>
  <c r="M200" i="1" s="1"/>
  <c r="M218" i="1" a="1"/>
  <c r="M218" i="1" s="1"/>
  <c r="L218" i="1" a="1"/>
  <c r="L218" i="1" s="1"/>
  <c r="L233" i="1" a="1"/>
  <c r="L233" i="1" s="1"/>
  <c r="M233" i="1" a="1"/>
  <c r="M233" i="1" s="1"/>
  <c r="L235" i="1" a="1"/>
  <c r="L235" i="1" s="1"/>
  <c r="M316" i="1" a="1"/>
  <c r="M316" i="1" s="1"/>
  <c r="L316" i="1" a="1"/>
  <c r="L316" i="1" s="1"/>
  <c r="M265" i="1" a="1"/>
  <c r="M265" i="1" s="1"/>
  <c r="L265" i="1" a="1"/>
  <c r="L265" i="1" s="1"/>
  <c r="M270" i="1" a="1"/>
  <c r="M270" i="1" s="1"/>
  <c r="L270" i="1" a="1"/>
  <c r="L270" i="1" s="1"/>
  <c r="M294" i="1" a="1"/>
  <c r="M294" i="1" s="1"/>
  <c r="L294" i="1" a="1"/>
  <c r="L294" i="1" s="1"/>
  <c r="M302" i="1" a="1"/>
  <c r="M302" i="1" s="1"/>
  <c r="L302" i="1" a="1"/>
  <c r="L302" i="1" s="1"/>
  <c r="M324" i="1" a="1"/>
  <c r="M324" i="1" s="1"/>
  <c r="L324" i="1" a="1"/>
  <c r="L324" i="1" s="1"/>
  <c r="M333" i="1" a="1"/>
  <c r="M333" i="1" s="1"/>
  <c r="L333" i="1" a="1"/>
  <c r="L333" i="1" s="1"/>
  <c r="M368" i="1" a="1"/>
  <c r="M368" i="1" s="1"/>
  <c r="L368" i="1" a="1"/>
  <c r="L368" i="1" s="1"/>
  <c r="M237" i="1" a="1"/>
  <c r="M237" i="1" s="1"/>
  <c r="M92" i="1" a="1"/>
  <c r="M92" i="1" s="1"/>
  <c r="L94" i="1" a="1"/>
  <c r="L94" i="1" s="1"/>
  <c r="M106" i="1" a="1"/>
  <c r="M106" i="1" s="1"/>
  <c r="M116" i="1" a="1"/>
  <c r="M116" i="1" s="1"/>
  <c r="L116" i="1" a="1"/>
  <c r="L116" i="1" s="1"/>
  <c r="L126" i="1" a="1"/>
  <c r="L126" i="1" s="1"/>
  <c r="M138" i="1" a="1"/>
  <c r="M138" i="1" s="1"/>
  <c r="M148" i="1" a="1"/>
  <c r="M148" i="1" s="1"/>
  <c r="L148" i="1" a="1"/>
  <c r="L148" i="1" s="1"/>
  <c r="L158" i="1" a="1"/>
  <c r="L158" i="1" s="1"/>
  <c r="M170" i="1" a="1"/>
  <c r="M170" i="1" s="1"/>
  <c r="M180" i="1" a="1"/>
  <c r="M180" i="1" s="1"/>
  <c r="L180" i="1" a="1"/>
  <c r="L180" i="1" s="1"/>
  <c r="L190" i="1" a="1"/>
  <c r="L190" i="1" s="1"/>
  <c r="M198" i="1" a="1"/>
  <c r="M198" i="1" s="1"/>
  <c r="L198" i="1" a="1"/>
  <c r="L198" i="1" s="1"/>
  <c r="L208" i="1" a="1"/>
  <c r="L208" i="1" s="1"/>
  <c r="M212" i="1" a="1"/>
  <c r="M212" i="1" s="1"/>
  <c r="L212" i="1" a="1"/>
  <c r="L212" i="1" s="1"/>
  <c r="M222" i="1" a="1"/>
  <c r="M222" i="1" s="1"/>
  <c r="M245" i="1" a="1"/>
  <c r="M245" i="1" s="1"/>
  <c r="L245" i="1" a="1"/>
  <c r="L245" i="1" s="1"/>
  <c r="M261" i="1" a="1"/>
  <c r="M261" i="1" s="1"/>
  <c r="L261" i="1" a="1"/>
  <c r="L261" i="1" s="1"/>
  <c r="M272" i="1" a="1"/>
  <c r="M272" i="1" s="1"/>
  <c r="L272" i="1" a="1"/>
  <c r="L272" i="1" s="1"/>
  <c r="M297" i="1" a="1"/>
  <c r="M297" i="1" s="1"/>
  <c r="L297" i="1" a="1"/>
  <c r="L297" i="1" s="1"/>
  <c r="M361" i="1" a="1"/>
  <c r="M361" i="1" s="1"/>
  <c r="L361" i="1" a="1"/>
  <c r="L361" i="1" s="1"/>
  <c r="L92" i="1" a="1"/>
  <c r="L92" i="1" s="1"/>
  <c r="L106" i="1" a="1"/>
  <c r="L106" i="1" s="1"/>
  <c r="L138" i="1" a="1"/>
  <c r="L138" i="1" s="1"/>
  <c r="L170" i="1" a="1"/>
  <c r="L170" i="1" s="1"/>
  <c r="M232" i="1" a="1"/>
  <c r="M232" i="1" s="1"/>
  <c r="L232" i="1" a="1"/>
  <c r="L232" i="1" s="1"/>
  <c r="L234" i="1" a="1"/>
  <c r="L234" i="1" s="1"/>
  <c r="M239" i="1" a="1"/>
  <c r="M239" i="1" s="1"/>
  <c r="L239" i="1" a="1"/>
  <c r="L239" i="1" s="1"/>
  <c r="M243" i="1" a="1"/>
  <c r="M243" i="1" s="1"/>
  <c r="M259" i="1" a="1"/>
  <c r="M259" i="1" s="1"/>
  <c r="M308" i="1" a="1"/>
  <c r="M308" i="1" s="1"/>
  <c r="L308" i="1" a="1"/>
  <c r="L308" i="1" s="1"/>
  <c r="L310" i="1" a="1"/>
  <c r="L310" i="1" s="1"/>
  <c r="M310" i="1" a="1"/>
  <c r="M310" i="1" s="1"/>
  <c r="M338" i="1" a="1"/>
  <c r="M338" i="1" s="1"/>
  <c r="L338" i="1" a="1"/>
  <c r="L338" i="1" s="1"/>
  <c r="L356" i="1" a="1"/>
  <c r="L356" i="1" s="1"/>
  <c r="M356" i="1" a="1"/>
  <c r="M356" i="1" s="1"/>
  <c r="M156" i="1" a="1"/>
  <c r="M156" i="1" s="1"/>
  <c r="L156" i="1" a="1"/>
  <c r="L156" i="1" s="1"/>
  <c r="M188" i="1" a="1"/>
  <c r="M188" i="1" s="1"/>
  <c r="L188" i="1" a="1"/>
  <c r="L188" i="1" s="1"/>
  <c r="M229" i="1" a="1"/>
  <c r="M229" i="1" s="1"/>
  <c r="L229" i="1" a="1"/>
  <c r="L229" i="1" s="1"/>
  <c r="M241" i="1" a="1"/>
  <c r="M241" i="1" s="1"/>
  <c r="L241" i="1" a="1"/>
  <c r="L241" i="1" s="1"/>
  <c r="M257" i="1" a="1"/>
  <c r="M257" i="1" s="1"/>
  <c r="L257" i="1" a="1"/>
  <c r="L257" i="1" s="1"/>
  <c r="L276" i="1" a="1"/>
  <c r="L276" i="1" s="1"/>
  <c r="M276" i="1" a="1"/>
  <c r="M276" i="1" s="1"/>
  <c r="L213" i="1" a="1"/>
  <c r="L213" i="1" s="1"/>
  <c r="M253" i="1" a="1"/>
  <c r="M253" i="1" s="1"/>
  <c r="L253" i="1" a="1"/>
  <c r="L253" i="1" s="1"/>
  <c r="M269" i="1" a="1"/>
  <c r="M269" i="1" s="1"/>
  <c r="L269" i="1" a="1"/>
  <c r="L269" i="1" s="1"/>
  <c r="M314" i="1" a="1"/>
  <c r="M314" i="1" s="1"/>
  <c r="L314" i="1" a="1"/>
  <c r="L314" i="1" s="1"/>
  <c r="M231" i="1" a="1"/>
  <c r="M231" i="1" s="1"/>
  <c r="L231" i="1" a="1"/>
  <c r="L231" i="1" s="1"/>
  <c r="M286" i="1" a="1"/>
  <c r="M286" i="1" s="1"/>
  <c r="L286" i="1" a="1"/>
  <c r="L286" i="1" s="1"/>
  <c r="M304" i="1" a="1"/>
  <c r="M304" i="1" s="1"/>
  <c r="L304" i="1" a="1"/>
  <c r="L304" i="1" s="1"/>
  <c r="M342" i="1" a="1"/>
  <c r="M342" i="1" s="1"/>
  <c r="L342" i="1" a="1"/>
  <c r="L342" i="1" s="1"/>
  <c r="L214" i="1" a="1"/>
  <c r="L214" i="1" s="1"/>
  <c r="L222" i="1" a="1"/>
  <c r="L222" i="1" s="1"/>
  <c r="L289" i="1" a="1"/>
  <c r="L289" i="1" s="1"/>
  <c r="L296" i="1" a="1"/>
  <c r="L296" i="1" s="1"/>
  <c r="L307" i="1" a="1"/>
  <c r="L307" i="1" s="1"/>
  <c r="M278" i="1" a="1"/>
  <c r="M278" i="1" s="1"/>
  <c r="L278" i="1" a="1"/>
  <c r="L278" i="1" s="1"/>
  <c r="L309" i="1" a="1"/>
  <c r="L309" i="1" s="1"/>
  <c r="M309" i="1" a="1"/>
  <c r="M309" i="1" s="1"/>
  <c r="M321" i="1" a="1"/>
  <c r="M321" i="1" s="1"/>
  <c r="L321" i="1" a="1"/>
  <c r="L321" i="1" s="1"/>
  <c r="M325" i="1" a="1"/>
  <c r="M325" i="1" s="1"/>
  <c r="L325" i="1" a="1"/>
  <c r="L325" i="1" s="1"/>
  <c r="M340" i="1" a="1"/>
  <c r="M340" i="1" s="1"/>
  <c r="L340" i="1" a="1"/>
  <c r="L340" i="1" s="1"/>
  <c r="L288" i="1" a="1"/>
  <c r="L288" i="1" s="1"/>
  <c r="L315" i="1" a="1"/>
  <c r="L315" i="1" s="1"/>
  <c r="M364" i="1" a="1"/>
  <c r="M364" i="1" s="1"/>
  <c r="L364" i="1" a="1"/>
  <c r="L364" i="1" s="1"/>
  <c r="M367" i="1" a="1"/>
  <c r="M367" i="1" s="1"/>
  <c r="L367" i="1" a="1"/>
  <c r="L367" i="1" s="1"/>
  <c r="M330" i="1" a="1"/>
  <c r="M330" i="1" s="1"/>
  <c r="L330" i="1" a="1"/>
  <c r="L330" i="1" s="1"/>
  <c r="M332" i="1" a="1"/>
  <c r="M332" i="1" s="1"/>
  <c r="L332" i="1" a="1"/>
  <c r="L332" i="1" s="1"/>
  <c r="M349" i="1" a="1"/>
  <c r="M349" i="1" s="1"/>
  <c r="L349" i="1" a="1"/>
  <c r="L349" i="1" s="1"/>
  <c r="M357" i="1" a="1"/>
  <c r="M357" i="1" s="1"/>
  <c r="L357" i="1" a="1"/>
  <c r="L357" i="1" s="1"/>
  <c r="M359" i="1" a="1"/>
  <c r="M359" i="1" s="1"/>
  <c r="L359" i="1" a="1"/>
  <c r="L359" i="1" s="1"/>
  <c r="L334" i="1" a="1"/>
  <c r="L334" i="1" s="1"/>
  <c r="M347" i="1" a="1"/>
  <c r="M347" i="1" s="1"/>
  <c r="M355" i="1" a="1"/>
  <c r="M355" i="1" s="1"/>
  <c r="L355" i="1" a="1"/>
  <c r="L355" i="1" s="1"/>
  <c r="M365" i="1" a="1"/>
  <c r="M365" i="1" s="1"/>
  <c r="L365" i="1" a="1"/>
  <c r="L365" i="1" s="1"/>
  <c r="M374" i="1" a="1"/>
  <c r="M374" i="1" s="1"/>
  <c r="L374" i="1" a="1"/>
  <c r="L374" i="1" s="1"/>
  <c r="M318" i="1" a="1"/>
  <c r="M318" i="1" s="1"/>
  <c r="L339" i="1" a="1"/>
  <c r="L339" i="1" s="1"/>
  <c r="L341" i="1" a="1"/>
  <c r="L341" i="1" s="1"/>
  <c r="M350" i="1" a="1"/>
  <c r="M350" i="1" s="1"/>
  <c r="L350" i="1" a="1"/>
  <c r="L350" i="1" s="1"/>
  <c r="M358" i="1" a="1"/>
  <c r="M358" i="1" s="1"/>
  <c r="L358" i="1" a="1"/>
  <c r="L358" i="1" s="1"/>
  <c r="M366" i="1" a="1"/>
  <c r="M366" i="1" s="1"/>
  <c r="L366" i="1" a="1"/>
  <c r="L366" i="1" s="1"/>
  <c r="M375" i="1" a="1"/>
  <c r="M375" i="1" s="1"/>
  <c r="L375" i="1" a="1"/>
  <c r="L3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tc={5213C1B5-52CE-4D3B-854B-7661AA8B30B1}</author>
    <author>tc={1C092278-05D1-4F2A-AD2A-BBF7A0985B6D}</author>
    <author>tc={17F22FBB-99CC-41B5-A86D-D1BE6C6AFA40}</author>
  </authors>
  <commentList>
    <comment ref="J1" authorId="0" shapeId="0" xr:uid="{5213C1B5-52CE-4D3B-854B-7661AA8B30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Haz levels que se utilizaran para fragilidad de taxonomias</t>
      </text>
    </comment>
    <comment ref="N1" authorId="1" shapeId="0" xr:uid="{1C092278-05D1-4F2A-AD2A-BBF7A0985B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 será para que el código tenga en cuenta el arquetipo para generar las curvas de fragilidad. Si tiene "1" significa que sí</t>
      </text>
    </comment>
    <comment ref="AD1" authorId="2" shapeId="0" xr:uid="{17F22FBB-99CC-41B5-A86D-D1BE6C6AFA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Periodo del IM con el que se elaborarán las curvas de vulnerabilidad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<sst xmlns="http://schemas.openxmlformats.org/spreadsheetml/2006/main" count="2685" uniqueCount="792">
  <si>
    <t>Building Folder Name</t>
  </si>
  <si>
    <t>Internal Code</t>
  </si>
  <si>
    <t># Stories</t>
  </si>
  <si>
    <t>System</t>
  </si>
  <si>
    <t>Seismic Zone</t>
  </si>
  <si>
    <t>Detailing</t>
  </si>
  <si>
    <t>Code era</t>
  </si>
  <si>
    <t>Description Name</t>
  </si>
  <si>
    <t>CSS</t>
  </si>
  <si>
    <t>Hz_levels</t>
  </si>
  <si>
    <t>LLRS</t>
  </si>
  <si>
    <t>Taxonomy</t>
  </si>
  <si>
    <t>General Tax</t>
  </si>
  <si>
    <t>Included in Frag?</t>
  </si>
  <si>
    <t>Limit Collapse (count)</t>
  </si>
  <si>
    <t>SDR clean</t>
  </si>
  <si>
    <t>Time clean</t>
  </si>
  <si>
    <t>SDR cens</t>
  </si>
  <si>
    <t>T</t>
  </si>
  <si>
    <t>Included in Vul?</t>
  </si>
  <si>
    <t>Loss File</t>
  </si>
  <si>
    <t>CSS_6</t>
  </si>
  <si>
    <t>F</t>
  </si>
  <si>
    <t>Baja</t>
  </si>
  <si>
    <t>CCCSR-84</t>
  </si>
  <si>
    <t>F_CCCSR-84_Baja_2P_5L4</t>
  </si>
  <si>
    <t>CSS_BAQ_Soil_T07s</t>
  </si>
  <si>
    <t>CSS_7</t>
  </si>
  <si>
    <t>F_CCCSR-84_Baja_2P_5L6</t>
  </si>
  <si>
    <t>CSS_8</t>
  </si>
  <si>
    <t>F_CCCSR-84_Baja_2P_3L4</t>
  </si>
  <si>
    <t>CSS_10</t>
  </si>
  <si>
    <t>F_CCCSR-84_Baja_2P_3L8</t>
  </si>
  <si>
    <t>CSS_11</t>
  </si>
  <si>
    <t>F_CCCSR-84_Baja_3P_5L4</t>
  </si>
  <si>
    <t>CSS_BAQ_Soil_T1s</t>
  </si>
  <si>
    <t>CSS_12</t>
  </si>
  <si>
    <t>F_CCCSR-84_Baja_3P_5L6</t>
  </si>
  <si>
    <t>1,2,3,4,5,6,7,8</t>
  </si>
  <si>
    <t>CSS_13</t>
  </si>
  <si>
    <t>F_CCCSR-84_Baja_3P_3L4</t>
  </si>
  <si>
    <t>CSS_15</t>
  </si>
  <si>
    <t>F_CCCSR-84_Baja_3P_3L8</t>
  </si>
  <si>
    <t>CSS_16</t>
  </si>
  <si>
    <t>F_CCCSR-84_Baja_4P_5L4</t>
  </si>
  <si>
    <t>CSS_17</t>
  </si>
  <si>
    <t>F_CCCSR-84_Baja_4P_5L6</t>
  </si>
  <si>
    <t>CSS_18</t>
  </si>
  <si>
    <t>F_CCCSR-84_Baja_4P_3L4</t>
  </si>
  <si>
    <t>CSS_20</t>
  </si>
  <si>
    <t>F_CCCSR-84_Baja_4P_3L8</t>
  </si>
  <si>
    <t>CSS_21</t>
  </si>
  <si>
    <t>F_CCCSR-84_Baja_5P_5L4</t>
  </si>
  <si>
    <t>CSS_22</t>
  </si>
  <si>
    <t>F_CCCSR-84_Baja_5P_5L6</t>
  </si>
  <si>
    <t>CSS_23</t>
  </si>
  <si>
    <t>F_CCCSR-84_Baja_5P_3L4</t>
  </si>
  <si>
    <t>CSS_25</t>
  </si>
  <si>
    <t>F_CCCSR-84_Baja_5P_3L8</t>
  </si>
  <si>
    <t>CSS_BAQ_Soil_T15s</t>
  </si>
  <si>
    <t>CSS_26</t>
  </si>
  <si>
    <t>F_CCCSR-84_Baja_6P_5L4</t>
  </si>
  <si>
    <t>CSS_27</t>
  </si>
  <si>
    <t>F_CCCSR-84_Baja_6P_5L6</t>
  </si>
  <si>
    <t>CSS_28</t>
  </si>
  <si>
    <t>F_CCCSR-84_Baja_6P_3L4</t>
  </si>
  <si>
    <t>1,2,3,4,5,6</t>
  </si>
  <si>
    <t>CSS_30</t>
  </si>
  <si>
    <t>F_CCCSR-84_Baja_6P_3L8</t>
  </si>
  <si>
    <t>CSS_31</t>
  </si>
  <si>
    <t>F_CCCSR-84_Baja_7P_5L4</t>
  </si>
  <si>
    <t>CSS_32</t>
  </si>
  <si>
    <t>F_CCCSR-84_Baja_7P_5L6</t>
  </si>
  <si>
    <t>CSS_33</t>
  </si>
  <si>
    <t>F_CCCSR-84_Baja_7P_3L4</t>
  </si>
  <si>
    <t>CSS_35</t>
  </si>
  <si>
    <t>F_CCCSR-84_Baja_7P_3L8</t>
  </si>
  <si>
    <t>CSS_36</t>
  </si>
  <si>
    <t>F_CCCSR-84_Baja_8P_5L4</t>
  </si>
  <si>
    <t>CSS_37</t>
  </si>
  <si>
    <t>F_CCCSR-84_Baja_8P_5L6</t>
  </si>
  <si>
    <t>CSS_38</t>
  </si>
  <si>
    <t>F_CCCSR-84_Baja_8P_3L4</t>
  </si>
  <si>
    <t>CSS_40</t>
  </si>
  <si>
    <t>F_CCCSR-84_Baja_8P_3L8</t>
  </si>
  <si>
    <t>CSS_41</t>
  </si>
  <si>
    <t>F_CCCSR-84_Baja_10P_5L4</t>
  </si>
  <si>
    <t>CSS_42</t>
  </si>
  <si>
    <t>F_CCCSR-84_Baja_10P_5L6</t>
  </si>
  <si>
    <t>CSS_43</t>
  </si>
  <si>
    <t>F_CCCSR-84_Baja_10P_3L4</t>
  </si>
  <si>
    <t>CSS_45</t>
  </si>
  <si>
    <t>F_CCCSR-84_Baja_10P_3L8</t>
  </si>
  <si>
    <t>CSS_66</t>
  </si>
  <si>
    <t>Intermedia</t>
  </si>
  <si>
    <t>F_CCCSR-84_Intermedia_2P_5L4</t>
  </si>
  <si>
    <t>CSS_BOG_Soil_T07s</t>
  </si>
  <si>
    <t>CSS_67</t>
  </si>
  <si>
    <t>F_CCCSR-84_Intermedia_2P_5L6</t>
  </si>
  <si>
    <t>CSS_68</t>
  </si>
  <si>
    <t>F_CCCSR-84_Intermedia_2P_3L4</t>
  </si>
  <si>
    <t>CSS_70</t>
  </si>
  <si>
    <t>F_CCCSR-84_Intermedia_2P_3L8</t>
  </si>
  <si>
    <t>CSS_71</t>
  </si>
  <si>
    <t>F_CCCSR-84_Intermedia_3P_5L4</t>
  </si>
  <si>
    <t>CSS_BOG_Soil_T1s</t>
  </si>
  <si>
    <t>CSS_72</t>
  </si>
  <si>
    <t>F_CCCSR-84_Intermedia_3P_5L6</t>
  </si>
  <si>
    <t>CSS_73</t>
  </si>
  <si>
    <t>F_CCCSR-84_Intermedia_3P_3L4</t>
  </si>
  <si>
    <t>CSS_75</t>
  </si>
  <si>
    <t>F_CCCSR-84_Intermedia_3P_3L8</t>
  </si>
  <si>
    <t>CSS_76</t>
  </si>
  <si>
    <t>F_CCCSR-84_Intermedia_4P_5L4</t>
  </si>
  <si>
    <t>CSS_77</t>
  </si>
  <si>
    <t>F_CCCSR-84_Intermedia_4P_5L6</t>
  </si>
  <si>
    <t>CSS_78</t>
  </si>
  <si>
    <t>F_CCCSR-84_Intermedia_4P_3L4</t>
  </si>
  <si>
    <t>CSS_80</t>
  </si>
  <si>
    <t>F_CCCSR-84_Intermedia_4P_3L8</t>
  </si>
  <si>
    <t>CSS_81</t>
  </si>
  <si>
    <t>F_CCCSR-84_Intermedia_5P_5L4</t>
  </si>
  <si>
    <t>CSS_82</t>
  </si>
  <si>
    <t>F_CCCSR-84_Intermedia_5P_5L6</t>
  </si>
  <si>
    <t>CSS_83</t>
  </si>
  <si>
    <t>F_CCCSR-84_Intermedia_5P_3L4</t>
  </si>
  <si>
    <t>CSS_85</t>
  </si>
  <si>
    <t>F_CCCSR-84_Intermedia_5P_3L8</t>
  </si>
  <si>
    <t>CSS_86M</t>
  </si>
  <si>
    <t>F_CCCSR-84_Intermedia_6P_5L4</t>
  </si>
  <si>
    <t>CSS_87</t>
  </si>
  <si>
    <t>F_CCCSR-84_Intermedia_6P_5L6</t>
  </si>
  <si>
    <t>CSS_88</t>
  </si>
  <si>
    <t>F_CCCSR-84_Intermedia_6P_3L4</t>
  </si>
  <si>
    <t>CSS_90</t>
  </si>
  <si>
    <t>F_CCCSR-84_Intermedia_6P_3L8</t>
  </si>
  <si>
    <t>CSS_91</t>
  </si>
  <si>
    <t>F_CCCSR-84_Intermedia_7P_5L4</t>
  </si>
  <si>
    <t>CSS_92</t>
  </si>
  <si>
    <t>F_CCCSR-84_Intermedia_7P_5L6</t>
  </si>
  <si>
    <t>CSS_93</t>
  </si>
  <si>
    <t>F_CCCSR-84_Intermedia_7P_3L4</t>
  </si>
  <si>
    <t>CSS_95</t>
  </si>
  <si>
    <t>F_CCCSR-84_Intermedia_7P_3L8</t>
  </si>
  <si>
    <t>CSS_BOG_Soil_T15s</t>
  </si>
  <si>
    <t>CSS_96</t>
  </si>
  <si>
    <t>F_CCCSR-84_Intermedia_8P_5L4</t>
  </si>
  <si>
    <t>CSS_97</t>
  </si>
  <si>
    <t>F_CCCSR-84_Intermedia_8P_5L6</t>
  </si>
  <si>
    <t>CSS_98</t>
  </si>
  <si>
    <t>F_CCCSR-84_Intermedia_8P_3L4</t>
  </si>
  <si>
    <t>CSS_100</t>
  </si>
  <si>
    <t>F_CCCSR-84_Intermedia_8P_3L8</t>
  </si>
  <si>
    <t>CSS_101</t>
  </si>
  <si>
    <t>F_CCCSR-84_Intermedia_10P_5L4</t>
  </si>
  <si>
    <t>CSS_102</t>
  </si>
  <si>
    <t>F_CCCSR-84_Intermedia_10P_5L6</t>
  </si>
  <si>
    <t>CSS_103</t>
  </si>
  <si>
    <t>F_CCCSR-84_Intermedia_10P_3L4</t>
  </si>
  <si>
    <t>CSS_105</t>
  </si>
  <si>
    <t>F_CCCSR-84_Intermedia_10P_3L8</t>
  </si>
  <si>
    <t>CSS_126</t>
  </si>
  <si>
    <t>Alta</t>
  </si>
  <si>
    <t>F_CCCSR-84_Alta_2P_5L4</t>
  </si>
  <si>
    <t>CSS_CLO_Soil_T07s</t>
  </si>
  <si>
    <t>CSS_127</t>
  </si>
  <si>
    <t>F_CCCSR-84_Alta_2P_5L6</t>
  </si>
  <si>
    <t>CSS_128</t>
  </si>
  <si>
    <t>F_CCCSR-84_Alta_2P_3L4</t>
  </si>
  <si>
    <t>CSS_130</t>
  </si>
  <si>
    <t>F_CCCSR-84_Alta_2P_3L8</t>
  </si>
  <si>
    <t>CSS_131</t>
  </si>
  <si>
    <t>F_CCCSR-84_Alta_3P_5L4</t>
  </si>
  <si>
    <t>CSS_CLO_Soil_T1s</t>
  </si>
  <si>
    <t>CSS_132</t>
  </si>
  <si>
    <t>F_CCCSR-84_Alta_3P_5L6</t>
  </si>
  <si>
    <t>CSS_133</t>
  </si>
  <si>
    <t>F_CCCSR-84_Alta_3P_3L4</t>
  </si>
  <si>
    <t>CSS_135</t>
  </si>
  <si>
    <t>F_CCCSR-84_Alta_3P_3L8</t>
  </si>
  <si>
    <t>CSS_136</t>
  </si>
  <si>
    <t>F_CCCSR-84_Alta_4P_5L4</t>
  </si>
  <si>
    <t>CSS_137</t>
  </si>
  <si>
    <t>F_CCCSR-84_Alta_4P_5L6</t>
  </si>
  <si>
    <t>CSS_138</t>
  </si>
  <si>
    <t>F_CCCSR-84_Alta_4P_3L4</t>
  </si>
  <si>
    <t>CSS_140</t>
  </si>
  <si>
    <t>F_CCCSR-84_Alta_4P_3L8</t>
  </si>
  <si>
    <t>CSS_141</t>
  </si>
  <si>
    <t>F_CCCSR-84_Alta_5P_5L4</t>
  </si>
  <si>
    <t>CSS_142</t>
  </si>
  <si>
    <t>F_CCCSR-84_Alta_5P_5L6</t>
  </si>
  <si>
    <t>CSS_143</t>
  </si>
  <si>
    <t>F_CCCSR-84_Alta_5P_3L4</t>
  </si>
  <si>
    <t>CSS_145</t>
  </si>
  <si>
    <t>F_CCCSR-84_Alta_5P_3L8</t>
  </si>
  <si>
    <t>CSS_146M</t>
  </si>
  <si>
    <t>F_CCCSR-84_Alta_6P_5L4</t>
  </si>
  <si>
    <t>CSS_147</t>
  </si>
  <si>
    <t>F_CCCSR-84_Alta_6P_5L6</t>
  </si>
  <si>
    <t>CSS_148</t>
  </si>
  <si>
    <t>F_CCCSR-84_Alta_6P_3L4</t>
  </si>
  <si>
    <t>CSS_150</t>
  </si>
  <si>
    <t>F_CCCSR-84_Alta_6P_3L8</t>
  </si>
  <si>
    <t>CSS_151</t>
  </si>
  <si>
    <t>F_CCCSR-84_Alta_7P_5L4</t>
  </si>
  <si>
    <t>CSS_152M</t>
  </si>
  <si>
    <t>F_CCCSR-84_Alta_7P_5L6</t>
  </si>
  <si>
    <t>CSS_153</t>
  </si>
  <si>
    <t>F_CCCSR-84_Alta_7P_3L4</t>
  </si>
  <si>
    <t>CSS_155</t>
  </si>
  <si>
    <t>F_CCCSR-84_Alta_7P_3L8</t>
  </si>
  <si>
    <t>CSS_156M</t>
  </si>
  <si>
    <t>F_CCCSR-84_Alta_8P_5L4</t>
  </si>
  <si>
    <t>CSS_157M</t>
  </si>
  <si>
    <t>F_CCCSR-84_Alta_8P_5L6</t>
  </si>
  <si>
    <t>CSS_CLO_Soil_T15s</t>
  </si>
  <si>
    <t>CSS_158</t>
  </si>
  <si>
    <t>F_CCCSR-84_Alta_8P_3L4</t>
  </si>
  <si>
    <t>CSS_160</t>
  </si>
  <si>
    <t>F_CCCSR-84_Alta_8P_3L8</t>
  </si>
  <si>
    <t>CSS_161M</t>
  </si>
  <si>
    <t>F_CCCSR-84_Alta_10P_5L4</t>
  </si>
  <si>
    <t>CSS_162M</t>
  </si>
  <si>
    <t>F_CCCSR-84_Alta_10P_5L6</t>
  </si>
  <si>
    <t>CSS_163</t>
  </si>
  <si>
    <t>F_CCCSR-84_Alta_10P_3L4</t>
  </si>
  <si>
    <t>CSS_165</t>
  </si>
  <si>
    <t>F_CCCSR-84_Alta_10P_3L8</t>
  </si>
  <si>
    <t>CSS_187</t>
  </si>
  <si>
    <t>NSR98-10</t>
  </si>
  <si>
    <t>F_NSR98-10_Baja_2P_5L4</t>
  </si>
  <si>
    <t>CSS_189</t>
  </si>
  <si>
    <t>F_NSR98-10_Baja_2P_5L8</t>
  </si>
  <si>
    <t>CSS_190</t>
  </si>
  <si>
    <t>F_NSR98-10_Baja_2P_3L4</t>
  </si>
  <si>
    <t>CSS_192</t>
  </si>
  <si>
    <t>F_NSR98-10_Baja_2P_3L8</t>
  </si>
  <si>
    <t>CSS_193</t>
  </si>
  <si>
    <t>F_NSR98-10_Baja_3P_5L4</t>
  </si>
  <si>
    <t>CSS_195</t>
  </si>
  <si>
    <t>F_NSR98-10_Baja_3P_5L8</t>
  </si>
  <si>
    <t>CSS_196</t>
  </si>
  <si>
    <t>F_NSR98-10_Baja_3P_3L4</t>
  </si>
  <si>
    <t>CSS_198</t>
  </si>
  <si>
    <t>F_NSR98-10_Baja_3P_3L8</t>
  </si>
  <si>
    <t>CSS_199</t>
  </si>
  <si>
    <t>F_NSR98-10_Baja_4P_5L4</t>
  </si>
  <si>
    <t>CSS_201</t>
  </si>
  <si>
    <t>F_NSR98-10_Baja_4P_5L8</t>
  </si>
  <si>
    <t>CSS_202</t>
  </si>
  <si>
    <t>F_NSR98-10_Baja_4P_3L4</t>
  </si>
  <si>
    <t>CSS_204</t>
  </si>
  <si>
    <t>F_NSR98-10_Baja_4P_3L8</t>
  </si>
  <si>
    <t>CSS_205</t>
  </si>
  <si>
    <t>F_NSR98-10_Baja_5P_5L4</t>
  </si>
  <si>
    <t>CSS_207</t>
  </si>
  <si>
    <t>F_NSR98-10_Baja_5P_5L8</t>
  </si>
  <si>
    <t>CSS_208M</t>
  </si>
  <si>
    <t>F_NSR98-10_Baja_5P_3L4</t>
  </si>
  <si>
    <t>CSS_210</t>
  </si>
  <si>
    <t>F_NSR98-10_Baja_5P_3L8</t>
  </si>
  <si>
    <t>CSS_211</t>
  </si>
  <si>
    <t>F_NSR98-10_Baja_6P_5L4</t>
  </si>
  <si>
    <t>CSS_213M</t>
  </si>
  <si>
    <t>F_NSR98-10_Baja_6P_5L8</t>
  </si>
  <si>
    <t>CSS_214</t>
  </si>
  <si>
    <t>F_NSR98-10_Baja_6P_3L4</t>
  </si>
  <si>
    <t>CSS_216</t>
  </si>
  <si>
    <t>F_NSR98-10_Baja_6P_3L8</t>
  </si>
  <si>
    <t>CSS_217</t>
  </si>
  <si>
    <t>F_NSR98-10_Baja_7P_5L4</t>
  </si>
  <si>
    <t>CSS_219M</t>
  </si>
  <si>
    <t>F_NSR98-10_Baja_7P_5L8</t>
  </si>
  <si>
    <t>CSS_220</t>
  </si>
  <si>
    <t>F_NSR98-10_Baja_7P_3L4</t>
  </si>
  <si>
    <t>CSS_222M</t>
  </si>
  <si>
    <t>F_NSR98-10_Baja_7P_3L8</t>
  </si>
  <si>
    <t>CSS_223</t>
  </si>
  <si>
    <t>F_NSR98-10_Baja_8P_5L4</t>
  </si>
  <si>
    <t>CSS_225M</t>
  </si>
  <si>
    <t>F_NSR98-10_Baja_8P_5L8</t>
  </si>
  <si>
    <t>CSS_226</t>
  </si>
  <si>
    <t>F_NSR98-10_Baja_8P_3L4</t>
  </si>
  <si>
    <t>CSS_228M</t>
  </si>
  <si>
    <t>F_NSR98-10_Baja_8P_3L8</t>
  </si>
  <si>
    <t>CSS_229</t>
  </si>
  <si>
    <t>F_NSR98-10_Baja_10P_5L4</t>
  </si>
  <si>
    <t>CSS_231M</t>
  </si>
  <si>
    <t>F_NSR98-10_Baja_10P_5L8</t>
  </si>
  <si>
    <t>CSS_232</t>
  </si>
  <si>
    <t>F_NSR98-10_Baja_10P_3L4</t>
  </si>
  <si>
    <t>CSS_234M</t>
  </si>
  <si>
    <t>F_NSR98-10_Baja_10P_3L8</t>
  </si>
  <si>
    <t>CSS_259</t>
  </si>
  <si>
    <t>F_NSR98-10_Intermedia_2P_5L4</t>
  </si>
  <si>
    <t>CSS_261</t>
  </si>
  <si>
    <t>F_NSR98-10_Intermedia_2P_5L8</t>
  </si>
  <si>
    <t>CSS_262</t>
  </si>
  <si>
    <t>F_NSR98-10_Intermedia_2P_3L4</t>
  </si>
  <si>
    <t>CSS_264</t>
  </si>
  <si>
    <t>F_NSR98-10_Intermedia_2P_3L8</t>
  </si>
  <si>
    <t>CSS_265</t>
  </si>
  <si>
    <t>F_NSR98-10_Intermedia_3P_5L4</t>
  </si>
  <si>
    <t>CSS_267</t>
  </si>
  <si>
    <t>F_NSR98-10_Intermedia_3P_5L8</t>
  </si>
  <si>
    <t>CSS_268</t>
  </si>
  <si>
    <t>F_NSR98-10_Intermedia_3P_3L4</t>
  </si>
  <si>
    <t>CSS_270M</t>
  </si>
  <si>
    <t>F_NSR98-10_Intermedia_3P_3L8</t>
  </si>
  <si>
    <t>CSS_271M</t>
  </si>
  <si>
    <t>F_NSR98-10_Intermedia_4P_5L4</t>
  </si>
  <si>
    <t>CSS_273</t>
  </si>
  <si>
    <t>F_NSR98-10_Intermedia_4P_5L8</t>
  </si>
  <si>
    <t>CSS_274M</t>
  </si>
  <si>
    <t>F_NSR98-10_Intermedia_4P_3L4</t>
  </si>
  <si>
    <t>CSS_276</t>
  </si>
  <si>
    <t>F_NSR98-10_Intermedia_4P_3L8</t>
  </si>
  <si>
    <t>CSS_277</t>
  </si>
  <si>
    <t>F_NSR98-10_Intermedia_5P_5L4</t>
  </si>
  <si>
    <t>CSS_279M</t>
  </si>
  <si>
    <t>F_NSR98-10_Intermedia_5P_5L8</t>
  </si>
  <si>
    <t>CSS_280</t>
  </si>
  <si>
    <t>F_NSR98-10_Intermedia_5P_3L4</t>
  </si>
  <si>
    <t>CSS_282</t>
  </si>
  <si>
    <t>F_NSR98-10_Intermedia_5P_3L8</t>
  </si>
  <si>
    <t>CSS_283</t>
  </si>
  <si>
    <t>F_NSR98-10_Intermedia_6P_5L4</t>
  </si>
  <si>
    <t>CSS_285M</t>
  </si>
  <si>
    <t>F_NSR98-10_Intermedia_6P_5L8</t>
  </si>
  <si>
    <t>CSS_286M</t>
  </si>
  <si>
    <t>F_NSR98-10_Intermedia_6P_3L4</t>
  </si>
  <si>
    <t>CSS_288M</t>
  </si>
  <si>
    <t>F_NSR98-10_Intermedia_6P_3L8</t>
  </si>
  <si>
    <t>CSS_289</t>
  </si>
  <si>
    <t>F_NSR98-10_Intermedia_7P_5L4</t>
  </si>
  <si>
    <t>CSS_291M</t>
  </si>
  <si>
    <t>F_NSR98-10_Intermedia_7P_5L8</t>
  </si>
  <si>
    <t>CSS_292</t>
  </si>
  <si>
    <t>F_NSR98-10_Intermedia_7P_3L4</t>
  </si>
  <si>
    <t>CSS_294M</t>
  </si>
  <si>
    <t>F_NSR98-10_Intermedia_7P_3L8</t>
  </si>
  <si>
    <t>CSS_295</t>
  </si>
  <si>
    <t>F_NSR98-10_Intermedia_8P_5L4</t>
  </si>
  <si>
    <t>CSS_297M</t>
  </si>
  <si>
    <t>F_NSR98-10_Intermedia_8P_5L8</t>
  </si>
  <si>
    <t>CSS_298</t>
  </si>
  <si>
    <t>F_NSR98-10_Intermedia_8P_3L4</t>
  </si>
  <si>
    <t>CSS_300M</t>
  </si>
  <si>
    <t>F_NSR98-10_Intermedia_8P_3L8</t>
  </si>
  <si>
    <t>CSS_301</t>
  </si>
  <si>
    <t>F_NSR98-10_Intermedia_10P_5L4</t>
  </si>
  <si>
    <t>CSS_303M</t>
  </si>
  <si>
    <t>F_NSR98-10_Intermedia_10P_5L8</t>
  </si>
  <si>
    <t>CSS_304</t>
  </si>
  <si>
    <t>F_NSR98-10_Intermedia_10P_3L4</t>
  </si>
  <si>
    <t>CSS_306M</t>
  </si>
  <si>
    <t>F_NSR98-10_Intermedia_10P_3L8</t>
  </si>
  <si>
    <t>CSS_331</t>
  </si>
  <si>
    <t>F_NSR98-10_Alta_2P_5L4</t>
  </si>
  <si>
    <t>CSS_333</t>
  </si>
  <si>
    <t>F_NSR98-10_Alta_2P_5L8</t>
  </si>
  <si>
    <t>CSS_334</t>
  </si>
  <si>
    <t>F_NSR98-10_Alta_2P_3L4</t>
  </si>
  <si>
    <t>CSS_336</t>
  </si>
  <si>
    <t>F_NSR98-10_Alta_2P_3L8</t>
  </si>
  <si>
    <t>CSS_337M</t>
  </si>
  <si>
    <t>F_NSR98-10_Alta_3P_5L4</t>
  </si>
  <si>
    <t>CSS_339</t>
  </si>
  <si>
    <t>F_NSR98-10_Alta_3P_5L8</t>
  </si>
  <si>
    <t>CSS_340</t>
  </si>
  <si>
    <t>F_NSR98-10_Alta_3P_3L4</t>
  </si>
  <si>
    <t>CSS_342M</t>
  </si>
  <si>
    <t>F_NSR98-10_Alta_3P_3L8</t>
  </si>
  <si>
    <t>CSS_343</t>
  </si>
  <si>
    <t>F_NSR98-10_Alta_4P_5L4</t>
  </si>
  <si>
    <t>CSS_345</t>
  </si>
  <si>
    <t>F_NSR98-10_Alta_4P_5L8</t>
  </si>
  <si>
    <t>CSS_346M</t>
  </si>
  <si>
    <t>F_NSR98-10_Alta_4P_3L4</t>
  </si>
  <si>
    <t>CSS_348</t>
  </si>
  <si>
    <t>F_NSR98-10_Alta_4P_3L8</t>
  </si>
  <si>
    <t>CSS_349</t>
  </si>
  <si>
    <t>F_NSR98-10_Alta_5P_5L4</t>
  </si>
  <si>
    <t>CSS_351</t>
  </si>
  <si>
    <t>F_NSR98-10_Alta_5P_5L8</t>
  </si>
  <si>
    <t>CSS_352</t>
  </si>
  <si>
    <t>F_NSR98-10_Alta_5P_3L4</t>
  </si>
  <si>
    <t>CSS_354M</t>
  </si>
  <si>
    <t>F_NSR98-10_Alta_5P_3L8</t>
  </si>
  <si>
    <t>CSS_355</t>
  </si>
  <si>
    <t>F_NSR98-10_Alta_6P_5L4</t>
  </si>
  <si>
    <t>CSS_357</t>
  </si>
  <si>
    <t>F_NSR98-10_Alta_6P_5L8</t>
  </si>
  <si>
    <t>CSS_358</t>
  </si>
  <si>
    <t>F_NSR98-10_Alta_6P_3L4</t>
  </si>
  <si>
    <t>CSS_360M</t>
  </si>
  <si>
    <t>F_NSR98-10_Alta_6P_3L8</t>
  </si>
  <si>
    <t>CSS_361</t>
  </si>
  <si>
    <t>F_NSR98-10_Alta_7P_5L4</t>
  </si>
  <si>
    <t>CSS_363M</t>
  </si>
  <si>
    <t>F_NSR98-10_Alta_7P_5L8</t>
  </si>
  <si>
    <t>CSS_364</t>
  </si>
  <si>
    <t>F_NSR98-10_Alta_7P_3L4</t>
  </si>
  <si>
    <t>CSS_366M</t>
  </si>
  <si>
    <t>F_NSR98-10_Alta_7P_3L8</t>
  </si>
  <si>
    <t>CSS_367</t>
  </si>
  <si>
    <t>F_NSR98-10_Alta_8P_5L4</t>
  </si>
  <si>
    <t>CSS_369M</t>
  </si>
  <si>
    <t>F_NSR98-10_Alta_8P_5L8</t>
  </si>
  <si>
    <t>CSS_370</t>
  </si>
  <si>
    <t>F_NSR98-10_Alta_8P_3L4</t>
  </si>
  <si>
    <t>CSS_372M</t>
  </si>
  <si>
    <t>F_NSR98-10_Alta_8P_3L8</t>
  </si>
  <si>
    <t>CSS_373</t>
  </si>
  <si>
    <t>F_NSR98-10_Alta_10P_5L4</t>
  </si>
  <si>
    <t>CSS_375M2</t>
  </si>
  <si>
    <t>F_NSR98-10_Alta_10P_5L8</t>
  </si>
  <si>
    <t>CSS_376</t>
  </si>
  <si>
    <t>F_NSR98-10_Alta_10P_3L4</t>
  </si>
  <si>
    <t>CSS_378M</t>
  </si>
  <si>
    <t>F_NSR98-10_Alta_10P_3L8</t>
  </si>
  <si>
    <t>CSS_473</t>
  </si>
  <si>
    <t>WF</t>
  </si>
  <si>
    <t>WF_NSR98-10_Baja_6P_5L6</t>
  </si>
  <si>
    <t>CSS_Hib_SoilT1s</t>
  </si>
  <si>
    <t>CSS_474</t>
  </si>
  <si>
    <t>WF_NSR98-10_Baja_6P_3L6</t>
  </si>
  <si>
    <t>CSS_477</t>
  </si>
  <si>
    <t>WF_NSR98-10_Baja_8P_5L6</t>
  </si>
  <si>
    <t>CSS_Hib_SoilT15s</t>
  </si>
  <si>
    <t>CSS_478</t>
  </si>
  <si>
    <t>WF_NSR98-10_Baja_8P_3L6</t>
  </si>
  <si>
    <t>CSS_480</t>
  </si>
  <si>
    <t>WF_NSR98-10_Baja_10P_3L6</t>
  </si>
  <si>
    <t>CSS_481</t>
  </si>
  <si>
    <t>WF_NSR98-10_Baja_12P_5L6</t>
  </si>
  <si>
    <t>CSS_Hib_SoilT2s</t>
  </si>
  <si>
    <t>CSS_482</t>
  </si>
  <si>
    <t>WF_NSR98-10_Baja_12P_3L6</t>
  </si>
  <si>
    <t>CSS_483</t>
  </si>
  <si>
    <t>WF_NSR98-10_Baja_14P_5L6</t>
  </si>
  <si>
    <t>CSS_484</t>
  </si>
  <si>
    <t>WF_NSR98-10_Baja_14P_3L6</t>
  </si>
  <si>
    <t>CSS_485</t>
  </si>
  <si>
    <t>WF_NSR98-10_Baja_16P_5L6</t>
  </si>
  <si>
    <t>CSS_486</t>
  </si>
  <si>
    <t>WF_NSR98-10_Baja_16P_3L6</t>
  </si>
  <si>
    <t>CSS_487</t>
  </si>
  <si>
    <t>WF_NSR98-10_Baja_20P_5L6</t>
  </si>
  <si>
    <t>CSS_Hib_SoilT3s</t>
  </si>
  <si>
    <t>CSS_488</t>
  </si>
  <si>
    <t>WF_NSR98-10_Baja_20P_3L6</t>
  </si>
  <si>
    <t>CSS_489</t>
  </si>
  <si>
    <t>WF_NSR98-10_Baja_30P_5L6</t>
  </si>
  <si>
    <t>CSS_490</t>
  </si>
  <si>
    <t>WF_NSR98-10_Baja_30P_3L6</t>
  </si>
  <si>
    <t>CSS_495</t>
  </si>
  <si>
    <t>WF_NSR98-10_Intermedia_6P_5L6</t>
  </si>
  <si>
    <t>CSS_496</t>
  </si>
  <si>
    <t>WF_NSR98-10_Intermedia_6P_3L6</t>
  </si>
  <si>
    <t>CSS_499</t>
  </si>
  <si>
    <t>WF_NSR98-10_Intermedia_8P_5L6</t>
  </si>
  <si>
    <t>CSS_500</t>
  </si>
  <si>
    <t>WF_NSR98-10_Intermedia_8P_3L6</t>
  </si>
  <si>
    <t>CSS_501</t>
  </si>
  <si>
    <t>WF_NSR98-10_Intermedia_10P_5L6</t>
  </si>
  <si>
    <t>CSS_502</t>
  </si>
  <si>
    <t>WF_NSR98-10_Intermedia_10P_3L6</t>
  </si>
  <si>
    <t>CSS_503</t>
  </si>
  <si>
    <t>WF_NSR98-10_Intermedia_12P_5L6</t>
  </si>
  <si>
    <t>CSS_504</t>
  </si>
  <si>
    <t>WF_NSR98-10_Intermedia_12P_3L6</t>
  </si>
  <si>
    <t>CSS_505</t>
  </si>
  <si>
    <t>WF_NSR98-10_Intermedia_14P_5L6</t>
  </si>
  <si>
    <t>CSS_506</t>
  </si>
  <si>
    <t>WF_NSR98-10_Intermedia_14P_3L6</t>
  </si>
  <si>
    <t>CSS_507</t>
  </si>
  <si>
    <t>WF_NSR98-10_Intermedia_16P_5L6</t>
  </si>
  <si>
    <t>CSS_508</t>
  </si>
  <si>
    <t>WF_NSR98-10_Intermedia_16P_3L6</t>
  </si>
  <si>
    <t>CSS_509</t>
  </si>
  <si>
    <t>WF_NSR98-10_Intermedia_20P_5L6</t>
  </si>
  <si>
    <t>CSS_510</t>
  </si>
  <si>
    <t>WF_NSR98-10_Intermedia_20P_3L6</t>
  </si>
  <si>
    <t>CSS_511</t>
  </si>
  <si>
    <t>WF_NSR98-10_Intermedia_30P_5L6</t>
  </si>
  <si>
    <t>CSS_512</t>
  </si>
  <si>
    <t>WF_NSR98-10_Intermedia_30P_3L6</t>
  </si>
  <si>
    <t>CSS_522</t>
  </si>
  <si>
    <t>WF_NSR98-10_Alta_6P_5L6</t>
  </si>
  <si>
    <t>CSS_524</t>
  </si>
  <si>
    <t>WF_NSR98-10_Alta_6P_3L6</t>
  </si>
  <si>
    <t>CSS_Hib_SoilT07s</t>
  </si>
  <si>
    <t>CSS_530</t>
  </si>
  <si>
    <t>WF_NSR98-10_Alta_8P_5L6</t>
  </si>
  <si>
    <t>CSS_532</t>
  </si>
  <si>
    <t>WF_NSR98-10_Alta_8P_3L6</t>
  </si>
  <si>
    <t>CSS_534</t>
  </si>
  <si>
    <t>WF_NSR98-10_Alta_10P_5L6</t>
  </si>
  <si>
    <t>CSS_536</t>
  </si>
  <si>
    <t>WF_NSR98-10_Alta_10P_3L6</t>
  </si>
  <si>
    <t>CSS_537</t>
  </si>
  <si>
    <t>WF_NSR98-10_Alta_12P_5L6</t>
  </si>
  <si>
    <t>CSS_538</t>
  </si>
  <si>
    <t>WF_NSR98-10_Alta_12P_3L6</t>
  </si>
  <si>
    <t>CSS_540</t>
  </si>
  <si>
    <t>WF_NSR98-10_Alta_14P_5L6</t>
  </si>
  <si>
    <t>CSS_542</t>
  </si>
  <si>
    <t>WF_NSR98-10_Alta_14P_3L6</t>
  </si>
  <si>
    <t>CSS_543</t>
  </si>
  <si>
    <t>WF_NSR98-10_Alta_16P_5L6</t>
  </si>
  <si>
    <t>CSS_544</t>
  </si>
  <si>
    <t>WF_NSR98-10_Alta_16P_3L6</t>
  </si>
  <si>
    <t>CSS_546</t>
  </si>
  <si>
    <t>WF_NSR98-10_Alta_20P_5L6</t>
  </si>
  <si>
    <t>CSS_548</t>
  </si>
  <si>
    <t>WF_NSR98-10_Alta_20P_3L6</t>
  </si>
  <si>
    <t>CSS_550</t>
  </si>
  <si>
    <t>WF_NSR98-10_Alta_30P_5L6</t>
  </si>
  <si>
    <t>CSS_552</t>
  </si>
  <si>
    <t>WF_NSR98-10_Alta_30P_3L6</t>
  </si>
  <si>
    <t>CSS_657</t>
  </si>
  <si>
    <t>OMF</t>
  </si>
  <si>
    <t>PRE84</t>
  </si>
  <si>
    <t>F_PRE84__10P_3L4</t>
  </si>
  <si>
    <t>CSS_BAQ_Soil_T3s</t>
  </si>
  <si>
    <t>CSS_659</t>
  </si>
  <si>
    <t>F_PRE84__10P_3L8</t>
  </si>
  <si>
    <t>CSS_BAQ_Soil_T2s</t>
  </si>
  <si>
    <t>CSS_661</t>
  </si>
  <si>
    <t>F_PRE84__10P_4L4</t>
  </si>
  <si>
    <t>CSS_668</t>
  </si>
  <si>
    <t>F_PRE84__10P_5L4</t>
  </si>
  <si>
    <t>CSS_669</t>
  </si>
  <si>
    <t>F_PRE84__10P_5L6</t>
  </si>
  <si>
    <t>CSS_712</t>
  </si>
  <si>
    <t>PRE84S</t>
  </si>
  <si>
    <t>F_PRE84S__10P_5L6</t>
  </si>
  <si>
    <t>CSS_716</t>
  </si>
  <si>
    <t>F_PRE84S__10P_5L4</t>
  </si>
  <si>
    <t>CSS_720</t>
  </si>
  <si>
    <t>F_PRE84S__10P_3L4</t>
  </si>
  <si>
    <t>CSS_724</t>
  </si>
  <si>
    <t>F_PRE84S__10P_3L8</t>
  </si>
  <si>
    <t>CSS_566</t>
  </si>
  <si>
    <t>F_PRE84__2P_3L4</t>
  </si>
  <si>
    <t>CSS_568</t>
  </si>
  <si>
    <t>F_PRE84__2P_3L8</t>
  </si>
  <si>
    <t>CSS_570</t>
  </si>
  <si>
    <t>F_PRE84__2P_4L4</t>
  </si>
  <si>
    <t>CSS_572</t>
  </si>
  <si>
    <t>F_PRE84__2P_4L6</t>
  </si>
  <si>
    <t>CSS_577</t>
  </si>
  <si>
    <t>F_PRE84__2P_5L4</t>
  </si>
  <si>
    <t>CSS_578</t>
  </si>
  <si>
    <t>F_PRE84__2P_5L6</t>
  </si>
  <si>
    <t>CSS_579</t>
  </si>
  <si>
    <t>F_PRE84__3P_3L4</t>
  </si>
  <si>
    <t>CSS_581</t>
  </si>
  <si>
    <t>F_PRE84__3P_3L8</t>
  </si>
  <si>
    <t>CSS_583</t>
  </si>
  <si>
    <t>F_PRE84__3P_4L4</t>
  </si>
  <si>
    <t>CSS_585</t>
  </si>
  <si>
    <t>F_PRE84__3P_4L6</t>
  </si>
  <si>
    <t>CSS_590</t>
  </si>
  <si>
    <t>F_PRE84__3P_5L4</t>
  </si>
  <si>
    <t>CSS_591</t>
  </si>
  <si>
    <t>F_PRE84__3P_5L6</t>
  </si>
  <si>
    <t>CSS_592</t>
  </si>
  <si>
    <t>F_PRE84__4P_3L4</t>
  </si>
  <si>
    <t>CSS_594</t>
  </si>
  <si>
    <t>F_PRE84__4P_3L8</t>
  </si>
  <si>
    <t>CSS_596</t>
  </si>
  <si>
    <t>F_PRE84__4P_4L4</t>
  </si>
  <si>
    <t>CSS_598</t>
  </si>
  <si>
    <t>F_PRE84__4P_4L6</t>
  </si>
  <si>
    <t>CSS_603</t>
  </si>
  <si>
    <t>F_PRE84__4P_5L4</t>
  </si>
  <si>
    <t>CSS_604</t>
  </si>
  <si>
    <t>F_PRE84__4P_5L6</t>
  </si>
  <si>
    <t>CSS_605</t>
  </si>
  <si>
    <t>F_PRE84__5P_3L4</t>
  </si>
  <si>
    <t>CSS_607</t>
  </si>
  <si>
    <t>F_PRE84__5P_3L8</t>
  </si>
  <si>
    <t>CSS_609</t>
  </si>
  <si>
    <t>F_PRE84__5P_4L4</t>
  </si>
  <si>
    <t>CSS_611</t>
  </si>
  <si>
    <t>F_PRE84__5P_4L6</t>
  </si>
  <si>
    <t>CSS_616</t>
  </si>
  <si>
    <t>F_PRE84__5P_5L4</t>
  </si>
  <si>
    <t>CSS_617</t>
  </si>
  <si>
    <t>F_PRE84__5P_5L6</t>
  </si>
  <si>
    <t>CSS_618</t>
  </si>
  <si>
    <t>F_PRE84__6P_3L4</t>
  </si>
  <si>
    <t>CSS_620</t>
  </si>
  <si>
    <t>F_PRE84__6P_3L8</t>
  </si>
  <si>
    <t>CSS_622</t>
  </si>
  <si>
    <t>F_PRE84__6P_4L4</t>
  </si>
  <si>
    <t>CSS_624</t>
  </si>
  <si>
    <t>F_PRE84__6P_4L6</t>
  </si>
  <si>
    <t>CSS_629</t>
  </si>
  <si>
    <t>F_PRE84__6P_5L4</t>
  </si>
  <si>
    <t>CSS_630</t>
  </si>
  <si>
    <t>F_PRE84__6P_5L6</t>
  </si>
  <si>
    <t>CSS_709</t>
  </si>
  <si>
    <t>F_PRE84S__6P_5L6</t>
  </si>
  <si>
    <t>CSS_713</t>
  </si>
  <si>
    <t>F_PRE84S__6P_5L4</t>
  </si>
  <si>
    <t>CSS_717</t>
  </si>
  <si>
    <t>F_PRE84S__6P_3L4</t>
  </si>
  <si>
    <t>CSS_721</t>
  </si>
  <si>
    <t>F_PRE84S__6P_3L8</t>
  </si>
  <si>
    <t>CSS_631</t>
  </si>
  <si>
    <t>F_PRE84__7P_3L4</t>
  </si>
  <si>
    <t>CSS_633</t>
  </si>
  <si>
    <t>F_PRE84__7P_3L8</t>
  </si>
  <si>
    <t>CSS_635</t>
  </si>
  <si>
    <t>F_PRE84__7P_4L4</t>
  </si>
  <si>
    <t>CSS_637</t>
  </si>
  <si>
    <t>F_PRE84__7P_4L6</t>
  </si>
  <si>
    <t>CSS_642</t>
  </si>
  <si>
    <t>F_PRE84__7P_5L4</t>
  </si>
  <si>
    <t>CSS_643</t>
  </si>
  <si>
    <t>F_PRE84__7P_5L6</t>
  </si>
  <si>
    <t>CSS_710</t>
  </si>
  <si>
    <t>F_PRE84S__7P_5L6</t>
  </si>
  <si>
    <t>CSS_714</t>
  </si>
  <si>
    <t>F_PRE84S__7P_5L4</t>
  </si>
  <si>
    <t>CSS_718</t>
  </si>
  <si>
    <t>F_PRE84S__7P_3L4</t>
  </si>
  <si>
    <t>CSS_722</t>
  </si>
  <si>
    <t>F_PRE84S__7P_3L8</t>
  </si>
  <si>
    <t>CSS_644</t>
  </si>
  <si>
    <t>F_PRE84__8P_3L4</t>
  </si>
  <si>
    <t>CSS_646</t>
  </si>
  <si>
    <t>F_PRE84__8P_3L8</t>
  </si>
  <si>
    <t>CSS_648</t>
  </si>
  <si>
    <t>F_PRE84__8P_4L4</t>
  </si>
  <si>
    <t>CSS_650</t>
  </si>
  <si>
    <t>F_PRE84__8P_4L6</t>
  </si>
  <si>
    <t>CSS_655</t>
  </si>
  <si>
    <t>F_PRE84__8P_5L4</t>
  </si>
  <si>
    <t>CSS_656</t>
  </si>
  <si>
    <t>F_PRE84__8P_5L6</t>
  </si>
  <si>
    <t>CSS_711</t>
  </si>
  <si>
    <t>F_PRE84S__8P_5L6</t>
  </si>
  <si>
    <t>CSS_715</t>
  </si>
  <si>
    <t>F_PRE84S__8P_5L4</t>
  </si>
  <si>
    <t>CSS_719</t>
  </si>
  <si>
    <t>F_PRE84S__8P_3L4</t>
  </si>
  <si>
    <t>CSS_723</t>
  </si>
  <si>
    <t>F_PRE84S__8P_3L8</t>
  </si>
  <si>
    <t>CSS_800</t>
  </si>
  <si>
    <t>WF_NSR98-10_Baja_6P_5L8</t>
  </si>
  <si>
    <t>CSS_801</t>
  </si>
  <si>
    <t>WF_NSR98-10_Baja_6P_3L8</t>
  </si>
  <si>
    <t>CSS_804</t>
  </si>
  <si>
    <t>WF_NSR98-10_Baja_8P_5L8</t>
  </si>
  <si>
    <t>CSS_805</t>
  </si>
  <si>
    <t>WF_NSR98-10_Baja_8P_3L8</t>
  </si>
  <si>
    <t>CSS_806</t>
  </si>
  <si>
    <t>WF_NSR98-10_Baja_10P_5L8</t>
  </si>
  <si>
    <t>CSS_807</t>
  </si>
  <si>
    <t>WF_NSR98-10_Baja_10P_3L8</t>
  </si>
  <si>
    <t>CSS_808</t>
  </si>
  <si>
    <t>WF_NSR98-10_Baja_12P_5L8</t>
  </si>
  <si>
    <t>CSS_809</t>
  </si>
  <si>
    <t>WF_NSR98-10_Baja_12P_3L8</t>
  </si>
  <si>
    <t>CSS_810</t>
  </si>
  <si>
    <t>WF_NSR98-10_Baja_14P_5L8</t>
  </si>
  <si>
    <t>CSS_811</t>
  </si>
  <si>
    <t>WF_NSR98-10_Baja_14P_3L8</t>
  </si>
  <si>
    <t>CSS_812</t>
  </si>
  <si>
    <t>WF_NSR98-10_Baja_16P_5L8</t>
  </si>
  <si>
    <t>CSS_813</t>
  </si>
  <si>
    <t>WF_NSR98-10_Baja_16P_3L8</t>
  </si>
  <si>
    <t>CSS_818</t>
  </si>
  <si>
    <t>WF_NSR98-10_Intermedia_6P_5L8</t>
  </si>
  <si>
    <t>CSS_819</t>
  </si>
  <si>
    <t>WF_NSR98-10_Intermedia_6P_3L8</t>
  </si>
  <si>
    <t>CSS_822</t>
  </si>
  <si>
    <t>WF_NSR98-10_Intermedia_8P_5L8</t>
  </si>
  <si>
    <t>CSS_823</t>
  </si>
  <si>
    <t>WF_NSR98-10_Intermedia_8P_3L8</t>
  </si>
  <si>
    <t>CSS_824</t>
  </si>
  <si>
    <t>WF_NSR98-10_Intermedia_10P_5L8</t>
  </si>
  <si>
    <t>CSS_825</t>
  </si>
  <si>
    <t>WF_NSR98-10_Intermedia_10P_3L8</t>
  </si>
  <si>
    <t>CSS_826</t>
  </si>
  <si>
    <t>WF_NSR98-10_Intermedia_12P_5L8</t>
  </si>
  <si>
    <t>CSS_827</t>
  </si>
  <si>
    <t>WF_NSR98-10_Intermedia_12P_3L8</t>
  </si>
  <si>
    <t>CSS_828</t>
  </si>
  <si>
    <t>WF_NSR98-10_Intermedia_14P_5L8</t>
  </si>
  <si>
    <t>CSS_829</t>
  </si>
  <si>
    <t>WF_NSR98-10_Intermedia_14P_3L8</t>
  </si>
  <si>
    <t>CSS_830</t>
  </si>
  <si>
    <t>WF_NSR98-10_Intermedia_16P_5L8</t>
  </si>
  <si>
    <t>CSS_831</t>
  </si>
  <si>
    <t>WF_NSR98-10_Intermedia_16P_3L8</t>
  </si>
  <si>
    <t>CSS_836</t>
  </si>
  <si>
    <t>WF_NSR98-10_Alta_6P_5L8</t>
  </si>
  <si>
    <t>CSS_837</t>
  </si>
  <si>
    <t>WF_NSR98-10_Alta_6P_3L8</t>
  </si>
  <si>
    <t>CSS_840</t>
  </si>
  <si>
    <t>WF_NSR98-10_Alta_8P_5L8</t>
  </si>
  <si>
    <t>CSS_841</t>
  </si>
  <si>
    <t>WF_NSR98-10_Alta_8P_3L8</t>
  </si>
  <si>
    <t>CSS_842</t>
  </si>
  <si>
    <t>WF_NSR98-10_Alta_10P_5L8</t>
  </si>
  <si>
    <t>CSS_843</t>
  </si>
  <si>
    <t>WF_NSR98-10_Alta_10P_3L8</t>
  </si>
  <si>
    <t>CSS_844</t>
  </si>
  <si>
    <t>WF_NSR98-10_Alta_12P_5L8</t>
  </si>
  <si>
    <t>CSS_845</t>
  </si>
  <si>
    <t>WF_NSR98-10_Alta_12P_3L8</t>
  </si>
  <si>
    <t>CSS_846</t>
  </si>
  <si>
    <t>WF_NSR98-10_Alta_14P_5L8</t>
  </si>
  <si>
    <t>CSS_847</t>
  </si>
  <si>
    <t>WF_NSR98-10_Alta_14P_3L8</t>
  </si>
  <si>
    <t>CSS_848</t>
  </si>
  <si>
    <t>WF_NSR98-10_Alta_16P_5L8</t>
  </si>
  <si>
    <t>CSS_849</t>
  </si>
  <si>
    <t>WF_NSR98-10_Alta_16P_3L8</t>
  </si>
  <si>
    <t>CSS_4630</t>
  </si>
  <si>
    <t>FI</t>
  </si>
  <si>
    <t>FI_PRE84__6P_5L6</t>
  </si>
  <si>
    <t>1,2,3,4,5</t>
  </si>
  <si>
    <t>Loss_distribution_F_PRE85_6P</t>
  </si>
  <si>
    <t>CSS_2630</t>
  </si>
  <si>
    <t>CSS_6630</t>
  </si>
  <si>
    <t>CSS_5630</t>
  </si>
  <si>
    <t>CSS_3630</t>
  </si>
  <si>
    <t>CSS_1630</t>
  </si>
  <si>
    <t>FI_PRE84__6P_4L4</t>
  </si>
  <si>
    <t>CSS_4591</t>
  </si>
  <si>
    <t>FI_PRE84__3P_5L6</t>
  </si>
  <si>
    <t>Loss_distribution_F_PRE85_3P</t>
  </si>
  <si>
    <t>CSS_2591</t>
  </si>
  <si>
    <t>CSS_6591</t>
  </si>
  <si>
    <t>CSS_5591</t>
  </si>
  <si>
    <t>CSS_3591</t>
  </si>
  <si>
    <t>CSS_1591</t>
  </si>
  <si>
    <t>CSS_4669</t>
  </si>
  <si>
    <t>FI_PRE84__10P_5L6</t>
  </si>
  <si>
    <t>Loss_distribution_F_PRE85_10P</t>
  </si>
  <si>
    <t>CSS_2669</t>
  </si>
  <si>
    <t>CSS_6669</t>
  </si>
  <si>
    <t>CSS_5669</t>
  </si>
  <si>
    <t>CSS_3669</t>
  </si>
  <si>
    <t>CSS_1669</t>
  </si>
  <si>
    <t>CSS_4027</t>
  </si>
  <si>
    <t>FI_CCCSR-84_Baja_6P_5L6</t>
  </si>
  <si>
    <t>Loss_distribution_F_POST85_DMI_6P</t>
  </si>
  <si>
    <t>CSS_2027</t>
  </si>
  <si>
    <t>CSS_6027</t>
  </si>
  <si>
    <t>CSS_1027</t>
  </si>
  <si>
    <t>CSS_5027</t>
  </si>
  <si>
    <t>CSS_3027</t>
  </si>
  <si>
    <t>CSS_4012</t>
  </si>
  <si>
    <t>FI_CCCSR-84_Baja_3P_5L6</t>
  </si>
  <si>
    <t>Loss_distribution_F_POST85_DMI_3P</t>
  </si>
  <si>
    <t>CSS_2012</t>
  </si>
  <si>
    <t>CSS_6012</t>
  </si>
  <si>
    <t>CSS_1012</t>
  </si>
  <si>
    <t>CSS_5012</t>
  </si>
  <si>
    <t>CSS_3012</t>
  </si>
  <si>
    <t>CSS_4042</t>
  </si>
  <si>
    <t>FI_CCCSR-84_Baja_10P_5L6</t>
  </si>
  <si>
    <t>Loss_distribution_F_POST85_DMI_10P</t>
  </si>
  <si>
    <t>CSS_2042</t>
  </si>
  <si>
    <t>CSS_6042</t>
  </si>
  <si>
    <t>CSS_1042</t>
  </si>
  <si>
    <t>CSS_5042</t>
  </si>
  <si>
    <t>CSS_3042</t>
  </si>
  <si>
    <t>Theta1 DS-EDP</t>
  </si>
  <si>
    <t>Theta2 DS-EDP</t>
  </si>
  <si>
    <t>Theta3 DS-EDP</t>
  </si>
  <si>
    <t>Theta4 DS-EDP</t>
  </si>
  <si>
    <t>Beta1 DS-EDP</t>
  </si>
  <si>
    <t>Beta2 DS-EDP</t>
  </si>
  <si>
    <t>Beta3 DS-EDP</t>
  </si>
  <si>
    <t>Beta4 DS-EDP</t>
  </si>
  <si>
    <t>EDP cens</t>
  </si>
  <si>
    <t>Colap_Theta</t>
  </si>
  <si>
    <t>Colap_Beta</t>
  </si>
  <si>
    <t>RSDR_Theta</t>
  </si>
  <si>
    <t>RSDR_Beta</t>
  </si>
  <si>
    <t>1,2,3,4,5,6,7,8,9,10</t>
  </si>
  <si>
    <t>List_Thetas</t>
  </si>
  <si>
    <t>List_Betas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</si>
</sst>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165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onica Jesus Abuchar Soto" id="{6D54C8A5-D4A4-4F8C-A759-01DEDC6303DD}" userId="S::vabuchar@uninorte.edu.co::ba104a8f-77dd-44c8-89fc-989c2441bda3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6-29T17:37:33.32" personId="{6D54C8A5-D4A4-4F8C-A759-01DEDC6303DD}" id="{5213C1B5-52CE-4D3B-854B-7661AA8B30B1}">
    <text>Haz levels que se utilizaran para fragilidad de taxonomias</text>
  </threadedComment>
  <threadedComment ref="N1" dT="2023-05-05T21:21:44.38" personId="{6D54C8A5-D4A4-4F8C-A759-01DEDC6303DD}" id="{1C092278-05D1-4F2A-AD2A-BBF7A0985B6D}">
    <text>Esto será para que el código tenga en cuenta el arquetipo para generar las curvas de fragilidad. Si tiene "1" significa que sí</text>
  </threadedComment>
  <threadedComment ref="AD1" dT="2023-10-26T22:42:28.07" personId="{6D54C8A5-D4A4-4F8C-A759-01DEDC6303DD}" id="{17F22FBB-99CC-41B5-A86D-D1BE6C6AFA40}">
    <text>Periodo del IM con el que se elaborarán las curvas de vulnerabilidad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FE28-B530-4E51-88BC-608E8AF6D064}">
  <sheetPr filterMode="1"/>
  <dimension ref="A1:AJ375"/>
  <sheetViews>
    <sheetView tabSelected="1" topLeftCell="H1" zoomScale="95" zoomScaleNormal="70" workbookViewId="0">
      <pane ySplit="1" topLeftCell="A10" activePane="bottomLeft" state="frozen"/>
      <selection pane="bottomLeft" activeCell="U1" sqref="U1:X1"/>
    </sheetView>
  </sheetViews>
  <sheetFormatPr baseColWidth="10" defaultRowHeight="14.4" x14ac:dyDescent="0.3"/>
  <cols>
    <col min="1" max="1" width="10.5546875" style="7" bestFit="1" customWidth="1"/>
    <col min="2" max="2" width="10" customWidth="1"/>
    <col min="3" max="3" width="8.33203125" bestFit="1" customWidth="1"/>
    <col min="4" max="4" width="7.33203125" bestFit="1" customWidth="1"/>
    <col min="5" max="5" width="10.5546875" bestFit="1" customWidth="1"/>
    <col min="6" max="6" width="8.6640625" bestFit="1" customWidth="1"/>
    <col min="7" max="7" width="9" bestFit="1" customWidth="1"/>
    <col min="8" max="8" width="31.6640625" bestFit="1" customWidth="1"/>
    <col min="9" max="9" width="17.6640625" bestFit="1" customWidth="1"/>
    <col min="10" max="10" width="15.88671875" customWidth="1"/>
    <col min="11" max="11" width="6.5546875" style="7" bestFit="1" customWidth="1"/>
    <col min="12" max="12" width="16" style="9" bestFit="1" customWidth="1"/>
    <col min="13" max="13" width="13" style="9" bestFit="1" customWidth="1"/>
    <col min="14" max="14" width="9.6640625" style="9" customWidth="1"/>
    <col min="15" max="15" width="10.109375" style="9" bestFit="1" customWidth="1"/>
    <col min="16" max="17" width="12" style="9" bestFit="1" customWidth="1"/>
    <col min="18" max="18" width="10.109375" style="9" bestFit="1" customWidth="1"/>
    <col min="19" max="19" width="24.5546875" style="9" bestFit="1" customWidth="1"/>
    <col min="20" max="20" width="8.33203125" style="9" bestFit="1" customWidth="1"/>
    <col min="21" max="24" width="9.109375" style="9" bestFit="1" customWidth="1"/>
    <col min="25" max="25" width="18.88671875" style="9" customWidth="1"/>
    <col min="26" max="26" width="9.109375" style="9" customWidth="1"/>
    <col min="27" max="27" width="6.88671875" customWidth="1"/>
    <col min="28" max="28" width="9.109375" customWidth="1"/>
    <col min="29" max="29" width="6.44140625" customWidth="1"/>
    <col min="30" max="31" width="9.109375" style="14" customWidth="1"/>
    <col min="32" max="32" width="34.88671875" style="14" bestFit="1" customWidth="1"/>
    <col min="33" max="33" width="11.6640625" style="14" bestFit="1" customWidth="1"/>
    <col min="34" max="36" width="11.5546875" style="14"/>
  </cols>
  <sheetData>
    <row r="1" spans="1:3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4" t="s">
        <v>12</v>
      </c>
      <c r="N1" s="3" t="s">
        <v>13</v>
      </c>
      <c r="O1" s="3" t="s">
        <v>776</v>
      </c>
      <c r="P1" s="3" t="s">
        <v>777</v>
      </c>
      <c r="Q1" s="3" t="s">
        <v>778</v>
      </c>
      <c r="R1" s="3" t="s">
        <v>779</v>
      </c>
      <c r="S1" s="3" t="s">
        <v>790</v>
      </c>
      <c r="T1" s="3" t="s">
        <v>14</v>
      </c>
      <c r="U1" s="3" t="s">
        <v>780</v>
      </c>
      <c r="V1" s="3" t="s">
        <v>781</v>
      </c>
      <c r="W1" s="3" t="s">
        <v>782</v>
      </c>
      <c r="X1" s="3" t="s">
        <v>783</v>
      </c>
      <c r="Y1" s="3" t="s">
        <v>791</v>
      </c>
      <c r="Z1" s="3" t="s">
        <v>784</v>
      </c>
      <c r="AA1" s="1" t="s">
        <v>15</v>
      </c>
      <c r="AB1" s="1" t="s">
        <v>16</v>
      </c>
      <c r="AC1" s="1" t="s">
        <v>17</v>
      </c>
      <c r="AD1" s="5" t="s">
        <v>18</v>
      </c>
      <c r="AE1" s="5" t="s">
        <v>19</v>
      </c>
      <c r="AF1" s="6" t="s">
        <v>20</v>
      </c>
      <c r="AG1" s="6" t="s">
        <v>785</v>
      </c>
      <c r="AH1" s="6" t="s">
        <v>786</v>
      </c>
      <c r="AI1" s="6" t="s">
        <v>787</v>
      </c>
      <c r="AJ1" s="6" t="s">
        <v>788</v>
      </c>
    </row>
    <row r="2" spans="1:36" hidden="1" x14ac:dyDescent="0.3">
      <c r="A2" s="7" t="s">
        <v>21</v>
      </c>
      <c r="B2" s="7">
        <v>6</v>
      </c>
      <c r="C2" s="7">
        <v>2</v>
      </c>
      <c r="D2" s="7" t="s">
        <v>22</v>
      </c>
      <c r="E2" s="7" t="s">
        <v>23</v>
      </c>
      <c r="F2" s="7" t="str">
        <f t="shared" ref="F2:F65" si="0">+IF(E2="Baja","OMF",IF(E2="Intermedia","IMF","SMF"))</f>
        <v>OMF</v>
      </c>
      <c r="G2" t="s">
        <v>24</v>
      </c>
      <c r="H2" s="8" t="s">
        <v>25</v>
      </c>
      <c r="I2" t="s">
        <v>26</v>
      </c>
      <c r="J2" t="str" cm="1">
        <f t="array" ref="J2">+_xlfn.IFS(OR(E2="Baja",E2="Alta"),"1,2,3,4,5,6,7,8",E2="Intermedia","1,2,3,4,5,6,7,8,9")</f>
        <v>1,2,3,4,5,6,7,8</v>
      </c>
      <c r="K2" s="7" t="str" cm="1">
        <f t="array" ref="K2">+_xlfn.IFS(D2="F","PRM",D2="WF","SC",D2="FI","PRMM")</f>
        <v>PRM</v>
      </c>
      <c r="L2" s="9" t="str" cm="1">
        <f t="array" ref="L2">+"CR" &amp; "/" &amp; K2 &amp; "/" &amp;
_xlfn.IFS(
OR(G2="PRE84",G2="PRE84S"),"ND",
AND(F2="OMF",OR(K2="PRM",K2="SC")),"DMI",
AND(F2="IMF",OR(K2="PRM",K2="SC")),"DMO",
AND(F2="SMF",OR(K2="PRM",K2="SC")),"DES",
AND(K2="PRMM",G2="CCCSR-84"),"DU")
&amp; "/" &amp; C2</f>
        <v>CR/PRM/DMI/2</v>
      </c>
      <c r="M2" s="10" t="str" cm="1">
        <f t="array" ref="M2">+"CR" &amp; "/" &amp; K2 &amp; "/" &amp;
_xlfn.IFS(
OR(G2="PRE84",G2="PRE84S"),"ND",
AND(F2="OMF",OR(K2="PRM",K2="SC")),"DMI",
AND(F2="IMF",OR(K2="PRM",K2="SC")),"DMO",
AND(F2="SMF",OR(K2="PRM",K2="SC")),"DES",
AND(K2="PRMM",G2="CCCSR-84"),"DU")</f>
        <v>CR/PRM/DMI</v>
      </c>
      <c r="N2" s="11"/>
      <c r="O2" s="12">
        <v>3.0000000000000001E-3</v>
      </c>
      <c r="P2" s="12">
        <v>1.4E-2</v>
      </c>
      <c r="Q2" s="12">
        <v>3.3000000000000002E-2</v>
      </c>
      <c r="R2" s="12">
        <v>7.0999999999999994E-2</v>
      </c>
      <c r="S2" s="12" t="str">
        <f>+_xlfn.CONCAT(O2,",",P2,",",Q2,",",R2)</f>
        <v>0.003,0.014,0.033,0.071</v>
      </c>
      <c r="T2" s="11">
        <v>0.1</v>
      </c>
      <c r="U2" s="11">
        <v>0.4</v>
      </c>
      <c r="V2" s="11">
        <v>0.4</v>
      </c>
      <c r="W2" s="11">
        <v>0.4</v>
      </c>
      <c r="X2" s="11">
        <v>0.4</v>
      </c>
      <c r="Y2" s="21" t="str">
        <f t="shared" ref="Y2:Y65" si="1">+U2&amp;","&amp;V2&amp;","&amp;W2&amp;","&amp;X2</f>
        <v>0.4,0.4,0.4,0.4</v>
      </c>
      <c r="Z2" s="11">
        <f>+T2</f>
        <v>0.1</v>
      </c>
      <c r="AA2" s="7">
        <v>0.04</v>
      </c>
      <c r="AB2" s="7">
        <v>0.9</v>
      </c>
      <c r="AC2" s="7">
        <v>0.1</v>
      </c>
      <c r="AD2" s="13">
        <v>0.6</v>
      </c>
      <c r="AE2" s="13">
        <v>1</v>
      </c>
      <c r="AF2" s="14" t="str" cm="1">
        <f t="array" ref="AF2">+"Loss_distribution_"&amp;D2&amp;"_"&amp;_xlfn.IFS(AND(D2="F",OR(G2="CCCSR-84",G2="NSR98-10")),"POST85_",AND(D2="F",OR(G2="PRE84",G2="PRE84S")),"PRE85_",D2="WF","")&amp;IF(OR(G2="CCCSR-84",G2="NSR98-10",D2="WF"),_xlfn.IFS(F2="OMF","DMI",F2="IMF","DMO",F2="SMF","DES"),)&amp;"_"&amp;C2&amp;"P"</f>
        <v>Loss_distribution_F_POST85_DMI_2P</v>
      </c>
      <c r="AG2" s="15">
        <v>1.7282999999999999</v>
      </c>
      <c r="AH2" s="15">
        <v>0.47036630186972078</v>
      </c>
      <c r="AI2" s="15">
        <v>0.02</v>
      </c>
      <c r="AJ2" s="15">
        <v>0.3</v>
      </c>
    </row>
    <row r="3" spans="1:36" hidden="1" x14ac:dyDescent="0.3">
      <c r="A3" s="7" t="s">
        <v>27</v>
      </c>
      <c r="B3" s="7">
        <v>7</v>
      </c>
      <c r="C3" s="7">
        <v>2</v>
      </c>
      <c r="D3" s="7" t="s">
        <v>22</v>
      </c>
      <c r="E3" s="7" t="s">
        <v>23</v>
      </c>
      <c r="F3" s="7" t="str">
        <f t="shared" si="0"/>
        <v>OMF</v>
      </c>
      <c r="G3" t="s">
        <v>24</v>
      </c>
      <c r="H3" s="8" t="s">
        <v>28</v>
      </c>
      <c r="I3" t="s">
        <v>26</v>
      </c>
      <c r="J3" t="str" cm="1">
        <f t="array" ref="J3">+_xlfn.IFS(OR(E3="Baja",E3="Alta"),"1,2,3,4,5,6,7,8",E3="Intermedia","1,2,3,4,5,6,7,8,9")</f>
        <v>1,2,3,4,5,6,7,8</v>
      </c>
      <c r="K3" s="7" t="str" cm="1">
        <f t="array" ref="K3">+_xlfn.IFS(D3="F","PRM",D3="WF","SC",D3="FI","PRMM")</f>
        <v>PRM</v>
      </c>
      <c r="L3" s="9" t="str" cm="1">
        <f t="array" ref="L3">+"CR" &amp; "/" &amp; K3 &amp; "/" &amp;
_xlfn.IFS(
OR(G3="PRE84",G3="PRE84S"),"ND",
AND(F3="OMF",OR(K3="PRM",K3="SC")),"DMI",
AND(F3="IMF",OR(K3="PRM",K3="SC")),"DMO",
AND(F3="SMF",OR(K3="PRM",K3="SC")),"DES",
AND(K3="PRMM",G3="CCCSR-84"),"DU")
&amp; "/" &amp; C3</f>
        <v>CR/PRM/DMI/2</v>
      </c>
      <c r="M3" s="10" t="str" cm="1">
        <f t="array" ref="M3">+"CR" &amp; "/" &amp; K3 &amp; "/" &amp;
_xlfn.IFS(
OR(G3="PRE84",G3="PRE84S"),"ND",
AND(F3="OMF",OR(K3="PRM",K3="SC")),"DMI",
AND(F3="IMF",OR(K3="PRM",K3="SC")),"DMO",
AND(F3="SMF",OR(K3="PRM",K3="SC")),"DES",
AND(K3="PRMM",G3="CCCSR-84"),"DU")</f>
        <v>CR/PRM/DMI</v>
      </c>
      <c r="N3" s="11"/>
      <c r="O3" s="12">
        <v>3.0000000000000001E-3</v>
      </c>
      <c r="P3" s="12">
        <v>1.4E-2</v>
      </c>
      <c r="Q3" s="12">
        <v>3.3000000000000002E-2</v>
      </c>
      <c r="R3" s="12">
        <v>7.0999999999999994E-2</v>
      </c>
      <c r="S3" s="12" t="str">
        <f t="shared" ref="S3:S66" si="2">+_xlfn.CONCAT(O3,",",P3,",",Q3,",",R3)</f>
        <v>0.003,0.014,0.033,0.071</v>
      </c>
      <c r="T3" s="11">
        <v>0.1</v>
      </c>
      <c r="U3" s="11">
        <v>0.4</v>
      </c>
      <c r="V3" s="11">
        <v>0.4</v>
      </c>
      <c r="W3" s="11">
        <v>0.4</v>
      </c>
      <c r="X3" s="11">
        <v>0.4</v>
      </c>
      <c r="Y3" s="21" t="str">
        <f t="shared" si="1"/>
        <v>0.4,0.4,0.4,0.4</v>
      </c>
      <c r="Z3" s="11">
        <f t="shared" ref="Z3:Z66" si="3">+T3</f>
        <v>0.1</v>
      </c>
      <c r="AA3" s="7">
        <v>0.04</v>
      </c>
      <c r="AB3" s="7">
        <v>0.9</v>
      </c>
      <c r="AC3" s="7">
        <v>0.1</v>
      </c>
      <c r="AD3" s="13">
        <v>0.6</v>
      </c>
      <c r="AE3" s="13">
        <v>1</v>
      </c>
      <c r="AF3" s="14" t="str" cm="1">
        <f t="array" ref="AF3">+"Loss_distribution_"&amp;D3&amp;"_"&amp;_xlfn.IFS(AND(D3="F",OR(G3="CCCSR-84",G3="NSR98-10")),"POST85_",AND(D3="F",OR(G3="PRE84",G3="PRE84S")),"PRE85_",D3="WF","")&amp;IF(OR(G3="CCCSR-84",G3="NSR98-10",D3="WF"),_xlfn.IFS(F3="OMF","DMI",F3="IMF","DMO",F3="SMF","DES"),)&amp;"_"&amp;C3&amp;"P"</f>
        <v>Loss_distribution_F_POST85_DMI_2P</v>
      </c>
      <c r="AG3" s="15">
        <v>1.7282999999999999</v>
      </c>
      <c r="AH3" s="15">
        <v>0.47036630186972078</v>
      </c>
      <c r="AI3" s="15">
        <v>0.02</v>
      </c>
      <c r="AJ3" s="15">
        <v>0.3</v>
      </c>
    </row>
    <row r="4" spans="1:36" hidden="1" x14ac:dyDescent="0.3">
      <c r="A4" s="7" t="s">
        <v>29</v>
      </c>
      <c r="B4" s="7">
        <v>8</v>
      </c>
      <c r="C4" s="7">
        <v>2</v>
      </c>
      <c r="D4" s="7" t="s">
        <v>22</v>
      </c>
      <c r="E4" s="7" t="s">
        <v>23</v>
      </c>
      <c r="F4" s="7" t="str">
        <f t="shared" si="0"/>
        <v>OMF</v>
      </c>
      <c r="G4" t="s">
        <v>24</v>
      </c>
      <c r="H4" s="8" t="s">
        <v>30</v>
      </c>
      <c r="I4" t="s">
        <v>26</v>
      </c>
      <c r="J4" t="str" cm="1">
        <f t="array" ref="J4">+_xlfn.IFS(OR(E4="Baja",E4="Alta"),"1,2,3,4,5,6,7,8",E4="Intermedia","1,2,3,4,5,6,7,8,9")</f>
        <v>1,2,3,4,5,6,7,8</v>
      </c>
      <c r="K4" s="7" t="str" cm="1">
        <f t="array" ref="K4">+_xlfn.IFS(D4="F","PRM",D4="WF","SC",D4="FI","PRMM")</f>
        <v>PRM</v>
      </c>
      <c r="L4" s="9" t="str" cm="1">
        <f t="array" ref="L4">+"CR" &amp; "/" &amp; K4 &amp; "/" &amp;
_xlfn.IFS(
OR(G4="PRE84",G4="PRE84S"),"ND",
AND(F4="OMF",OR(K4="PRM",K4="SC")),"DMI",
AND(F4="IMF",OR(K4="PRM",K4="SC")),"DMO",
AND(F4="SMF",OR(K4="PRM",K4="SC")),"DES",
AND(K4="PRMM",G4="CCCSR-84"),"DU")
&amp; "/" &amp; C4</f>
        <v>CR/PRM/DMI/2</v>
      </c>
      <c r="M4" s="10" t="str" cm="1">
        <f t="array" ref="M4">+"CR" &amp; "/" &amp; K4 &amp; "/" &amp;
_xlfn.IFS(
OR(G4="PRE84",G4="PRE84S"),"ND",
AND(F4="OMF",OR(K4="PRM",K4="SC")),"DMI",
AND(F4="IMF",OR(K4="PRM",K4="SC")),"DMO",
AND(F4="SMF",OR(K4="PRM",K4="SC")),"DES",
AND(K4="PRMM",G4="CCCSR-84"),"DU")</f>
        <v>CR/PRM/DMI</v>
      </c>
      <c r="N4" s="11"/>
      <c r="O4" s="12">
        <v>3.0000000000000001E-3</v>
      </c>
      <c r="P4" s="12">
        <v>1.4E-2</v>
      </c>
      <c r="Q4" s="12">
        <v>3.3000000000000002E-2</v>
      </c>
      <c r="R4" s="12">
        <v>7.0999999999999994E-2</v>
      </c>
      <c r="S4" s="12" t="str">
        <f t="shared" si="2"/>
        <v>0.003,0.014,0.033,0.071</v>
      </c>
      <c r="T4" s="11">
        <v>0.1</v>
      </c>
      <c r="U4" s="11">
        <v>0.4</v>
      </c>
      <c r="V4" s="11">
        <v>0.4</v>
      </c>
      <c r="W4" s="11">
        <v>0.4</v>
      </c>
      <c r="X4" s="11">
        <v>0.4</v>
      </c>
      <c r="Y4" s="21" t="str">
        <f t="shared" si="1"/>
        <v>0.4,0.4,0.4,0.4</v>
      </c>
      <c r="Z4" s="11">
        <f t="shared" si="3"/>
        <v>0.1</v>
      </c>
      <c r="AA4" s="7">
        <v>0.04</v>
      </c>
      <c r="AB4" s="7">
        <v>0.9</v>
      </c>
      <c r="AC4" s="7">
        <v>0.1</v>
      </c>
      <c r="AD4" s="13">
        <v>0.6</v>
      </c>
      <c r="AE4" s="13">
        <v>1</v>
      </c>
      <c r="AF4" s="14" t="str" cm="1">
        <f t="array" ref="AF4">+"Loss_distribution_"&amp;D4&amp;"_"&amp;_xlfn.IFS(AND(D4="F",OR(G4="CCCSR-84",G4="NSR98-10")),"POST85_",AND(D4="F",OR(G4="PRE84",G4="PRE84S")),"PRE85_",D4="WF","")&amp;IF(OR(G4="CCCSR-84",G4="NSR98-10",D4="WF"),_xlfn.IFS(F4="OMF","DMI",F4="IMF","DMO",F4="SMF","DES"),)&amp;"_"&amp;C4&amp;"P"</f>
        <v>Loss_distribution_F_POST85_DMI_2P</v>
      </c>
      <c r="AG4" s="15">
        <v>1.7282999999999999</v>
      </c>
      <c r="AH4" s="15">
        <v>0.47036630186972078</v>
      </c>
      <c r="AI4" s="15">
        <v>0.02</v>
      </c>
      <c r="AJ4" s="15">
        <v>0.3</v>
      </c>
    </row>
    <row r="5" spans="1:36" hidden="1" x14ac:dyDescent="0.3">
      <c r="A5" s="7" t="s">
        <v>31</v>
      </c>
      <c r="B5" s="7">
        <v>10</v>
      </c>
      <c r="C5" s="7">
        <v>2</v>
      </c>
      <c r="D5" s="7" t="s">
        <v>22</v>
      </c>
      <c r="E5" s="7" t="s">
        <v>23</v>
      </c>
      <c r="F5" s="7" t="str">
        <f t="shared" si="0"/>
        <v>OMF</v>
      </c>
      <c r="G5" t="s">
        <v>24</v>
      </c>
      <c r="H5" s="8" t="s">
        <v>32</v>
      </c>
      <c r="I5" t="s">
        <v>26</v>
      </c>
      <c r="J5" t="str" cm="1">
        <f t="array" ref="J5">+_xlfn.IFS(OR(E5="Baja",E5="Alta"),"1,2,3,4,5,6,7,8",E5="Intermedia","1,2,3,4,5,6,7,8,9")</f>
        <v>1,2,3,4,5,6,7,8</v>
      </c>
      <c r="K5" s="7" t="str" cm="1">
        <f t="array" ref="K5">+_xlfn.IFS(D5="F","PRM",D5="WF","SC",D5="FI","PRMM")</f>
        <v>PRM</v>
      </c>
      <c r="L5" s="9" t="str" cm="1">
        <f t="array" ref="L5">+"CR" &amp; "/" &amp; K5 &amp; "/" &amp;
_xlfn.IFS(
OR(G5="PRE84",G5="PRE84S"),"ND",
AND(F5="OMF",OR(K5="PRM",K5="SC")),"DMI",
AND(F5="IMF",OR(K5="PRM",K5="SC")),"DMO",
AND(F5="SMF",OR(K5="PRM",K5="SC")),"DES",
AND(K5="PRMM",G5="CCCSR-84"),"DU")
&amp; "/" &amp; C5</f>
        <v>CR/PRM/DMI/2</v>
      </c>
      <c r="M5" s="10" t="str" cm="1">
        <f t="array" ref="M5">+"CR" &amp; "/" &amp; K5 &amp; "/" &amp;
_xlfn.IFS(
OR(G5="PRE84",G5="PRE84S"),"ND",
AND(F5="OMF",OR(K5="PRM",K5="SC")),"DMI",
AND(F5="IMF",OR(K5="PRM",K5="SC")),"DMO",
AND(F5="SMF",OR(K5="PRM",K5="SC")),"DES",
AND(K5="PRMM",G5="CCCSR-84"),"DU")</f>
        <v>CR/PRM/DMI</v>
      </c>
      <c r="N5" s="11"/>
      <c r="O5" s="12">
        <v>3.0000000000000001E-3</v>
      </c>
      <c r="P5" s="12">
        <v>1.4E-2</v>
      </c>
      <c r="Q5" s="12">
        <v>3.3000000000000002E-2</v>
      </c>
      <c r="R5" s="12">
        <v>7.0999999999999994E-2</v>
      </c>
      <c r="S5" s="12" t="str">
        <f t="shared" si="2"/>
        <v>0.003,0.014,0.033,0.071</v>
      </c>
      <c r="T5" s="11">
        <v>0.1</v>
      </c>
      <c r="U5" s="11">
        <v>0.4</v>
      </c>
      <c r="V5" s="11">
        <v>0.4</v>
      </c>
      <c r="W5" s="11">
        <v>0.4</v>
      </c>
      <c r="X5" s="11">
        <v>0.4</v>
      </c>
      <c r="Y5" s="21" t="str">
        <f t="shared" si="1"/>
        <v>0.4,0.4,0.4,0.4</v>
      </c>
      <c r="Z5" s="11">
        <f t="shared" si="3"/>
        <v>0.1</v>
      </c>
      <c r="AA5" s="7">
        <v>0.04</v>
      </c>
      <c r="AB5" s="7">
        <v>0.9</v>
      </c>
      <c r="AC5" s="7">
        <v>0.1</v>
      </c>
      <c r="AD5" s="13">
        <v>0.6</v>
      </c>
      <c r="AE5" s="13">
        <v>1</v>
      </c>
      <c r="AF5" s="14" t="str" cm="1">
        <f t="array" ref="AF5">+"Loss_distribution_"&amp;D5&amp;"_"&amp;_xlfn.IFS(AND(D5="F",OR(G5="CCCSR-84",G5="NSR98-10")),"POST85_",AND(D5="F",OR(G5="PRE84",G5="PRE84S")),"PRE85_",D5="WF","")&amp;IF(OR(G5="CCCSR-84",G5="NSR98-10",D5="WF"),_xlfn.IFS(F5="OMF","DMI",F5="IMF","DMO",F5="SMF","DES"),)&amp;"_"&amp;C5&amp;"P"</f>
        <v>Loss_distribution_F_POST85_DMI_2P</v>
      </c>
      <c r="AG5" s="15">
        <v>1.7282999999999999</v>
      </c>
      <c r="AH5" s="15">
        <v>0.47036630186972078</v>
      </c>
      <c r="AI5" s="15">
        <v>0.02</v>
      </c>
      <c r="AJ5" s="15">
        <v>0.3</v>
      </c>
    </row>
    <row r="6" spans="1:36" hidden="1" x14ac:dyDescent="0.3">
      <c r="A6" s="7" t="s">
        <v>33</v>
      </c>
      <c r="B6" s="7">
        <v>11</v>
      </c>
      <c r="C6" s="7">
        <v>3</v>
      </c>
      <c r="D6" s="7" t="s">
        <v>22</v>
      </c>
      <c r="E6" s="7" t="s">
        <v>23</v>
      </c>
      <c r="F6" s="7" t="str">
        <f t="shared" si="0"/>
        <v>OMF</v>
      </c>
      <c r="G6" t="s">
        <v>24</v>
      </c>
      <c r="H6" s="8" t="s">
        <v>34</v>
      </c>
      <c r="I6" t="s">
        <v>35</v>
      </c>
      <c r="J6" t="str" cm="1">
        <f t="array" ref="J6">+_xlfn.IFS(OR(E6="Baja",E6="Alta"),"1,2,3,4,5,6,7,8",E6="Intermedia","1,2,3,4,5,6,7,8,9")</f>
        <v>1,2,3,4,5,6,7,8</v>
      </c>
      <c r="K6" s="7" t="str" cm="1">
        <f t="array" ref="K6">+_xlfn.IFS(D6="F","PRM",D6="WF","SC",D6="FI","PRMM")</f>
        <v>PRM</v>
      </c>
      <c r="L6" s="9" t="str" cm="1">
        <f t="array" ref="L6">+"CR" &amp; "/" &amp; K6 &amp; "/" &amp;
_xlfn.IFS(
OR(G6="PRE84",G6="PRE84S"),"ND",
AND(F6="OMF",OR(K6="PRM",K6="SC")),"DMI",
AND(F6="IMF",OR(K6="PRM",K6="SC")),"DMO",
AND(F6="SMF",OR(K6="PRM",K6="SC")),"DES",
AND(K6="PRMM",G6="CCCSR-84"),"DU")
&amp; "/" &amp; C6</f>
        <v>CR/PRM/DMI/3</v>
      </c>
      <c r="M6" s="10" t="str" cm="1">
        <f t="array" ref="M6">+"CR" &amp; "/" &amp; K6 &amp; "/" &amp;
_xlfn.IFS(
OR(G6="PRE84",G6="PRE84S"),"ND",
AND(F6="OMF",OR(K6="PRM",K6="SC")),"DMI",
AND(F6="IMF",OR(K6="PRM",K6="SC")),"DMO",
AND(F6="SMF",OR(K6="PRM",K6="SC")),"DES",
AND(K6="PRMM",G6="CCCSR-84"),"DU")</f>
        <v>CR/PRM/DMI</v>
      </c>
      <c r="N6" s="11"/>
      <c r="O6" s="12">
        <v>3.0000000000000001E-3</v>
      </c>
      <c r="P6" s="12">
        <v>1.2999999999999999E-2</v>
      </c>
      <c r="Q6" s="12">
        <v>0.03</v>
      </c>
      <c r="R6" s="12">
        <v>6.5000000000000002E-2</v>
      </c>
      <c r="S6" s="12" t="str">
        <f t="shared" si="2"/>
        <v>0.003,0.013,0.03,0.065</v>
      </c>
      <c r="T6" s="11">
        <v>0.1</v>
      </c>
      <c r="U6" s="11">
        <v>0.4</v>
      </c>
      <c r="V6" s="11">
        <v>0.4</v>
      </c>
      <c r="W6" s="11">
        <v>0.4</v>
      </c>
      <c r="X6" s="11">
        <v>0.4</v>
      </c>
      <c r="Y6" s="21" t="str">
        <f t="shared" si="1"/>
        <v>0.4,0.4,0.4,0.4</v>
      </c>
      <c r="Z6" s="11">
        <f t="shared" si="3"/>
        <v>0.1</v>
      </c>
      <c r="AA6" s="7">
        <v>0.04</v>
      </c>
      <c r="AB6" s="7">
        <v>0.9</v>
      </c>
      <c r="AC6" s="7">
        <v>0.1</v>
      </c>
      <c r="AD6" s="13">
        <v>1</v>
      </c>
      <c r="AE6" s="13">
        <v>1</v>
      </c>
      <c r="AF6" s="14" t="str" cm="1">
        <f t="array" ref="AF6">+"Loss_distribution_"&amp;D6&amp;"_"&amp;_xlfn.IFS(AND(D6="F",OR(G6="CCCSR-84",G6="NSR98-10")),"POST85_",AND(D6="F",OR(G6="PRE84",G6="PRE84S")),"PRE85_",D6="WF","")&amp;IF(OR(G6="CCCSR-84",G6="NSR98-10",D6="WF"),_xlfn.IFS(F6="OMF","DMI",F6="IMF","DMO",F6="SMF","DES"),)&amp;"_"&amp;C6&amp;"P"</f>
        <v>Loss_distribution_F_POST85_DMI_3P</v>
      </c>
      <c r="AG6" s="15">
        <v>0.89230000000000009</v>
      </c>
      <c r="AH6" s="15">
        <v>0.38799600000000001</v>
      </c>
      <c r="AI6" s="15">
        <v>0.02</v>
      </c>
      <c r="AJ6" s="15">
        <v>0.3</v>
      </c>
    </row>
    <row r="7" spans="1:36" hidden="1" x14ac:dyDescent="0.3">
      <c r="A7" s="7" t="s">
        <v>36</v>
      </c>
      <c r="B7" s="7">
        <v>12</v>
      </c>
      <c r="C7" s="7">
        <v>3</v>
      </c>
      <c r="D7" s="7" t="s">
        <v>22</v>
      </c>
      <c r="E7" s="7" t="s">
        <v>23</v>
      </c>
      <c r="F7" s="7" t="str">
        <f t="shared" si="0"/>
        <v>OMF</v>
      </c>
      <c r="G7" t="s">
        <v>24</v>
      </c>
      <c r="H7" s="8" t="s">
        <v>37</v>
      </c>
      <c r="I7" t="s">
        <v>35</v>
      </c>
      <c r="J7" t="s">
        <v>38</v>
      </c>
      <c r="K7" s="7" t="str" cm="1">
        <f t="array" ref="K7">+_xlfn.IFS(D7="F","PRM",D7="WF","SC",D7="FI","PRMM")</f>
        <v>PRM</v>
      </c>
      <c r="L7" s="9" t="str" cm="1">
        <f t="array" ref="L7">+"CR" &amp; "/" &amp; K7 &amp; "/" &amp;
_xlfn.IFS(
OR(G7="PRE84",G7="PRE84S"),"ND",
AND(F7="OMF",OR(K7="PRM",K7="SC")),"DMI",
AND(F7="IMF",OR(K7="PRM",K7="SC")),"DMO",
AND(F7="SMF",OR(K7="PRM",K7="SC")),"DES",
AND(K7="PRMM",G7="CCCSR-84"),"DU")
&amp; "/" &amp; C7</f>
        <v>CR/PRM/DMI/3</v>
      </c>
      <c r="M7" s="10" t="str" cm="1">
        <f t="array" ref="M7">+"CR" &amp; "/" &amp; K7 &amp; "/" &amp;
_xlfn.IFS(
OR(G7="PRE84",G7="PRE84S"),"ND",
AND(F7="OMF",OR(K7="PRM",K7="SC")),"DMI",
AND(F7="IMF",OR(K7="PRM",K7="SC")),"DMO",
AND(F7="SMF",OR(K7="PRM",K7="SC")),"DES",
AND(K7="PRMM",G7="CCCSR-84"),"DU")</f>
        <v>CR/PRM/DMI</v>
      </c>
      <c r="N7" s="11"/>
      <c r="O7" s="12">
        <v>3.0000000000000001E-3</v>
      </c>
      <c r="P7" s="12">
        <v>1.2999999999999999E-2</v>
      </c>
      <c r="Q7" s="12">
        <v>0.03</v>
      </c>
      <c r="R7" s="12">
        <v>6.5000000000000002E-2</v>
      </c>
      <c r="S7" s="12" t="str">
        <f t="shared" si="2"/>
        <v>0.003,0.013,0.03,0.065</v>
      </c>
      <c r="T7" s="11">
        <v>0.1</v>
      </c>
      <c r="U7" s="11">
        <v>0.4</v>
      </c>
      <c r="V7" s="11">
        <v>0.4</v>
      </c>
      <c r="W7" s="11">
        <v>0.4</v>
      </c>
      <c r="X7" s="11">
        <v>0.4</v>
      </c>
      <c r="Y7" s="21" t="str">
        <f t="shared" si="1"/>
        <v>0.4,0.4,0.4,0.4</v>
      </c>
      <c r="Z7" s="11">
        <f t="shared" si="3"/>
        <v>0.1</v>
      </c>
      <c r="AA7" s="7">
        <v>0.04</v>
      </c>
      <c r="AB7" s="7">
        <v>0.9</v>
      </c>
      <c r="AC7" s="7">
        <v>0.1</v>
      </c>
      <c r="AD7" s="13">
        <v>1</v>
      </c>
      <c r="AE7" s="13">
        <v>1</v>
      </c>
      <c r="AF7" s="14" t="str" cm="1">
        <f t="array" ref="AF7">+"Loss_distribution_"&amp;D7&amp;"_"&amp;_xlfn.IFS(AND(D7="F",OR(G7="CCCSR-84",G7="NSR98-10")),"POST85_",AND(D7="F",OR(G7="PRE84",G7="PRE84S")),"PRE85_",D7="WF","")&amp;IF(OR(G7="CCCSR-84",G7="NSR98-10",D7="WF"),_xlfn.IFS(F7="OMF","DMI",F7="IMF","DMO",F7="SMF","DES"),)&amp;"_"&amp;C7&amp;"P"</f>
        <v>Loss_distribution_F_POST85_DMI_3P</v>
      </c>
      <c r="AG7" s="15">
        <v>0.89230000000000009</v>
      </c>
      <c r="AH7" s="15">
        <v>0.38799600000000001</v>
      </c>
      <c r="AI7" s="15">
        <v>0.02</v>
      </c>
      <c r="AJ7" s="15">
        <v>0.3</v>
      </c>
    </row>
    <row r="8" spans="1:36" hidden="1" x14ac:dyDescent="0.3">
      <c r="A8" s="7" t="s">
        <v>39</v>
      </c>
      <c r="B8" s="7">
        <v>13</v>
      </c>
      <c r="C8" s="7">
        <v>3</v>
      </c>
      <c r="D8" s="7" t="s">
        <v>22</v>
      </c>
      <c r="E8" s="7" t="s">
        <v>23</v>
      </c>
      <c r="F8" s="7" t="str">
        <f t="shared" si="0"/>
        <v>OMF</v>
      </c>
      <c r="G8" t="s">
        <v>24</v>
      </c>
      <c r="H8" s="8" t="s">
        <v>40</v>
      </c>
      <c r="I8" t="s">
        <v>35</v>
      </c>
      <c r="J8" t="str" cm="1">
        <f t="array" ref="J8">+_xlfn.IFS(OR(E8="Baja",E8="Alta"),"1,2,3,4,5,6,7,8",E8="Intermedia","1,2,3,4,5,6,7,8,9")</f>
        <v>1,2,3,4,5,6,7,8</v>
      </c>
      <c r="K8" s="7" t="str" cm="1">
        <f t="array" ref="K8">+_xlfn.IFS(D8="F","PRM",D8="WF","SC",D8="FI","PRMM")</f>
        <v>PRM</v>
      </c>
      <c r="L8" s="9" t="str" cm="1">
        <f t="array" ref="L8">+"CR" &amp; "/" &amp; K8 &amp; "/" &amp;
_xlfn.IFS(
OR(G8="PRE84",G8="PRE84S"),"ND",
AND(F8="OMF",OR(K8="PRM",K8="SC")),"DMI",
AND(F8="IMF",OR(K8="PRM",K8="SC")),"DMO",
AND(F8="SMF",OR(K8="PRM",K8="SC")),"DES",
AND(K8="PRMM",G8="CCCSR-84"),"DU")
&amp; "/" &amp; C8</f>
        <v>CR/PRM/DMI/3</v>
      </c>
      <c r="M8" s="10" t="str" cm="1">
        <f t="array" ref="M8">+"CR" &amp; "/" &amp; K8 &amp; "/" &amp;
_xlfn.IFS(
OR(G8="PRE84",G8="PRE84S"),"ND",
AND(F8="OMF",OR(K8="PRM",K8="SC")),"DMI",
AND(F8="IMF",OR(K8="PRM",K8="SC")),"DMO",
AND(F8="SMF",OR(K8="PRM",K8="SC")),"DES",
AND(K8="PRMM",G8="CCCSR-84"),"DU")</f>
        <v>CR/PRM/DMI</v>
      </c>
      <c r="N8" s="11"/>
      <c r="O8" s="12">
        <v>3.0000000000000001E-3</v>
      </c>
      <c r="P8" s="12">
        <v>1.2999999999999999E-2</v>
      </c>
      <c r="Q8" s="12">
        <v>0.03</v>
      </c>
      <c r="R8" s="12">
        <v>6.5000000000000002E-2</v>
      </c>
      <c r="S8" s="12" t="str">
        <f t="shared" si="2"/>
        <v>0.003,0.013,0.03,0.065</v>
      </c>
      <c r="T8" s="11">
        <v>0.1</v>
      </c>
      <c r="U8" s="11">
        <v>0.4</v>
      </c>
      <c r="V8" s="11">
        <v>0.4</v>
      </c>
      <c r="W8" s="11">
        <v>0.4</v>
      </c>
      <c r="X8" s="11">
        <v>0.4</v>
      </c>
      <c r="Y8" s="21" t="str">
        <f t="shared" si="1"/>
        <v>0.4,0.4,0.4,0.4</v>
      </c>
      <c r="Z8" s="11">
        <f t="shared" si="3"/>
        <v>0.1</v>
      </c>
      <c r="AA8" s="7">
        <v>0.04</v>
      </c>
      <c r="AB8" s="7">
        <v>0.9</v>
      </c>
      <c r="AC8" s="7">
        <v>0.1</v>
      </c>
      <c r="AD8" s="13">
        <v>1</v>
      </c>
      <c r="AE8" s="13">
        <v>1</v>
      </c>
      <c r="AF8" s="14" t="str" cm="1">
        <f t="array" ref="AF8">+"Loss_distribution_"&amp;D8&amp;"_"&amp;_xlfn.IFS(AND(D8="F",OR(G8="CCCSR-84",G8="NSR98-10")),"POST85_",AND(D8="F",OR(G8="PRE84",G8="PRE84S")),"PRE85_",D8="WF","")&amp;IF(OR(G8="CCCSR-84",G8="NSR98-10",D8="WF"),_xlfn.IFS(F8="OMF","DMI",F8="IMF","DMO",F8="SMF","DES"),)&amp;"_"&amp;C8&amp;"P"</f>
        <v>Loss_distribution_F_POST85_DMI_3P</v>
      </c>
      <c r="AG8" s="15">
        <v>0.89230000000000009</v>
      </c>
      <c r="AH8" s="15">
        <v>0.38799600000000001</v>
      </c>
      <c r="AI8" s="15">
        <v>0.02</v>
      </c>
      <c r="AJ8" s="15">
        <v>0.3</v>
      </c>
    </row>
    <row r="9" spans="1:36" hidden="1" x14ac:dyDescent="0.3">
      <c r="A9" s="7" t="s">
        <v>41</v>
      </c>
      <c r="B9" s="7">
        <v>15</v>
      </c>
      <c r="C9" s="7">
        <v>3</v>
      </c>
      <c r="D9" s="7" t="s">
        <v>22</v>
      </c>
      <c r="E9" s="7" t="s">
        <v>23</v>
      </c>
      <c r="F9" s="7" t="str">
        <f t="shared" si="0"/>
        <v>OMF</v>
      </c>
      <c r="G9" t="s">
        <v>24</v>
      </c>
      <c r="H9" s="8" t="s">
        <v>42</v>
      </c>
      <c r="I9" t="s">
        <v>35</v>
      </c>
      <c r="J9" t="str" cm="1">
        <f t="array" ref="J9">+_xlfn.IFS(OR(E9="Baja",E9="Alta"),"1,2,3,4,5,6,7,8",E9="Intermedia","1,2,3,4,5,6,7,8,9")</f>
        <v>1,2,3,4,5,6,7,8</v>
      </c>
      <c r="K9" s="7" t="str" cm="1">
        <f t="array" ref="K9">+_xlfn.IFS(D9="F","PRM",D9="WF","SC",D9="FI","PRMM")</f>
        <v>PRM</v>
      </c>
      <c r="L9" s="9" t="str" cm="1">
        <f t="array" ref="L9">+"CR" &amp; "/" &amp; K9 &amp; "/" &amp;
_xlfn.IFS(
OR(G9="PRE84",G9="PRE84S"),"ND",
AND(F9="OMF",OR(K9="PRM",K9="SC")),"DMI",
AND(F9="IMF",OR(K9="PRM",K9="SC")),"DMO",
AND(F9="SMF",OR(K9="PRM",K9="SC")),"DES",
AND(K9="PRMM",G9="CCCSR-84"),"DU")
&amp; "/" &amp; C9</f>
        <v>CR/PRM/DMI/3</v>
      </c>
      <c r="M9" s="10" t="str" cm="1">
        <f t="array" ref="M9">+"CR" &amp; "/" &amp; K9 &amp; "/" &amp;
_xlfn.IFS(
OR(G9="PRE84",G9="PRE84S"),"ND",
AND(F9="OMF",OR(K9="PRM",K9="SC")),"DMI",
AND(F9="IMF",OR(K9="PRM",K9="SC")),"DMO",
AND(F9="SMF",OR(K9="PRM",K9="SC")),"DES",
AND(K9="PRMM",G9="CCCSR-84"),"DU")</f>
        <v>CR/PRM/DMI</v>
      </c>
      <c r="N9" s="11"/>
      <c r="O9" s="12">
        <v>3.0000000000000001E-3</v>
      </c>
      <c r="P9" s="12">
        <v>1.2999999999999999E-2</v>
      </c>
      <c r="Q9" s="12">
        <v>0.03</v>
      </c>
      <c r="R9" s="12">
        <v>6.5000000000000002E-2</v>
      </c>
      <c r="S9" s="12" t="str">
        <f t="shared" si="2"/>
        <v>0.003,0.013,0.03,0.065</v>
      </c>
      <c r="T9" s="11">
        <v>0.1</v>
      </c>
      <c r="U9" s="11">
        <v>0.4</v>
      </c>
      <c r="V9" s="11">
        <v>0.4</v>
      </c>
      <c r="W9" s="11">
        <v>0.4</v>
      </c>
      <c r="X9" s="11">
        <v>0.4</v>
      </c>
      <c r="Y9" s="21" t="str">
        <f t="shared" si="1"/>
        <v>0.4,0.4,0.4,0.4</v>
      </c>
      <c r="Z9" s="11">
        <f t="shared" si="3"/>
        <v>0.1</v>
      </c>
      <c r="AA9" s="7">
        <v>0.04</v>
      </c>
      <c r="AB9" s="7">
        <v>0.9</v>
      </c>
      <c r="AC9" s="7">
        <v>0.1</v>
      </c>
      <c r="AD9" s="13">
        <v>1</v>
      </c>
      <c r="AE9" s="13">
        <v>1</v>
      </c>
      <c r="AF9" s="14" t="str" cm="1">
        <f t="array" ref="AF9">+"Loss_distribution_"&amp;D9&amp;"_"&amp;_xlfn.IFS(AND(D9="F",OR(G9="CCCSR-84",G9="NSR98-10")),"POST85_",AND(D9="F",OR(G9="PRE84",G9="PRE84S")),"PRE85_",D9="WF","")&amp;IF(OR(G9="CCCSR-84",G9="NSR98-10",D9="WF"),_xlfn.IFS(F9="OMF","DMI",F9="IMF","DMO",F9="SMF","DES"),)&amp;"_"&amp;C9&amp;"P"</f>
        <v>Loss_distribution_F_POST85_DMI_3P</v>
      </c>
      <c r="AG9" s="15">
        <v>0.89230000000000009</v>
      </c>
      <c r="AH9" s="15">
        <v>0.38799600000000001</v>
      </c>
      <c r="AI9" s="15">
        <v>0.02</v>
      </c>
      <c r="AJ9" s="15">
        <v>0.3</v>
      </c>
    </row>
    <row r="10" spans="1:36" x14ac:dyDescent="0.3">
      <c r="A10" s="7" t="s">
        <v>43</v>
      </c>
      <c r="B10" s="7">
        <v>16</v>
      </c>
      <c r="C10" s="7">
        <v>4</v>
      </c>
      <c r="D10" s="7" t="s">
        <v>22</v>
      </c>
      <c r="E10" s="7" t="s">
        <v>23</v>
      </c>
      <c r="F10" s="7" t="str">
        <f t="shared" si="0"/>
        <v>OMF</v>
      </c>
      <c r="G10" t="s">
        <v>24</v>
      </c>
      <c r="H10" s="8" t="s">
        <v>44</v>
      </c>
      <c r="I10" t="s">
        <v>35</v>
      </c>
      <c r="J10" t="str" cm="1">
        <f t="array" ref="J10">+_xlfn.IFS(OR(E10="Baja",E10="Alta"),"1,2,3,4,5,6,7,8",E10="Intermedia","1,2,3,4,5,6,7,8,9")</f>
        <v>1,2,3,4,5,6,7,8</v>
      </c>
      <c r="K10" s="7" t="str" cm="1">
        <f t="array" ref="K10">+_xlfn.IFS(D10="F","PRM",D10="WF","SC",D10="FI","PRMM")</f>
        <v>PRM</v>
      </c>
      <c r="L10" s="9" t="str" cm="1">
        <f t="array" ref="L10">+"CR" &amp; "/" &amp; K10 &amp; "/" &amp;
_xlfn.IFS(
OR(G10="PRE84",G10="PRE84S"),"ND",
AND(F10="OMF",OR(K10="PRM",K10="SC")),"DMI",
AND(F10="IMF",OR(K10="PRM",K10="SC")),"DMO",
AND(F10="SMF",OR(K10="PRM",K10="SC")),"DES",
AND(K10="PRMM",G10="CCCSR-84"),"DU")
&amp; "/" &amp; C10</f>
        <v>CR/PRM/DMI/4</v>
      </c>
      <c r="M10" s="10" t="str" cm="1">
        <f t="array" ref="M10">+"CR" &amp; "/" &amp; K10 &amp; "/" &amp;
_xlfn.IFS(
OR(G10="PRE84",G10="PRE84S"),"ND",
AND(F10="OMF",OR(K10="PRM",K10="SC")),"DMI",
AND(F10="IMF",OR(K10="PRM",K10="SC")),"DMO",
AND(F10="SMF",OR(K10="PRM",K10="SC")),"DES",
AND(K10="PRMM",G10="CCCSR-84"),"DU")</f>
        <v>CR/PRM/DMI</v>
      </c>
      <c r="N10" s="11">
        <v>1</v>
      </c>
      <c r="O10" s="12">
        <v>3.0000000000000001E-3</v>
      </c>
      <c r="P10" s="12">
        <v>1.2999999999999999E-2</v>
      </c>
      <c r="Q10" s="12">
        <v>2.9000000000000001E-2</v>
      </c>
      <c r="R10" s="12">
        <v>0.06</v>
      </c>
      <c r="S10" s="12" t="str">
        <f t="shared" si="2"/>
        <v>0.003,0.013,0.029,0.06</v>
      </c>
      <c r="T10" s="11">
        <v>0.1</v>
      </c>
      <c r="U10" s="11">
        <v>0.4</v>
      </c>
      <c r="V10" s="11">
        <v>0.4</v>
      </c>
      <c r="W10" s="11">
        <v>0.4</v>
      </c>
      <c r="X10" s="11">
        <v>0.4</v>
      </c>
      <c r="Y10" s="21" t="str">
        <f t="shared" si="1"/>
        <v>0.4,0.4,0.4,0.4</v>
      </c>
      <c r="Z10" s="11">
        <f t="shared" si="3"/>
        <v>0.1</v>
      </c>
      <c r="AA10" s="7">
        <v>0.04</v>
      </c>
      <c r="AB10" s="7">
        <v>0.9</v>
      </c>
      <c r="AC10" s="7">
        <v>0.1</v>
      </c>
      <c r="AD10" s="13">
        <v>1</v>
      </c>
      <c r="AE10" s="13">
        <v>1</v>
      </c>
      <c r="AF10" s="14" t="str" cm="1">
        <f t="array" ref="AF10">+"Loss_distribution_"&amp;D10&amp;"_"&amp;_xlfn.IFS(AND(D10="F",OR(G10="CCCSR-84",G10="NSR98-10")),"POST85_",AND(D10="F",OR(G10="PRE84",G10="PRE84S")),"PRE85_",D10="WF","")&amp;IF(OR(G10="CCCSR-84",G10="NSR98-10",D10="WF"),_xlfn.IFS(F10="OMF","DMI",F10="IMF","DMO",F10="SMF","DES"),)&amp;"_"&amp;C10&amp;"P"</f>
        <v>Loss_distribution_F_POST85_DMI_4P</v>
      </c>
      <c r="AG10" s="15">
        <v>0.86630000000000007</v>
      </c>
      <c r="AH10" s="15">
        <v>0.40367234843506122</v>
      </c>
      <c r="AI10" s="15">
        <v>0.02</v>
      </c>
      <c r="AJ10" s="15">
        <v>0.3</v>
      </c>
    </row>
    <row r="11" spans="1:36" x14ac:dyDescent="0.3">
      <c r="A11" s="7" t="s">
        <v>45</v>
      </c>
      <c r="B11" s="7">
        <v>17</v>
      </c>
      <c r="C11" s="7">
        <v>4</v>
      </c>
      <c r="D11" s="7" t="s">
        <v>22</v>
      </c>
      <c r="E11" s="7" t="s">
        <v>23</v>
      </c>
      <c r="F11" s="7" t="str">
        <f t="shared" si="0"/>
        <v>OMF</v>
      </c>
      <c r="G11" t="s">
        <v>24</v>
      </c>
      <c r="H11" s="8" t="s">
        <v>46</v>
      </c>
      <c r="I11" t="s">
        <v>35</v>
      </c>
      <c r="J11" t="str" cm="1">
        <f t="array" ref="J11">+_xlfn.IFS(OR(E11="Baja",E11="Alta"),"1,2,3,4,5,6,7,8",E11="Intermedia","1,2,3,4,5,6,7,8,9")</f>
        <v>1,2,3,4,5,6,7,8</v>
      </c>
      <c r="K11" s="7" t="str" cm="1">
        <f t="array" ref="K11">+_xlfn.IFS(D11="F","PRM",D11="WF","SC",D11="FI","PRMM")</f>
        <v>PRM</v>
      </c>
      <c r="L11" s="9" t="str" cm="1">
        <f t="array" ref="L11">+"CR" &amp; "/" &amp; K11 &amp; "/" &amp;
_xlfn.IFS(
OR(G11="PRE84",G11="PRE84S"),"ND",
AND(F11="OMF",OR(K11="PRM",K11="SC")),"DMI",
AND(F11="IMF",OR(K11="PRM",K11="SC")),"DMO",
AND(F11="SMF",OR(K11="PRM",K11="SC")),"DES",
AND(K11="PRMM",G11="CCCSR-84"),"DU")
&amp; "/" &amp; C11</f>
        <v>CR/PRM/DMI/4</v>
      </c>
      <c r="M11" s="10" t="str" cm="1">
        <f t="array" ref="M11">+"CR" &amp; "/" &amp; K11 &amp; "/" &amp;
_xlfn.IFS(
OR(G11="PRE84",G11="PRE84S"),"ND",
AND(F11="OMF",OR(K11="PRM",K11="SC")),"DMI",
AND(F11="IMF",OR(K11="PRM",K11="SC")),"DMO",
AND(F11="SMF",OR(K11="PRM",K11="SC")),"DES",
AND(K11="PRMM",G11="CCCSR-84"),"DU")</f>
        <v>CR/PRM/DMI</v>
      </c>
      <c r="N11" s="11">
        <v>1</v>
      </c>
      <c r="O11" s="12">
        <v>3.0000000000000001E-3</v>
      </c>
      <c r="P11" s="12">
        <v>1.2999999999999999E-2</v>
      </c>
      <c r="Q11" s="12">
        <v>2.9000000000000001E-2</v>
      </c>
      <c r="R11" s="12">
        <v>0.06</v>
      </c>
      <c r="S11" s="12" t="str">
        <f t="shared" si="2"/>
        <v>0.003,0.013,0.029,0.06</v>
      </c>
      <c r="T11" s="11">
        <v>0.1</v>
      </c>
      <c r="U11" s="11">
        <v>0.4</v>
      </c>
      <c r="V11" s="11">
        <v>0.4</v>
      </c>
      <c r="W11" s="11">
        <v>0.4</v>
      </c>
      <c r="X11" s="11">
        <v>0.4</v>
      </c>
      <c r="Y11" s="21" t="str">
        <f t="shared" si="1"/>
        <v>0.4,0.4,0.4,0.4</v>
      </c>
      <c r="Z11" s="11">
        <f t="shared" si="3"/>
        <v>0.1</v>
      </c>
      <c r="AA11" s="7">
        <v>0.04</v>
      </c>
      <c r="AB11" s="7">
        <v>0.9</v>
      </c>
      <c r="AC11" s="7">
        <v>0.1</v>
      </c>
      <c r="AD11" s="13">
        <v>1</v>
      </c>
      <c r="AE11" s="13">
        <v>1</v>
      </c>
      <c r="AF11" s="14" t="str" cm="1">
        <f t="array" ref="AF11">+"Loss_distribution_"&amp;D11&amp;"_"&amp;_xlfn.IFS(AND(D11="F",OR(G11="CCCSR-84",G11="NSR98-10")),"POST85_",AND(D11="F",OR(G11="PRE84",G11="PRE84S")),"PRE85_",D11="WF","")&amp;IF(OR(G11="CCCSR-84",G11="NSR98-10",D11="WF"),_xlfn.IFS(F11="OMF","DMI",F11="IMF","DMO",F11="SMF","DES"),)&amp;"_"&amp;C11&amp;"P"</f>
        <v>Loss_distribution_F_POST85_DMI_4P</v>
      </c>
      <c r="AG11" s="15">
        <v>0.86630000000000007</v>
      </c>
      <c r="AH11" s="15">
        <v>0.40367234843506122</v>
      </c>
      <c r="AI11" s="15">
        <v>0.02</v>
      </c>
      <c r="AJ11" s="15">
        <v>0.3</v>
      </c>
    </row>
    <row r="12" spans="1:36" x14ac:dyDescent="0.3">
      <c r="A12" s="7" t="s">
        <v>47</v>
      </c>
      <c r="B12" s="7">
        <v>18</v>
      </c>
      <c r="C12" s="7">
        <v>4</v>
      </c>
      <c r="D12" s="7" t="s">
        <v>22</v>
      </c>
      <c r="E12" s="7" t="s">
        <v>23</v>
      </c>
      <c r="F12" s="7" t="str">
        <f t="shared" si="0"/>
        <v>OMF</v>
      </c>
      <c r="G12" t="s">
        <v>24</v>
      </c>
      <c r="H12" s="8" t="s">
        <v>48</v>
      </c>
      <c r="I12" t="s">
        <v>35</v>
      </c>
      <c r="J12" t="str" cm="1">
        <f t="array" ref="J12">+_xlfn.IFS(OR(E12="Baja",E12="Alta"),"1,2,3,4,5,6,7,8",E12="Intermedia","1,2,3,4,5,6,7,8,9")</f>
        <v>1,2,3,4,5,6,7,8</v>
      </c>
      <c r="K12" s="7" t="str" cm="1">
        <f t="array" ref="K12">+_xlfn.IFS(D12="F","PRM",D12="WF","SC",D12="FI","PRMM")</f>
        <v>PRM</v>
      </c>
      <c r="L12" s="9" t="str" cm="1">
        <f t="array" ref="L12">+"CR" &amp; "/" &amp; K12 &amp; "/" &amp;
_xlfn.IFS(
OR(G12="PRE84",G12="PRE84S"),"ND",
AND(F12="OMF",OR(K12="PRM",K12="SC")),"DMI",
AND(F12="IMF",OR(K12="PRM",K12="SC")),"DMO",
AND(F12="SMF",OR(K12="PRM",K12="SC")),"DES",
AND(K12="PRMM",G12="CCCSR-84"),"DU")
&amp; "/" &amp; C12</f>
        <v>CR/PRM/DMI/4</v>
      </c>
      <c r="M12" s="10" t="str" cm="1">
        <f t="array" ref="M12">+"CR" &amp; "/" &amp; K12 &amp; "/" &amp;
_xlfn.IFS(
OR(G12="PRE84",G12="PRE84S"),"ND",
AND(F12="OMF",OR(K12="PRM",K12="SC")),"DMI",
AND(F12="IMF",OR(K12="PRM",K12="SC")),"DMO",
AND(F12="SMF",OR(K12="PRM",K12="SC")),"DES",
AND(K12="PRMM",G12="CCCSR-84"),"DU")</f>
        <v>CR/PRM/DMI</v>
      </c>
      <c r="N12" s="11">
        <v>1</v>
      </c>
      <c r="O12" s="12">
        <v>3.0000000000000001E-3</v>
      </c>
      <c r="P12" s="12">
        <v>1.2999999999999999E-2</v>
      </c>
      <c r="Q12" s="12">
        <v>2.9000000000000001E-2</v>
      </c>
      <c r="R12" s="12">
        <v>0.06</v>
      </c>
      <c r="S12" s="12" t="str">
        <f t="shared" si="2"/>
        <v>0.003,0.013,0.029,0.06</v>
      </c>
      <c r="T12" s="11">
        <v>0.1</v>
      </c>
      <c r="U12" s="11">
        <v>0.4</v>
      </c>
      <c r="V12" s="11">
        <v>0.4</v>
      </c>
      <c r="W12" s="11">
        <v>0.4</v>
      </c>
      <c r="X12" s="11">
        <v>0.4</v>
      </c>
      <c r="Y12" s="21" t="str">
        <f t="shared" si="1"/>
        <v>0.4,0.4,0.4,0.4</v>
      </c>
      <c r="Z12" s="11">
        <f t="shared" si="3"/>
        <v>0.1</v>
      </c>
      <c r="AA12" s="7">
        <v>0.04</v>
      </c>
      <c r="AB12" s="7">
        <v>0.9</v>
      </c>
      <c r="AC12" s="7">
        <v>0.1</v>
      </c>
      <c r="AD12" s="13">
        <v>1</v>
      </c>
      <c r="AE12" s="13">
        <v>1</v>
      </c>
      <c r="AF12" s="14" t="str" cm="1">
        <f t="array" ref="AF12">+"Loss_distribution_"&amp;D12&amp;"_"&amp;_xlfn.IFS(AND(D12="F",OR(G12="CCCSR-84",G12="NSR98-10")),"POST85_",AND(D12="F",OR(G12="PRE84",G12="PRE84S")),"PRE85_",D12="WF","")&amp;IF(OR(G12="CCCSR-84",G12="NSR98-10",D12="WF"),_xlfn.IFS(F12="OMF","DMI",F12="IMF","DMO",F12="SMF","DES"),)&amp;"_"&amp;C12&amp;"P"</f>
        <v>Loss_distribution_F_POST85_DMI_4P</v>
      </c>
      <c r="AG12" s="15">
        <v>0.86630000000000007</v>
      </c>
      <c r="AH12" s="15">
        <v>0.40367234843506122</v>
      </c>
      <c r="AI12" s="15">
        <v>0.02</v>
      </c>
      <c r="AJ12" s="15">
        <v>0.3</v>
      </c>
    </row>
    <row r="13" spans="1:36" x14ac:dyDescent="0.3">
      <c r="A13" s="7" t="s">
        <v>49</v>
      </c>
      <c r="B13" s="7">
        <v>20</v>
      </c>
      <c r="C13" s="7">
        <v>4</v>
      </c>
      <c r="D13" s="7" t="s">
        <v>22</v>
      </c>
      <c r="E13" s="7" t="s">
        <v>23</v>
      </c>
      <c r="F13" s="7" t="str">
        <f t="shared" si="0"/>
        <v>OMF</v>
      </c>
      <c r="G13" t="s">
        <v>24</v>
      </c>
      <c r="H13" s="8" t="s">
        <v>50</v>
      </c>
      <c r="I13" t="s">
        <v>35</v>
      </c>
      <c r="J13" t="str" cm="1">
        <f t="array" ref="J13">+_xlfn.IFS(OR(E13="Baja",E13="Alta"),"1,2,3,4,5,6,7,8",E13="Intermedia","1,2,3,4,5,6,7,8,9")</f>
        <v>1,2,3,4,5,6,7,8</v>
      </c>
      <c r="K13" s="7" t="str" cm="1">
        <f t="array" ref="K13">+_xlfn.IFS(D13="F","PRM",D13="WF","SC",D13="FI","PRMM")</f>
        <v>PRM</v>
      </c>
      <c r="L13" s="9" t="str" cm="1">
        <f t="array" ref="L13">+"CR" &amp; "/" &amp; K13 &amp; "/" &amp;
_xlfn.IFS(
OR(G13="PRE84",G13="PRE84S"),"ND",
AND(F13="OMF",OR(K13="PRM",K13="SC")),"DMI",
AND(F13="IMF",OR(K13="PRM",K13="SC")),"DMO",
AND(F13="SMF",OR(K13="PRM",K13="SC")),"DES",
AND(K13="PRMM",G13="CCCSR-84"),"DU")
&amp; "/" &amp; C13</f>
        <v>CR/PRM/DMI/4</v>
      </c>
      <c r="M13" s="10" t="str" cm="1">
        <f t="array" ref="M13">+"CR" &amp; "/" &amp; K13 &amp; "/" &amp;
_xlfn.IFS(
OR(G13="PRE84",G13="PRE84S"),"ND",
AND(F13="OMF",OR(K13="PRM",K13="SC")),"DMI",
AND(F13="IMF",OR(K13="PRM",K13="SC")),"DMO",
AND(F13="SMF",OR(K13="PRM",K13="SC")),"DES",
AND(K13="PRMM",G13="CCCSR-84"),"DU")</f>
        <v>CR/PRM/DMI</v>
      </c>
      <c r="N13" s="11">
        <v>1</v>
      </c>
      <c r="O13" s="12">
        <v>3.0000000000000001E-3</v>
      </c>
      <c r="P13" s="12">
        <v>1.2999999999999999E-2</v>
      </c>
      <c r="Q13" s="12">
        <v>2.9000000000000001E-2</v>
      </c>
      <c r="R13" s="12">
        <v>0.06</v>
      </c>
      <c r="S13" s="12" t="str">
        <f t="shared" si="2"/>
        <v>0.003,0.013,0.029,0.06</v>
      </c>
      <c r="T13" s="11">
        <v>0.1</v>
      </c>
      <c r="U13" s="11">
        <v>0.4</v>
      </c>
      <c r="V13" s="11">
        <v>0.4</v>
      </c>
      <c r="W13" s="11">
        <v>0.4</v>
      </c>
      <c r="X13" s="11">
        <v>0.4</v>
      </c>
      <c r="Y13" s="21" t="str">
        <f t="shared" si="1"/>
        <v>0.4,0.4,0.4,0.4</v>
      </c>
      <c r="Z13" s="11">
        <f t="shared" si="3"/>
        <v>0.1</v>
      </c>
      <c r="AA13" s="7">
        <v>0.04</v>
      </c>
      <c r="AB13" s="7">
        <v>0.9</v>
      </c>
      <c r="AC13" s="7">
        <v>0.1</v>
      </c>
      <c r="AD13" s="13">
        <v>1</v>
      </c>
      <c r="AE13" s="13">
        <v>1</v>
      </c>
      <c r="AF13" s="14" t="str" cm="1">
        <f t="array" ref="AF13">+"Loss_distribution_"&amp;D13&amp;"_"&amp;_xlfn.IFS(AND(D13="F",OR(G13="CCCSR-84",G13="NSR98-10")),"POST85_",AND(D13="F",OR(G13="PRE84",G13="PRE84S")),"PRE85_",D13="WF","")&amp;IF(OR(G13="CCCSR-84",G13="NSR98-10",D13="WF"),_xlfn.IFS(F13="OMF","DMI",F13="IMF","DMO",F13="SMF","DES"),)&amp;"_"&amp;C13&amp;"P"</f>
        <v>Loss_distribution_F_POST85_DMI_4P</v>
      </c>
      <c r="AG13" s="15">
        <v>0.86630000000000007</v>
      </c>
      <c r="AH13" s="15">
        <v>0.40367234843506122</v>
      </c>
      <c r="AI13" s="15">
        <v>0.02</v>
      </c>
      <c r="AJ13" s="15">
        <v>0.3</v>
      </c>
    </row>
    <row r="14" spans="1:36" x14ac:dyDescent="0.3">
      <c r="A14" s="7" t="s">
        <v>51</v>
      </c>
      <c r="B14" s="7">
        <v>21</v>
      </c>
      <c r="C14" s="7">
        <v>5</v>
      </c>
      <c r="D14" s="7" t="s">
        <v>22</v>
      </c>
      <c r="E14" s="7" t="s">
        <v>23</v>
      </c>
      <c r="F14" s="7" t="str">
        <f t="shared" si="0"/>
        <v>OMF</v>
      </c>
      <c r="G14" t="s">
        <v>24</v>
      </c>
      <c r="H14" s="8" t="s">
        <v>52</v>
      </c>
      <c r="I14" t="s">
        <v>35</v>
      </c>
      <c r="J14" t="str" cm="1">
        <f t="array" ref="J14">+_xlfn.IFS(OR(E14="Baja",E14="Alta"),"1,2,3,4,5,6,7,8",E14="Intermedia","1,2,3,4,5,6,7,8,9")</f>
        <v>1,2,3,4,5,6,7,8</v>
      </c>
      <c r="K14" s="7" t="str" cm="1">
        <f t="array" ref="K14">+_xlfn.IFS(D14="F","PRM",D14="WF","SC",D14="FI","PRMM")</f>
        <v>PRM</v>
      </c>
      <c r="L14" s="9" t="str" cm="1">
        <f t="array" ref="L14">+"CR" &amp; "/" &amp; K14 &amp; "/" &amp;
_xlfn.IFS(
OR(G14="PRE84",G14="PRE84S"),"ND",
AND(F14="OMF",OR(K14="PRM",K14="SC")),"DMI",
AND(F14="IMF",OR(K14="PRM",K14="SC")),"DMO",
AND(F14="SMF",OR(K14="PRM",K14="SC")),"DES",
AND(K14="PRMM",G14="CCCSR-84"),"DU")
&amp; "/" &amp; C14</f>
        <v>CR/PRM/DMI/5</v>
      </c>
      <c r="M14" s="10" t="str" cm="1">
        <f t="array" ref="M14">+"CR" &amp; "/" &amp; K14 &amp; "/" &amp;
_xlfn.IFS(
OR(G14="PRE84",G14="PRE84S"),"ND",
AND(F14="OMF",OR(K14="PRM",K14="SC")),"DMI",
AND(F14="IMF",OR(K14="PRM",K14="SC")),"DMO",
AND(F14="SMF",OR(K14="PRM",K14="SC")),"DES",
AND(K14="PRMM",G14="CCCSR-84"),"DU")</f>
        <v>CR/PRM/DMI</v>
      </c>
      <c r="N14" s="11">
        <v>1</v>
      </c>
      <c r="O14" s="12">
        <v>3.0000000000000001E-3</v>
      </c>
      <c r="P14" s="12">
        <v>1.2E-2</v>
      </c>
      <c r="Q14" s="12">
        <v>2.7E-2</v>
      </c>
      <c r="R14" s="12">
        <v>5.7000000000000002E-2</v>
      </c>
      <c r="S14" s="12" t="str">
        <f t="shared" si="2"/>
        <v>0.003,0.012,0.027,0.057</v>
      </c>
      <c r="T14" s="11">
        <v>0.1</v>
      </c>
      <c r="U14" s="11">
        <v>0.4</v>
      </c>
      <c r="V14" s="11">
        <v>0.4</v>
      </c>
      <c r="W14" s="11">
        <v>0.4</v>
      </c>
      <c r="X14" s="11">
        <v>0.4</v>
      </c>
      <c r="Y14" s="21" t="str">
        <f t="shared" si="1"/>
        <v>0.4,0.4,0.4,0.4</v>
      </c>
      <c r="Z14" s="11">
        <f t="shared" si="3"/>
        <v>0.1</v>
      </c>
      <c r="AA14" s="7">
        <v>0.04</v>
      </c>
      <c r="AB14" s="7">
        <v>0.9</v>
      </c>
      <c r="AC14" s="7">
        <v>0.1</v>
      </c>
      <c r="AD14" s="13">
        <v>1</v>
      </c>
      <c r="AE14" s="13">
        <v>1</v>
      </c>
      <c r="AF14" s="14" t="str" cm="1">
        <f t="array" ref="AF14">+"Loss_distribution_"&amp;D14&amp;"_"&amp;_xlfn.IFS(AND(D14="F",OR(G14="CCCSR-84",G14="NSR98-10")),"POST85_",AND(D14="F",OR(G14="PRE84",G14="PRE84S")),"PRE85_",D14="WF","")&amp;IF(OR(G14="CCCSR-84",G14="NSR98-10",D14="WF"),_xlfn.IFS(F14="OMF","DMI",F14="IMF","DMO",F14="SMF","DES"),)&amp;"_"&amp;C14&amp;"P"</f>
        <v>Loss_distribution_F_POST85_DMI_5P</v>
      </c>
      <c r="AG14" s="15">
        <v>0.89549999999999996</v>
      </c>
      <c r="AH14" s="15">
        <v>0.37754643482114841</v>
      </c>
      <c r="AI14" s="15">
        <v>0.02</v>
      </c>
      <c r="AJ14" s="15">
        <v>0.3</v>
      </c>
    </row>
    <row r="15" spans="1:36" x14ac:dyDescent="0.3">
      <c r="A15" s="7" t="s">
        <v>53</v>
      </c>
      <c r="B15" s="7">
        <v>22</v>
      </c>
      <c r="C15" s="7">
        <v>5</v>
      </c>
      <c r="D15" s="7" t="s">
        <v>22</v>
      </c>
      <c r="E15" s="7" t="s">
        <v>23</v>
      </c>
      <c r="F15" s="7" t="str">
        <f t="shared" si="0"/>
        <v>OMF</v>
      </c>
      <c r="G15" t="s">
        <v>24</v>
      </c>
      <c r="H15" s="8" t="s">
        <v>54</v>
      </c>
      <c r="I15" t="s">
        <v>35</v>
      </c>
      <c r="J15" t="str" cm="1">
        <f t="array" ref="J15">+_xlfn.IFS(OR(E15="Baja",E15="Alta"),"1,2,3,4,5,6,7,8",E15="Intermedia","1,2,3,4,5,6,7,8,9")</f>
        <v>1,2,3,4,5,6,7,8</v>
      </c>
      <c r="K15" s="7" t="str" cm="1">
        <f t="array" ref="K15">+_xlfn.IFS(D15="F","PRM",D15="WF","SC",D15="FI","PRMM")</f>
        <v>PRM</v>
      </c>
      <c r="L15" s="9" t="str" cm="1">
        <f t="array" ref="L15">+"CR" &amp; "/" &amp; K15 &amp; "/" &amp;
_xlfn.IFS(
OR(G15="PRE84",G15="PRE84S"),"ND",
AND(F15="OMF",OR(K15="PRM",K15="SC")),"DMI",
AND(F15="IMF",OR(K15="PRM",K15="SC")),"DMO",
AND(F15="SMF",OR(K15="PRM",K15="SC")),"DES",
AND(K15="PRMM",G15="CCCSR-84"),"DU")
&amp; "/" &amp; C15</f>
        <v>CR/PRM/DMI/5</v>
      </c>
      <c r="M15" s="10" t="str" cm="1">
        <f t="array" ref="M15">+"CR" &amp; "/" &amp; K15 &amp; "/" &amp;
_xlfn.IFS(
OR(G15="PRE84",G15="PRE84S"),"ND",
AND(F15="OMF",OR(K15="PRM",K15="SC")),"DMI",
AND(F15="IMF",OR(K15="PRM",K15="SC")),"DMO",
AND(F15="SMF",OR(K15="PRM",K15="SC")),"DES",
AND(K15="PRMM",G15="CCCSR-84"),"DU")</f>
        <v>CR/PRM/DMI</v>
      </c>
      <c r="N15" s="11">
        <v>1</v>
      </c>
      <c r="O15" s="12">
        <v>3.0000000000000001E-3</v>
      </c>
      <c r="P15" s="12">
        <v>1.2E-2</v>
      </c>
      <c r="Q15" s="12">
        <v>2.7E-2</v>
      </c>
      <c r="R15" s="12">
        <v>5.7000000000000002E-2</v>
      </c>
      <c r="S15" s="12" t="str">
        <f t="shared" si="2"/>
        <v>0.003,0.012,0.027,0.057</v>
      </c>
      <c r="T15" s="11">
        <v>0.1</v>
      </c>
      <c r="U15" s="11">
        <v>0.4</v>
      </c>
      <c r="V15" s="11">
        <v>0.4</v>
      </c>
      <c r="W15" s="11">
        <v>0.4</v>
      </c>
      <c r="X15" s="11">
        <v>0.4</v>
      </c>
      <c r="Y15" s="21" t="str">
        <f t="shared" si="1"/>
        <v>0.4,0.4,0.4,0.4</v>
      </c>
      <c r="Z15" s="11">
        <f t="shared" si="3"/>
        <v>0.1</v>
      </c>
      <c r="AA15" s="7">
        <v>0.04</v>
      </c>
      <c r="AB15" s="7">
        <v>0.9</v>
      </c>
      <c r="AC15" s="7">
        <v>0.1</v>
      </c>
      <c r="AD15" s="13">
        <v>1</v>
      </c>
      <c r="AE15" s="13">
        <v>1</v>
      </c>
      <c r="AF15" s="14" t="str" cm="1">
        <f t="array" ref="AF15">+"Loss_distribution_"&amp;D15&amp;"_"&amp;_xlfn.IFS(AND(D15="F",OR(G15="CCCSR-84",G15="NSR98-10")),"POST85_",AND(D15="F",OR(G15="PRE84",G15="PRE84S")),"PRE85_",D15="WF","")&amp;IF(OR(G15="CCCSR-84",G15="NSR98-10",D15="WF"),_xlfn.IFS(F15="OMF","DMI",F15="IMF","DMO",F15="SMF","DES"),)&amp;"_"&amp;C15&amp;"P"</f>
        <v>Loss_distribution_F_POST85_DMI_5P</v>
      </c>
      <c r="AG15" s="15">
        <v>0.89549999999999996</v>
      </c>
      <c r="AH15" s="15">
        <v>0.37754643482114841</v>
      </c>
      <c r="AI15" s="15">
        <v>0.02</v>
      </c>
      <c r="AJ15" s="15">
        <v>0.3</v>
      </c>
    </row>
    <row r="16" spans="1:36" x14ac:dyDescent="0.3">
      <c r="A16" s="7" t="s">
        <v>55</v>
      </c>
      <c r="B16" s="7">
        <v>23</v>
      </c>
      <c r="C16" s="7">
        <v>5</v>
      </c>
      <c r="D16" s="7" t="s">
        <v>22</v>
      </c>
      <c r="E16" s="7" t="s">
        <v>23</v>
      </c>
      <c r="F16" s="7" t="str">
        <f t="shared" si="0"/>
        <v>OMF</v>
      </c>
      <c r="G16" t="s">
        <v>24</v>
      </c>
      <c r="H16" s="8" t="s">
        <v>56</v>
      </c>
      <c r="I16" t="s">
        <v>35</v>
      </c>
      <c r="J16" t="str" cm="1">
        <f t="array" ref="J16">+_xlfn.IFS(OR(E16="Baja",E16="Alta"),"1,2,3,4,5,6,7,8",E16="Intermedia","1,2,3,4,5,6,7,8,9")</f>
        <v>1,2,3,4,5,6,7,8</v>
      </c>
      <c r="K16" s="7" t="str" cm="1">
        <f t="array" ref="K16">+_xlfn.IFS(D16="F","PRM",D16="WF","SC",D16="FI","PRMM")</f>
        <v>PRM</v>
      </c>
      <c r="L16" s="9" t="str" cm="1">
        <f t="array" ref="L16">+"CR" &amp; "/" &amp; K16 &amp; "/" &amp;
_xlfn.IFS(
OR(G16="PRE84",G16="PRE84S"),"ND",
AND(F16="OMF",OR(K16="PRM",K16="SC")),"DMI",
AND(F16="IMF",OR(K16="PRM",K16="SC")),"DMO",
AND(F16="SMF",OR(K16="PRM",K16="SC")),"DES",
AND(K16="PRMM",G16="CCCSR-84"),"DU")
&amp; "/" &amp; C16</f>
        <v>CR/PRM/DMI/5</v>
      </c>
      <c r="M16" s="10" t="str" cm="1">
        <f t="array" ref="M16">+"CR" &amp; "/" &amp; K16 &amp; "/" &amp;
_xlfn.IFS(
OR(G16="PRE84",G16="PRE84S"),"ND",
AND(F16="OMF",OR(K16="PRM",K16="SC")),"DMI",
AND(F16="IMF",OR(K16="PRM",K16="SC")),"DMO",
AND(F16="SMF",OR(K16="PRM",K16="SC")),"DES",
AND(K16="PRMM",G16="CCCSR-84"),"DU")</f>
        <v>CR/PRM/DMI</v>
      </c>
      <c r="N16" s="11">
        <v>1</v>
      </c>
      <c r="O16" s="12">
        <v>3.0000000000000001E-3</v>
      </c>
      <c r="P16" s="12">
        <v>1.2E-2</v>
      </c>
      <c r="Q16" s="12">
        <v>2.7E-2</v>
      </c>
      <c r="R16" s="12">
        <v>5.7000000000000002E-2</v>
      </c>
      <c r="S16" s="12" t="str">
        <f t="shared" si="2"/>
        <v>0.003,0.012,0.027,0.057</v>
      </c>
      <c r="T16" s="11">
        <v>0.1</v>
      </c>
      <c r="U16" s="11">
        <v>0.4</v>
      </c>
      <c r="V16" s="11">
        <v>0.4</v>
      </c>
      <c r="W16" s="11">
        <v>0.4</v>
      </c>
      <c r="X16" s="11">
        <v>0.4</v>
      </c>
      <c r="Y16" s="21" t="str">
        <f t="shared" si="1"/>
        <v>0.4,0.4,0.4,0.4</v>
      </c>
      <c r="Z16" s="11">
        <f t="shared" si="3"/>
        <v>0.1</v>
      </c>
      <c r="AA16" s="7">
        <v>0.04</v>
      </c>
      <c r="AB16" s="7">
        <v>0.9</v>
      </c>
      <c r="AC16" s="7">
        <v>0.1</v>
      </c>
      <c r="AD16" s="13">
        <v>1</v>
      </c>
      <c r="AE16" s="13">
        <v>1</v>
      </c>
      <c r="AF16" s="14" t="str" cm="1">
        <f t="array" ref="AF16">+"Loss_distribution_"&amp;D16&amp;"_"&amp;_xlfn.IFS(AND(D16="F",OR(G16="CCCSR-84",G16="NSR98-10")),"POST85_",AND(D16="F",OR(G16="PRE84",G16="PRE84S")),"PRE85_",D16="WF","")&amp;IF(OR(G16="CCCSR-84",G16="NSR98-10",D16="WF"),_xlfn.IFS(F16="OMF","DMI",F16="IMF","DMO",F16="SMF","DES"),)&amp;"_"&amp;C16&amp;"P"</f>
        <v>Loss_distribution_F_POST85_DMI_5P</v>
      </c>
      <c r="AG16" s="15">
        <v>0.89549999999999996</v>
      </c>
      <c r="AH16" s="15">
        <v>0.37754643482114841</v>
      </c>
      <c r="AI16" s="15">
        <v>0.02</v>
      </c>
      <c r="AJ16" s="15">
        <v>0.3</v>
      </c>
    </row>
    <row r="17" spans="1:36" x14ac:dyDescent="0.3">
      <c r="A17" s="7" t="s">
        <v>57</v>
      </c>
      <c r="B17" s="7">
        <v>25</v>
      </c>
      <c r="C17" s="7">
        <v>5</v>
      </c>
      <c r="D17" s="7" t="s">
        <v>22</v>
      </c>
      <c r="E17" s="7" t="s">
        <v>23</v>
      </c>
      <c r="F17" s="7" t="str">
        <f t="shared" si="0"/>
        <v>OMF</v>
      </c>
      <c r="G17" t="s">
        <v>24</v>
      </c>
      <c r="H17" s="8" t="s">
        <v>58</v>
      </c>
      <c r="I17" t="s">
        <v>59</v>
      </c>
      <c r="J17" t="str" cm="1">
        <f t="array" ref="J17">+_xlfn.IFS(OR(E17="Baja",E17="Alta"),"1,2,3,4,5,6,7,8",E17="Intermedia","1,2,3,4,5,6,7,8,9")</f>
        <v>1,2,3,4,5,6,7,8</v>
      </c>
      <c r="K17" s="7" t="str" cm="1">
        <f t="array" ref="K17">+_xlfn.IFS(D17="F","PRM",D17="WF","SC",D17="FI","PRMM")</f>
        <v>PRM</v>
      </c>
      <c r="L17" s="9" t="str" cm="1">
        <f t="array" ref="L17">+"CR" &amp; "/" &amp; K17 &amp; "/" &amp;
_xlfn.IFS(
OR(G17="PRE84",G17="PRE84S"),"ND",
AND(F17="OMF",OR(K17="PRM",K17="SC")),"DMI",
AND(F17="IMF",OR(K17="PRM",K17="SC")),"DMO",
AND(F17="SMF",OR(K17="PRM",K17="SC")),"DES",
AND(K17="PRMM",G17="CCCSR-84"),"DU")
&amp; "/" &amp; C17</f>
        <v>CR/PRM/DMI/5</v>
      </c>
      <c r="M17" s="10" t="str" cm="1">
        <f t="array" ref="M17">+"CR" &amp; "/" &amp; K17 &amp; "/" &amp;
_xlfn.IFS(
OR(G17="PRE84",G17="PRE84S"),"ND",
AND(F17="OMF",OR(K17="PRM",K17="SC")),"DMI",
AND(F17="IMF",OR(K17="PRM",K17="SC")),"DMO",
AND(F17="SMF",OR(K17="PRM",K17="SC")),"DES",
AND(K17="PRMM",G17="CCCSR-84"),"DU")</f>
        <v>CR/PRM/DMI</v>
      </c>
      <c r="N17" s="11">
        <v>1</v>
      </c>
      <c r="O17" s="12">
        <v>3.0000000000000001E-3</v>
      </c>
      <c r="P17" s="12">
        <v>1.2E-2</v>
      </c>
      <c r="Q17" s="12">
        <v>2.7E-2</v>
      </c>
      <c r="R17" s="12">
        <v>5.7000000000000002E-2</v>
      </c>
      <c r="S17" s="12" t="str">
        <f t="shared" si="2"/>
        <v>0.003,0.012,0.027,0.057</v>
      </c>
      <c r="T17" s="11">
        <v>0.1</v>
      </c>
      <c r="U17" s="11">
        <v>0.4</v>
      </c>
      <c r="V17" s="11">
        <v>0.4</v>
      </c>
      <c r="W17" s="11">
        <v>0.4</v>
      </c>
      <c r="X17" s="11">
        <v>0.4</v>
      </c>
      <c r="Y17" s="21" t="str">
        <f t="shared" si="1"/>
        <v>0.4,0.4,0.4,0.4</v>
      </c>
      <c r="Z17" s="11">
        <f t="shared" si="3"/>
        <v>0.1</v>
      </c>
      <c r="AA17" s="7">
        <v>0.04</v>
      </c>
      <c r="AB17" s="7">
        <v>0.9</v>
      </c>
      <c r="AC17" s="7">
        <v>0.1</v>
      </c>
      <c r="AD17" s="13">
        <v>1</v>
      </c>
      <c r="AE17" s="13">
        <v>1</v>
      </c>
      <c r="AF17" s="14" t="str" cm="1">
        <f t="array" ref="AF17">+"Loss_distribution_"&amp;D17&amp;"_"&amp;_xlfn.IFS(AND(D17="F",OR(G17="CCCSR-84",G17="NSR98-10")),"POST85_",AND(D17="F",OR(G17="PRE84",G17="PRE84S")),"PRE85_",D17="WF","")&amp;IF(OR(G17="CCCSR-84",G17="NSR98-10",D17="WF"),_xlfn.IFS(F17="OMF","DMI",F17="IMF","DMO",F17="SMF","DES"),)&amp;"_"&amp;C17&amp;"P"</f>
        <v>Loss_distribution_F_POST85_DMI_5P</v>
      </c>
      <c r="AG17" s="15">
        <v>0.89549999999999996</v>
      </c>
      <c r="AH17" s="15">
        <v>0.37754643482114841</v>
      </c>
      <c r="AI17" s="15">
        <v>0.02</v>
      </c>
      <c r="AJ17" s="15">
        <v>0.3</v>
      </c>
    </row>
    <row r="18" spans="1:36" x14ac:dyDescent="0.3">
      <c r="A18" s="7" t="s">
        <v>60</v>
      </c>
      <c r="B18" s="7">
        <v>26</v>
      </c>
      <c r="C18" s="7">
        <v>6</v>
      </c>
      <c r="D18" s="7" t="s">
        <v>22</v>
      </c>
      <c r="E18" s="7" t="s">
        <v>23</v>
      </c>
      <c r="F18" s="7" t="str">
        <f t="shared" si="0"/>
        <v>OMF</v>
      </c>
      <c r="G18" t="s">
        <v>24</v>
      </c>
      <c r="H18" s="8" t="s">
        <v>61</v>
      </c>
      <c r="I18" t="s">
        <v>59</v>
      </c>
      <c r="J18" t="str" cm="1">
        <f t="array" ref="J18">+_xlfn.IFS(OR(E18="Baja",E18="Alta"),"1,2,3,4,5,6,7,8",E18="Intermedia","1,2,3,4,5,6,7,8,9")</f>
        <v>1,2,3,4,5,6,7,8</v>
      </c>
      <c r="K18" s="7" t="str" cm="1">
        <f t="array" ref="K18">+_xlfn.IFS(D18="F","PRM",D18="WF","SC",D18="FI","PRMM")</f>
        <v>PRM</v>
      </c>
      <c r="L18" s="9" t="str" cm="1">
        <f t="array" ref="L18">+"CR" &amp; "/" &amp; K18 &amp; "/" &amp;
_xlfn.IFS(
OR(G18="PRE84",G18="PRE84S"),"ND",
AND(F18="OMF",OR(K18="PRM",K18="SC")),"DMI",
AND(F18="IMF",OR(K18="PRM",K18="SC")),"DMO",
AND(F18="SMF",OR(K18="PRM",K18="SC")),"DES",
AND(K18="PRMM",G18="CCCSR-84"),"DU")
&amp; "/" &amp; C18</f>
        <v>CR/PRM/DMI/6</v>
      </c>
      <c r="M18" s="10" t="str" cm="1">
        <f t="array" ref="M18">+"CR" &amp; "/" &amp; K18 &amp; "/" &amp;
_xlfn.IFS(
OR(G18="PRE84",G18="PRE84S"),"ND",
AND(F18="OMF",OR(K18="PRM",K18="SC")),"DMI",
AND(F18="IMF",OR(K18="PRM",K18="SC")),"DMO",
AND(F18="SMF",OR(K18="PRM",K18="SC")),"DES",
AND(K18="PRMM",G18="CCCSR-84"),"DU")</f>
        <v>CR/PRM/DMI</v>
      </c>
      <c r="N18" s="11">
        <v>1</v>
      </c>
      <c r="O18" s="12">
        <v>3.0000000000000001E-3</v>
      </c>
      <c r="P18" s="12">
        <v>1.2E-2</v>
      </c>
      <c r="Q18" s="12">
        <v>2.5999999999999999E-2</v>
      </c>
      <c r="R18" s="12">
        <v>5.5E-2</v>
      </c>
      <c r="S18" s="12" t="str">
        <f t="shared" si="2"/>
        <v>0.003,0.012,0.026,0.055</v>
      </c>
      <c r="T18" s="11">
        <v>0.1</v>
      </c>
      <c r="U18" s="11">
        <v>0.4</v>
      </c>
      <c r="V18" s="11">
        <v>0.4</v>
      </c>
      <c r="W18" s="11">
        <v>0.4</v>
      </c>
      <c r="X18" s="11">
        <v>0.4</v>
      </c>
      <c r="Y18" s="21" t="str">
        <f t="shared" si="1"/>
        <v>0.4,0.4,0.4,0.4</v>
      </c>
      <c r="Z18" s="11">
        <f t="shared" si="3"/>
        <v>0.1</v>
      </c>
      <c r="AA18" s="7">
        <v>0.04</v>
      </c>
      <c r="AB18" s="7">
        <v>0.9</v>
      </c>
      <c r="AC18" s="7">
        <v>0.1</v>
      </c>
      <c r="AD18" s="13">
        <v>1</v>
      </c>
      <c r="AE18" s="13">
        <v>1</v>
      </c>
      <c r="AF18" s="14" t="str" cm="1">
        <f t="array" ref="AF18">+"Loss_distribution_"&amp;D18&amp;"_"&amp;_xlfn.IFS(AND(D18="F",OR(G18="CCCSR-84",G18="NSR98-10")),"POST85_",AND(D18="F",OR(G18="PRE84",G18="PRE84S")),"PRE85_",D18="WF","")&amp;IF(OR(G18="CCCSR-84",G18="NSR98-10",D18="WF"),_xlfn.IFS(F18="OMF","DMI",F18="IMF","DMO",F18="SMF","DES"),)&amp;"_"&amp;C18&amp;"P"</f>
        <v>Loss_distribution_F_POST85_DMI_6P</v>
      </c>
      <c r="AG18" s="15">
        <v>0.97990000000000022</v>
      </c>
      <c r="AH18" s="15">
        <v>0.49029899999999998</v>
      </c>
      <c r="AI18" s="15">
        <v>0.02</v>
      </c>
      <c r="AJ18" s="15">
        <v>0.3</v>
      </c>
    </row>
    <row r="19" spans="1:36" x14ac:dyDescent="0.3">
      <c r="A19" s="7" t="s">
        <v>62</v>
      </c>
      <c r="B19" s="7">
        <v>27</v>
      </c>
      <c r="C19" s="7">
        <v>6</v>
      </c>
      <c r="D19" s="7" t="s">
        <v>22</v>
      </c>
      <c r="E19" s="7" t="s">
        <v>23</v>
      </c>
      <c r="F19" s="7" t="str">
        <f t="shared" si="0"/>
        <v>OMF</v>
      </c>
      <c r="G19" t="s">
        <v>24</v>
      </c>
      <c r="H19" s="8" t="s">
        <v>63</v>
      </c>
      <c r="I19" t="s">
        <v>59</v>
      </c>
      <c r="J19" t="s">
        <v>38</v>
      </c>
      <c r="K19" s="7" t="str" cm="1">
        <f t="array" ref="K19">+_xlfn.IFS(D19="F","PRM",D19="WF","SC",D19="FI","PRMM")</f>
        <v>PRM</v>
      </c>
      <c r="L19" s="9" t="str" cm="1">
        <f t="array" ref="L19">+"CR" &amp; "/" &amp; K19 &amp; "/" &amp;
_xlfn.IFS(
OR(G19="PRE84",G19="PRE84S"),"ND",
AND(F19="OMF",OR(K19="PRM",K19="SC")),"DMI",
AND(F19="IMF",OR(K19="PRM",K19="SC")),"DMO",
AND(F19="SMF",OR(K19="PRM",K19="SC")),"DES",
AND(K19="PRMM",G19="CCCSR-84"),"DU")
&amp; "/" &amp; C19</f>
        <v>CR/PRM/DMI/6</v>
      </c>
      <c r="M19" s="10" t="str" cm="1">
        <f t="array" ref="M19">+"CR" &amp; "/" &amp; K19 &amp; "/" &amp;
_xlfn.IFS(
OR(G19="PRE84",G19="PRE84S"),"ND",
AND(F19="OMF",OR(K19="PRM",K19="SC")),"DMI",
AND(F19="IMF",OR(K19="PRM",K19="SC")),"DMO",
AND(F19="SMF",OR(K19="PRM",K19="SC")),"DES",
AND(K19="PRMM",G19="CCCSR-84"),"DU")</f>
        <v>CR/PRM/DMI</v>
      </c>
      <c r="N19" s="11">
        <v>1</v>
      </c>
      <c r="O19" s="12">
        <v>3.0000000000000001E-3</v>
      </c>
      <c r="P19" s="12">
        <v>1.2E-2</v>
      </c>
      <c r="Q19" s="12">
        <v>2.5999999999999999E-2</v>
      </c>
      <c r="R19" s="12">
        <v>5.5E-2</v>
      </c>
      <c r="S19" s="12" t="str">
        <f t="shared" si="2"/>
        <v>0.003,0.012,0.026,0.055</v>
      </c>
      <c r="T19" s="11">
        <v>0.1</v>
      </c>
      <c r="U19" s="11">
        <v>0.4</v>
      </c>
      <c r="V19" s="11">
        <v>0.4</v>
      </c>
      <c r="W19" s="11">
        <v>0.4</v>
      </c>
      <c r="X19" s="11">
        <v>0.4</v>
      </c>
      <c r="Y19" s="21" t="str">
        <f t="shared" si="1"/>
        <v>0.4,0.4,0.4,0.4</v>
      </c>
      <c r="Z19" s="11">
        <f t="shared" si="3"/>
        <v>0.1</v>
      </c>
      <c r="AA19" s="7">
        <v>0.04</v>
      </c>
      <c r="AB19" s="7">
        <v>0.9</v>
      </c>
      <c r="AC19" s="7">
        <v>0.1</v>
      </c>
      <c r="AD19" s="13">
        <v>1</v>
      </c>
      <c r="AE19" s="13">
        <v>1</v>
      </c>
      <c r="AF19" s="14" t="str" cm="1">
        <f t="array" ref="AF19">+"Loss_distribution_"&amp;D19&amp;"_"&amp;_xlfn.IFS(AND(D19="F",OR(G19="CCCSR-84",G19="NSR98-10")),"POST85_",AND(D19="F",OR(G19="PRE84",G19="PRE84S")),"PRE85_",D19="WF","")&amp;IF(OR(G19="CCCSR-84",G19="NSR98-10",D19="WF"),_xlfn.IFS(F19="OMF","DMI",F19="IMF","DMO",F19="SMF","DES"),)&amp;"_"&amp;C19&amp;"P"</f>
        <v>Loss_distribution_F_POST85_DMI_6P</v>
      </c>
      <c r="AG19" s="15">
        <v>0.97990000000000022</v>
      </c>
      <c r="AH19" s="15">
        <v>0.49029899999999998</v>
      </c>
      <c r="AI19" s="15">
        <v>0.02</v>
      </c>
      <c r="AJ19" s="15">
        <v>0.3</v>
      </c>
    </row>
    <row r="20" spans="1:36" x14ac:dyDescent="0.3">
      <c r="A20" s="7" t="s">
        <v>64</v>
      </c>
      <c r="B20" s="7">
        <v>28</v>
      </c>
      <c r="C20" s="7">
        <v>6</v>
      </c>
      <c r="D20" s="7" t="s">
        <v>22</v>
      </c>
      <c r="E20" s="7" t="s">
        <v>23</v>
      </c>
      <c r="F20" s="7" t="str">
        <f t="shared" si="0"/>
        <v>OMF</v>
      </c>
      <c r="G20" t="s">
        <v>24</v>
      </c>
      <c r="H20" s="8" t="s">
        <v>65</v>
      </c>
      <c r="I20" t="s">
        <v>59</v>
      </c>
      <c r="J20" t="s">
        <v>38</v>
      </c>
      <c r="K20" s="7" t="str" cm="1">
        <f t="array" ref="K20">+_xlfn.IFS(D20="F","PRM",D20="WF","SC",D20="FI","PRMM")</f>
        <v>PRM</v>
      </c>
      <c r="L20" s="9" t="str" cm="1">
        <f t="array" ref="L20">+"CR" &amp; "/" &amp; K20 &amp; "/" &amp;
_xlfn.IFS(
OR(G20="PRE84",G20="PRE84S"),"ND",
AND(F20="OMF",OR(K20="PRM",K20="SC")),"DMI",
AND(F20="IMF",OR(K20="PRM",K20="SC")),"DMO",
AND(F20="SMF",OR(K20="PRM",K20="SC")),"DES",
AND(K20="PRMM",G20="CCCSR-84"),"DU")
&amp; "/" &amp; C20</f>
        <v>CR/PRM/DMI/6</v>
      </c>
      <c r="M20" s="10" t="str" cm="1">
        <f t="array" ref="M20">+"CR" &amp; "/" &amp; K20 &amp; "/" &amp;
_xlfn.IFS(
OR(G20="PRE84",G20="PRE84S"),"ND",
AND(F20="OMF",OR(K20="PRM",K20="SC")),"DMI",
AND(F20="IMF",OR(K20="PRM",K20="SC")),"DMO",
AND(F20="SMF",OR(K20="PRM",K20="SC")),"DES",
AND(K20="PRMM",G20="CCCSR-84"),"DU")</f>
        <v>CR/PRM/DMI</v>
      </c>
      <c r="N20" s="11">
        <v>1</v>
      </c>
      <c r="O20" s="12">
        <v>3.0000000000000001E-3</v>
      </c>
      <c r="P20" s="12">
        <v>1.2E-2</v>
      </c>
      <c r="Q20" s="12">
        <v>2.5999999999999999E-2</v>
      </c>
      <c r="R20" s="12">
        <v>5.5E-2</v>
      </c>
      <c r="S20" s="12" t="str">
        <f t="shared" si="2"/>
        <v>0.003,0.012,0.026,0.055</v>
      </c>
      <c r="T20" s="11">
        <v>0.1</v>
      </c>
      <c r="U20" s="11">
        <v>0.4</v>
      </c>
      <c r="V20" s="11">
        <v>0.4</v>
      </c>
      <c r="W20" s="11">
        <v>0.4</v>
      </c>
      <c r="X20" s="11">
        <v>0.4</v>
      </c>
      <c r="Y20" s="21" t="str">
        <f t="shared" si="1"/>
        <v>0.4,0.4,0.4,0.4</v>
      </c>
      <c r="Z20" s="11">
        <f t="shared" si="3"/>
        <v>0.1</v>
      </c>
      <c r="AA20" s="7">
        <v>0.04</v>
      </c>
      <c r="AB20" s="7">
        <v>0.9</v>
      </c>
      <c r="AC20" s="7">
        <v>0.1</v>
      </c>
      <c r="AD20" s="13">
        <v>1</v>
      </c>
      <c r="AE20" s="13">
        <v>1</v>
      </c>
      <c r="AF20" s="14" t="str" cm="1">
        <f t="array" ref="AF20">+"Loss_distribution_"&amp;D20&amp;"_"&amp;_xlfn.IFS(AND(D20="F",OR(G20="CCCSR-84",G20="NSR98-10")),"POST85_",AND(D20="F",OR(G20="PRE84",G20="PRE84S")),"PRE85_",D20="WF","")&amp;IF(OR(G20="CCCSR-84",G20="NSR98-10",D20="WF"),_xlfn.IFS(F20="OMF","DMI",F20="IMF","DMO",F20="SMF","DES"),)&amp;"_"&amp;C20&amp;"P"</f>
        <v>Loss_distribution_F_POST85_DMI_6P</v>
      </c>
      <c r="AG20" s="15">
        <v>0.97990000000000022</v>
      </c>
      <c r="AH20" s="15">
        <v>0.49029899999999998</v>
      </c>
      <c r="AI20" s="15">
        <v>0.02</v>
      </c>
      <c r="AJ20" s="15">
        <v>0.3</v>
      </c>
    </row>
    <row r="21" spans="1:36" x14ac:dyDescent="0.3">
      <c r="A21" s="7" t="s">
        <v>67</v>
      </c>
      <c r="B21" s="7">
        <v>30</v>
      </c>
      <c r="C21" s="7">
        <v>6</v>
      </c>
      <c r="D21" s="7" t="s">
        <v>22</v>
      </c>
      <c r="E21" s="7" t="s">
        <v>23</v>
      </c>
      <c r="F21" s="7" t="str">
        <f t="shared" si="0"/>
        <v>OMF</v>
      </c>
      <c r="G21" t="s">
        <v>24</v>
      </c>
      <c r="H21" s="8" t="s">
        <v>68</v>
      </c>
      <c r="I21" t="s">
        <v>59</v>
      </c>
      <c r="J21" t="s">
        <v>38</v>
      </c>
      <c r="K21" s="7" t="str" cm="1">
        <f t="array" ref="K21">+_xlfn.IFS(D21="F","PRM",D21="WF","SC",D21="FI","PRMM")</f>
        <v>PRM</v>
      </c>
      <c r="L21" s="9" t="str" cm="1">
        <f t="array" ref="L21">+"CR" &amp; "/" &amp; K21 &amp; "/" &amp;
_xlfn.IFS(
OR(G21="PRE84",G21="PRE84S"),"ND",
AND(F21="OMF",OR(K21="PRM",K21="SC")),"DMI",
AND(F21="IMF",OR(K21="PRM",K21="SC")),"DMO",
AND(F21="SMF",OR(K21="PRM",K21="SC")),"DES",
AND(K21="PRMM",G21="CCCSR-84"),"DU")
&amp; "/" &amp; C21</f>
        <v>CR/PRM/DMI/6</v>
      </c>
      <c r="M21" s="10" t="str" cm="1">
        <f t="array" ref="M21">+"CR" &amp; "/" &amp; K21 &amp; "/" &amp;
_xlfn.IFS(
OR(G21="PRE84",G21="PRE84S"),"ND",
AND(F21="OMF",OR(K21="PRM",K21="SC")),"DMI",
AND(F21="IMF",OR(K21="PRM",K21="SC")),"DMO",
AND(F21="SMF",OR(K21="PRM",K21="SC")),"DES",
AND(K21="PRMM",G21="CCCSR-84"),"DU")</f>
        <v>CR/PRM/DMI</v>
      </c>
      <c r="N21" s="11">
        <v>1</v>
      </c>
      <c r="O21" s="12">
        <v>3.0000000000000001E-3</v>
      </c>
      <c r="P21" s="12">
        <v>1.2E-2</v>
      </c>
      <c r="Q21" s="12">
        <v>2.5999999999999999E-2</v>
      </c>
      <c r="R21" s="12">
        <v>5.5E-2</v>
      </c>
      <c r="S21" s="12" t="str">
        <f t="shared" si="2"/>
        <v>0.003,0.012,0.026,0.055</v>
      </c>
      <c r="T21" s="11">
        <v>0.1</v>
      </c>
      <c r="U21" s="11">
        <v>0.4</v>
      </c>
      <c r="V21" s="11">
        <v>0.4</v>
      </c>
      <c r="W21" s="11">
        <v>0.4</v>
      </c>
      <c r="X21" s="11">
        <v>0.4</v>
      </c>
      <c r="Y21" s="21" t="str">
        <f t="shared" si="1"/>
        <v>0.4,0.4,0.4,0.4</v>
      </c>
      <c r="Z21" s="11">
        <f t="shared" si="3"/>
        <v>0.1</v>
      </c>
      <c r="AA21" s="7">
        <v>0.04</v>
      </c>
      <c r="AB21" s="7">
        <v>0.9</v>
      </c>
      <c r="AC21" s="7">
        <v>0.1</v>
      </c>
      <c r="AD21" s="13">
        <v>1</v>
      </c>
      <c r="AE21" s="13">
        <v>1</v>
      </c>
      <c r="AF21" s="14" t="str" cm="1">
        <f t="array" ref="AF21">+"Loss_distribution_"&amp;D21&amp;"_"&amp;_xlfn.IFS(AND(D21="F",OR(G21="CCCSR-84",G21="NSR98-10")),"POST85_",AND(D21="F",OR(G21="PRE84",G21="PRE84S")),"PRE85_",D21="WF","")&amp;IF(OR(G21="CCCSR-84",G21="NSR98-10",D21="WF"),_xlfn.IFS(F21="OMF","DMI",F21="IMF","DMO",F21="SMF","DES"),)&amp;"_"&amp;C21&amp;"P"</f>
        <v>Loss_distribution_F_POST85_DMI_6P</v>
      </c>
      <c r="AG21" s="15">
        <v>0.97990000000000022</v>
      </c>
      <c r="AH21" s="15">
        <v>0.49029899999999998</v>
      </c>
      <c r="AI21" s="15">
        <v>0.02</v>
      </c>
      <c r="AJ21" s="15">
        <v>0.3</v>
      </c>
    </row>
    <row r="22" spans="1:36" x14ac:dyDescent="0.3">
      <c r="A22" s="7" t="s">
        <v>69</v>
      </c>
      <c r="B22" s="7">
        <v>31</v>
      </c>
      <c r="C22" s="7">
        <v>7</v>
      </c>
      <c r="D22" s="7" t="s">
        <v>22</v>
      </c>
      <c r="E22" s="7" t="s">
        <v>23</v>
      </c>
      <c r="F22" s="7" t="str">
        <f t="shared" si="0"/>
        <v>OMF</v>
      </c>
      <c r="G22" t="s">
        <v>24</v>
      </c>
      <c r="H22" s="8" t="s">
        <v>70</v>
      </c>
      <c r="I22" t="s">
        <v>59</v>
      </c>
      <c r="J22" t="s">
        <v>38</v>
      </c>
      <c r="K22" s="7" t="str" cm="1">
        <f t="array" ref="K22">+_xlfn.IFS(D22="F","PRM",D22="WF","SC",D22="FI","PRMM")</f>
        <v>PRM</v>
      </c>
      <c r="L22" s="9" t="str" cm="1">
        <f t="array" ref="L22">+"CR" &amp; "/" &amp; K22 &amp; "/" &amp;
_xlfn.IFS(
OR(G22="PRE84",G22="PRE84S"),"ND",
AND(F22="OMF",OR(K22="PRM",K22="SC")),"DMI",
AND(F22="IMF",OR(K22="PRM",K22="SC")),"DMO",
AND(F22="SMF",OR(K22="PRM",K22="SC")),"DES",
AND(K22="PRMM",G22="CCCSR-84"),"DU")
&amp; "/" &amp; C22</f>
        <v>CR/PRM/DMI/7</v>
      </c>
      <c r="M22" s="10" t="str" cm="1">
        <f t="array" ref="M22">+"CR" &amp; "/" &amp; K22 &amp; "/" &amp;
_xlfn.IFS(
OR(G22="PRE84",G22="PRE84S"),"ND",
AND(F22="OMF",OR(K22="PRM",K22="SC")),"DMI",
AND(F22="IMF",OR(K22="PRM",K22="SC")),"DMO",
AND(F22="SMF",OR(K22="PRM",K22="SC")),"DES",
AND(K22="PRMM",G22="CCCSR-84"),"DU")</f>
        <v>CR/PRM/DMI</v>
      </c>
      <c r="N22" s="11">
        <v>1</v>
      </c>
      <c r="O22" s="12">
        <v>3.0000000000000001E-3</v>
      </c>
      <c r="P22" s="12">
        <v>1.2E-2</v>
      </c>
      <c r="Q22" s="12">
        <v>2.5999999999999999E-2</v>
      </c>
      <c r="R22" s="12">
        <v>5.2999999999999999E-2</v>
      </c>
      <c r="S22" s="12" t="str">
        <f t="shared" si="2"/>
        <v>0.003,0.012,0.026,0.053</v>
      </c>
      <c r="T22" s="11">
        <v>0.1</v>
      </c>
      <c r="U22" s="11">
        <v>0.4</v>
      </c>
      <c r="V22" s="11">
        <v>0.4</v>
      </c>
      <c r="W22" s="11">
        <v>0.4</v>
      </c>
      <c r="X22" s="11">
        <v>0.4</v>
      </c>
      <c r="Y22" s="21" t="str">
        <f t="shared" si="1"/>
        <v>0.4,0.4,0.4,0.4</v>
      </c>
      <c r="Z22" s="11">
        <f t="shared" si="3"/>
        <v>0.1</v>
      </c>
      <c r="AA22" s="7">
        <v>0.04</v>
      </c>
      <c r="AB22" s="7">
        <v>0.9</v>
      </c>
      <c r="AC22" s="7">
        <v>0.1</v>
      </c>
      <c r="AD22" s="13">
        <v>1.5</v>
      </c>
      <c r="AE22" s="13">
        <v>1</v>
      </c>
      <c r="AF22" s="14" t="str" cm="1">
        <f t="array" ref="AF22">+"Loss_distribution_"&amp;D22&amp;"_"&amp;_xlfn.IFS(AND(D22="F",OR(G22="CCCSR-84",G22="NSR98-10")),"POST85_",AND(D22="F",OR(G22="PRE84",G22="PRE84S")),"PRE85_",D22="WF","")&amp;IF(OR(G22="CCCSR-84",G22="NSR98-10",D22="WF"),_xlfn.IFS(F22="OMF","DMI",F22="IMF","DMO",F22="SMF","DES"),)&amp;"_"&amp;C22&amp;"P"</f>
        <v>Loss_distribution_F_POST85_DMI_7P</v>
      </c>
      <c r="AG22" s="15">
        <v>0.50969999999999982</v>
      </c>
      <c r="AH22" s="15">
        <v>0.36414099999999999</v>
      </c>
      <c r="AI22" s="15">
        <v>0.02</v>
      </c>
      <c r="AJ22" s="15">
        <v>0.3</v>
      </c>
    </row>
    <row r="23" spans="1:36" x14ac:dyDescent="0.3">
      <c r="A23" s="7" t="s">
        <v>71</v>
      </c>
      <c r="B23" s="7">
        <v>32</v>
      </c>
      <c r="C23" s="7">
        <v>7</v>
      </c>
      <c r="D23" s="7" t="s">
        <v>22</v>
      </c>
      <c r="E23" s="7" t="s">
        <v>23</v>
      </c>
      <c r="F23" s="7" t="str">
        <f t="shared" si="0"/>
        <v>OMF</v>
      </c>
      <c r="G23" t="s">
        <v>24</v>
      </c>
      <c r="H23" s="8" t="s">
        <v>72</v>
      </c>
      <c r="I23" t="s">
        <v>59</v>
      </c>
      <c r="J23" t="s">
        <v>38</v>
      </c>
      <c r="K23" s="7" t="str" cm="1">
        <f t="array" ref="K23">+_xlfn.IFS(D23="F","PRM",D23="WF","SC",D23="FI","PRMM")</f>
        <v>PRM</v>
      </c>
      <c r="L23" s="9" t="str" cm="1">
        <f t="array" ref="L23">+"CR" &amp; "/" &amp; K23 &amp; "/" &amp;
_xlfn.IFS(
OR(G23="PRE84",G23="PRE84S"),"ND",
AND(F23="OMF",OR(K23="PRM",K23="SC")),"DMI",
AND(F23="IMF",OR(K23="PRM",K23="SC")),"DMO",
AND(F23="SMF",OR(K23="PRM",K23="SC")),"DES",
AND(K23="PRMM",G23="CCCSR-84"),"DU")
&amp; "/" &amp; C23</f>
        <v>CR/PRM/DMI/7</v>
      </c>
      <c r="M23" s="10" t="str" cm="1">
        <f t="array" ref="M23">+"CR" &amp; "/" &amp; K23 &amp; "/" &amp;
_xlfn.IFS(
OR(G23="PRE84",G23="PRE84S"),"ND",
AND(F23="OMF",OR(K23="PRM",K23="SC")),"DMI",
AND(F23="IMF",OR(K23="PRM",K23="SC")),"DMO",
AND(F23="SMF",OR(K23="PRM",K23="SC")),"DES",
AND(K23="PRMM",G23="CCCSR-84"),"DU")</f>
        <v>CR/PRM/DMI</v>
      </c>
      <c r="N23" s="11">
        <v>1</v>
      </c>
      <c r="O23" s="12">
        <v>3.0000000000000001E-3</v>
      </c>
      <c r="P23" s="12">
        <v>1.2E-2</v>
      </c>
      <c r="Q23" s="12">
        <v>2.5999999999999999E-2</v>
      </c>
      <c r="R23" s="12">
        <v>5.2999999999999999E-2</v>
      </c>
      <c r="S23" s="12" t="str">
        <f t="shared" si="2"/>
        <v>0.003,0.012,0.026,0.053</v>
      </c>
      <c r="T23" s="11">
        <v>0.1</v>
      </c>
      <c r="U23" s="11">
        <v>0.4</v>
      </c>
      <c r="V23" s="11">
        <v>0.4</v>
      </c>
      <c r="W23" s="11">
        <v>0.4</v>
      </c>
      <c r="X23" s="11">
        <v>0.4</v>
      </c>
      <c r="Y23" s="21" t="str">
        <f t="shared" si="1"/>
        <v>0.4,0.4,0.4,0.4</v>
      </c>
      <c r="Z23" s="11">
        <f t="shared" si="3"/>
        <v>0.1</v>
      </c>
      <c r="AA23" s="7">
        <v>0.04</v>
      </c>
      <c r="AB23" s="7">
        <v>0.9</v>
      </c>
      <c r="AC23" s="7">
        <v>0.1</v>
      </c>
      <c r="AD23" s="13">
        <v>1.5</v>
      </c>
      <c r="AE23" s="13">
        <v>1</v>
      </c>
      <c r="AF23" s="14" t="str" cm="1">
        <f t="array" ref="AF23">+"Loss_distribution_"&amp;D23&amp;"_"&amp;_xlfn.IFS(AND(D23="F",OR(G23="CCCSR-84",G23="NSR98-10")),"POST85_",AND(D23="F",OR(G23="PRE84",G23="PRE84S")),"PRE85_",D23="WF","")&amp;IF(OR(G23="CCCSR-84",G23="NSR98-10",D23="WF"),_xlfn.IFS(F23="OMF","DMI",F23="IMF","DMO",F23="SMF","DES"),)&amp;"_"&amp;C23&amp;"P"</f>
        <v>Loss_distribution_F_POST85_DMI_7P</v>
      </c>
      <c r="AG23" s="15">
        <v>0.50969999999999982</v>
      </c>
      <c r="AH23" s="15">
        <v>0.36414099999999999</v>
      </c>
      <c r="AI23" s="15">
        <v>0.02</v>
      </c>
      <c r="AJ23" s="15">
        <v>0.3</v>
      </c>
    </row>
    <row r="24" spans="1:36" x14ac:dyDescent="0.3">
      <c r="A24" s="7" t="s">
        <v>73</v>
      </c>
      <c r="B24" s="7">
        <v>33</v>
      </c>
      <c r="C24" s="7">
        <v>7</v>
      </c>
      <c r="D24" s="7" t="s">
        <v>22</v>
      </c>
      <c r="E24" s="7" t="s">
        <v>23</v>
      </c>
      <c r="F24" s="7" t="str">
        <f t="shared" si="0"/>
        <v>OMF</v>
      </c>
      <c r="G24" t="s">
        <v>24</v>
      </c>
      <c r="H24" s="8" t="s">
        <v>74</v>
      </c>
      <c r="I24" t="s">
        <v>59</v>
      </c>
      <c r="J24" t="s">
        <v>38</v>
      </c>
      <c r="K24" s="7" t="str" cm="1">
        <f t="array" ref="K24">+_xlfn.IFS(D24="F","PRM",D24="WF","SC",D24="FI","PRMM")</f>
        <v>PRM</v>
      </c>
      <c r="L24" s="9" t="str" cm="1">
        <f t="array" ref="L24">+"CR" &amp; "/" &amp; K24 &amp; "/" &amp;
_xlfn.IFS(
OR(G24="PRE84",G24="PRE84S"),"ND",
AND(F24="OMF",OR(K24="PRM",K24="SC")),"DMI",
AND(F24="IMF",OR(K24="PRM",K24="SC")),"DMO",
AND(F24="SMF",OR(K24="PRM",K24="SC")),"DES",
AND(K24="PRMM",G24="CCCSR-84"),"DU")
&amp; "/" &amp; C24</f>
        <v>CR/PRM/DMI/7</v>
      </c>
      <c r="M24" s="10" t="str" cm="1">
        <f t="array" ref="M24">+"CR" &amp; "/" &amp; K24 &amp; "/" &amp;
_xlfn.IFS(
OR(G24="PRE84",G24="PRE84S"),"ND",
AND(F24="OMF",OR(K24="PRM",K24="SC")),"DMI",
AND(F24="IMF",OR(K24="PRM",K24="SC")),"DMO",
AND(F24="SMF",OR(K24="PRM",K24="SC")),"DES",
AND(K24="PRMM",G24="CCCSR-84"),"DU")</f>
        <v>CR/PRM/DMI</v>
      </c>
      <c r="N24" s="11">
        <v>1</v>
      </c>
      <c r="O24" s="12">
        <v>3.0000000000000001E-3</v>
      </c>
      <c r="P24" s="12">
        <v>1.2E-2</v>
      </c>
      <c r="Q24" s="12">
        <v>2.5999999999999999E-2</v>
      </c>
      <c r="R24" s="12">
        <v>5.2999999999999999E-2</v>
      </c>
      <c r="S24" s="12" t="str">
        <f t="shared" si="2"/>
        <v>0.003,0.012,0.026,0.053</v>
      </c>
      <c r="T24" s="11">
        <v>0.1</v>
      </c>
      <c r="U24" s="11">
        <v>0.4</v>
      </c>
      <c r="V24" s="11">
        <v>0.4</v>
      </c>
      <c r="W24" s="11">
        <v>0.4</v>
      </c>
      <c r="X24" s="11">
        <v>0.4</v>
      </c>
      <c r="Y24" s="21" t="str">
        <f t="shared" si="1"/>
        <v>0.4,0.4,0.4,0.4</v>
      </c>
      <c r="Z24" s="11">
        <f t="shared" si="3"/>
        <v>0.1</v>
      </c>
      <c r="AA24" s="7">
        <v>0.04</v>
      </c>
      <c r="AB24" s="7">
        <v>0.9</v>
      </c>
      <c r="AC24" s="7">
        <v>0.1</v>
      </c>
      <c r="AD24" s="13">
        <v>1.5</v>
      </c>
      <c r="AE24" s="13">
        <v>1</v>
      </c>
      <c r="AF24" s="14" t="str" cm="1">
        <f t="array" ref="AF24">+"Loss_distribution_"&amp;D24&amp;"_"&amp;_xlfn.IFS(AND(D24="F",OR(G24="CCCSR-84",G24="NSR98-10")),"POST85_",AND(D24="F",OR(G24="PRE84",G24="PRE84S")),"PRE85_",D24="WF","")&amp;IF(OR(G24="CCCSR-84",G24="NSR98-10",D24="WF"),_xlfn.IFS(F24="OMF","DMI",F24="IMF","DMO",F24="SMF","DES"),)&amp;"_"&amp;C24&amp;"P"</f>
        <v>Loss_distribution_F_POST85_DMI_7P</v>
      </c>
      <c r="AG24" s="15">
        <v>0.50969999999999982</v>
      </c>
      <c r="AH24" s="15">
        <v>0.36414099999999999</v>
      </c>
      <c r="AI24" s="15">
        <v>0.02</v>
      </c>
      <c r="AJ24" s="15">
        <v>0.3</v>
      </c>
    </row>
    <row r="25" spans="1:36" x14ac:dyDescent="0.3">
      <c r="A25" s="7" t="s">
        <v>75</v>
      </c>
      <c r="B25" s="7">
        <v>35</v>
      </c>
      <c r="C25" s="7">
        <v>7</v>
      </c>
      <c r="D25" s="7" t="s">
        <v>22</v>
      </c>
      <c r="E25" s="7" t="s">
        <v>23</v>
      </c>
      <c r="F25" s="7" t="str">
        <f t="shared" si="0"/>
        <v>OMF</v>
      </c>
      <c r="G25" t="s">
        <v>24</v>
      </c>
      <c r="H25" s="8" t="s">
        <v>76</v>
      </c>
      <c r="I25" t="s">
        <v>59</v>
      </c>
      <c r="J25" t="s">
        <v>38</v>
      </c>
      <c r="K25" s="7" t="str" cm="1">
        <f t="array" ref="K25">+_xlfn.IFS(D25="F","PRM",D25="WF","SC",D25="FI","PRMM")</f>
        <v>PRM</v>
      </c>
      <c r="L25" s="9" t="str" cm="1">
        <f t="array" ref="L25">+"CR" &amp; "/" &amp; K25 &amp; "/" &amp;
_xlfn.IFS(
OR(G25="PRE84",G25="PRE84S"),"ND",
AND(F25="OMF",OR(K25="PRM",K25="SC")),"DMI",
AND(F25="IMF",OR(K25="PRM",K25="SC")),"DMO",
AND(F25="SMF",OR(K25="PRM",K25="SC")),"DES",
AND(K25="PRMM",G25="CCCSR-84"),"DU")
&amp; "/" &amp; C25</f>
        <v>CR/PRM/DMI/7</v>
      </c>
      <c r="M25" s="10" t="str" cm="1">
        <f t="array" ref="M25">+"CR" &amp; "/" &amp; K25 &amp; "/" &amp;
_xlfn.IFS(
OR(G25="PRE84",G25="PRE84S"),"ND",
AND(F25="OMF",OR(K25="PRM",K25="SC")),"DMI",
AND(F25="IMF",OR(K25="PRM",K25="SC")),"DMO",
AND(F25="SMF",OR(K25="PRM",K25="SC")),"DES",
AND(K25="PRMM",G25="CCCSR-84"),"DU")</f>
        <v>CR/PRM/DMI</v>
      </c>
      <c r="N25" s="11">
        <v>1</v>
      </c>
      <c r="O25" s="12">
        <v>3.0000000000000001E-3</v>
      </c>
      <c r="P25" s="12">
        <v>1.2E-2</v>
      </c>
      <c r="Q25" s="12">
        <v>2.5999999999999999E-2</v>
      </c>
      <c r="R25" s="12">
        <v>5.2999999999999999E-2</v>
      </c>
      <c r="S25" s="12" t="str">
        <f t="shared" si="2"/>
        <v>0.003,0.012,0.026,0.053</v>
      </c>
      <c r="T25" s="11">
        <v>0.1</v>
      </c>
      <c r="U25" s="11">
        <v>0.4</v>
      </c>
      <c r="V25" s="11">
        <v>0.4</v>
      </c>
      <c r="W25" s="11">
        <v>0.4</v>
      </c>
      <c r="X25" s="11">
        <v>0.4</v>
      </c>
      <c r="Y25" s="21" t="str">
        <f t="shared" si="1"/>
        <v>0.4,0.4,0.4,0.4</v>
      </c>
      <c r="Z25" s="11">
        <f t="shared" si="3"/>
        <v>0.1</v>
      </c>
      <c r="AA25" s="7">
        <v>0.04</v>
      </c>
      <c r="AB25" s="7">
        <v>0.9</v>
      </c>
      <c r="AC25" s="7">
        <v>0.1</v>
      </c>
      <c r="AD25" s="13">
        <v>1.5</v>
      </c>
      <c r="AE25" s="13">
        <v>1</v>
      </c>
      <c r="AF25" s="14" t="str" cm="1">
        <f t="array" ref="AF25">+"Loss_distribution_"&amp;D25&amp;"_"&amp;_xlfn.IFS(AND(D25="F",OR(G25="CCCSR-84",G25="NSR98-10")),"POST85_",AND(D25="F",OR(G25="PRE84",G25="PRE84S")),"PRE85_",D25="WF","")&amp;IF(OR(G25="CCCSR-84",G25="NSR98-10",D25="WF"),_xlfn.IFS(F25="OMF","DMI",F25="IMF","DMO",F25="SMF","DES"),)&amp;"_"&amp;C25&amp;"P"</f>
        <v>Loss_distribution_F_POST85_DMI_7P</v>
      </c>
      <c r="AG25" s="15">
        <v>0.50969999999999982</v>
      </c>
      <c r="AH25" s="15">
        <v>0.36414099999999999</v>
      </c>
      <c r="AI25" s="15">
        <v>0.02</v>
      </c>
      <c r="AJ25" s="15">
        <v>0.3</v>
      </c>
    </row>
    <row r="26" spans="1:36" hidden="1" x14ac:dyDescent="0.3">
      <c r="A26" s="7" t="s">
        <v>77</v>
      </c>
      <c r="B26" s="7">
        <v>36</v>
      </c>
      <c r="C26" s="7">
        <v>8</v>
      </c>
      <c r="D26" s="7" t="s">
        <v>22</v>
      </c>
      <c r="E26" s="7" t="s">
        <v>23</v>
      </c>
      <c r="F26" s="7" t="str">
        <f t="shared" si="0"/>
        <v>OMF</v>
      </c>
      <c r="G26" t="s">
        <v>24</v>
      </c>
      <c r="H26" s="8" t="s">
        <v>78</v>
      </c>
      <c r="I26" t="s">
        <v>59</v>
      </c>
      <c r="J26" t="s">
        <v>38</v>
      </c>
      <c r="K26" s="7" t="str" cm="1">
        <f t="array" ref="K26">+_xlfn.IFS(D26="F","PRM",D26="WF","SC",D26="FI","PRMM")</f>
        <v>PRM</v>
      </c>
      <c r="L26" s="9" t="str" cm="1">
        <f t="array" ref="L26">+"CR" &amp; "/" &amp; K26 &amp; "/" &amp;
_xlfn.IFS(
OR(G26="PRE84",G26="PRE84S"),"ND",
AND(F26="OMF",OR(K26="PRM",K26="SC")),"DMI",
AND(F26="IMF",OR(K26="PRM",K26="SC")),"DMO",
AND(F26="SMF",OR(K26="PRM",K26="SC")),"DES",
AND(K26="PRMM",G26="CCCSR-84"),"DU")
&amp; "/" &amp; C26</f>
        <v>CR/PRM/DMI/8</v>
      </c>
      <c r="M26" s="10" t="str" cm="1">
        <f t="array" ref="M26">+"CR" &amp; "/" &amp; K26 &amp; "/" &amp;
_xlfn.IFS(
OR(G26="PRE84",G26="PRE84S"),"ND",
AND(F26="OMF",OR(K26="PRM",K26="SC")),"DMI",
AND(F26="IMF",OR(K26="PRM",K26="SC")),"DMO",
AND(F26="SMF",OR(K26="PRM",K26="SC")),"DES",
AND(K26="PRMM",G26="CCCSR-84"),"DU")</f>
        <v>CR/PRM/DMI</v>
      </c>
      <c r="N26" s="11"/>
      <c r="O26" s="12">
        <v>3.0000000000000001E-3</v>
      </c>
      <c r="P26" s="12">
        <v>1.2E-2</v>
      </c>
      <c r="Q26" s="12">
        <v>2.5000000000000001E-2</v>
      </c>
      <c r="R26" s="12">
        <v>5.0999999999999997E-2</v>
      </c>
      <c r="S26" s="12" t="str">
        <f t="shared" si="2"/>
        <v>0.003,0.012,0.025,0.051</v>
      </c>
      <c r="T26" s="11">
        <v>0.1</v>
      </c>
      <c r="U26" s="11">
        <v>0.4</v>
      </c>
      <c r="V26" s="11">
        <v>0.4</v>
      </c>
      <c r="W26" s="11">
        <v>0.4</v>
      </c>
      <c r="X26" s="11">
        <v>0.4</v>
      </c>
      <c r="Y26" s="21" t="str">
        <f t="shared" si="1"/>
        <v>0.4,0.4,0.4,0.4</v>
      </c>
      <c r="Z26" s="11">
        <f t="shared" si="3"/>
        <v>0.1</v>
      </c>
      <c r="AA26" s="7">
        <v>0.04</v>
      </c>
      <c r="AB26" s="7">
        <v>0.9</v>
      </c>
      <c r="AC26" s="7">
        <v>0.1</v>
      </c>
      <c r="AD26" s="13">
        <v>1.5</v>
      </c>
      <c r="AE26" s="13">
        <v>1</v>
      </c>
      <c r="AF26" s="14" t="str" cm="1">
        <f t="array" ref="AF26">+"Loss_distribution_"&amp;D26&amp;"_"&amp;_xlfn.IFS(AND(D26="F",OR(G26="CCCSR-84",G26="NSR98-10")),"POST85_",AND(D26="F",OR(G26="PRE84",G26="PRE84S")),"PRE85_",D26="WF","")&amp;IF(OR(G26="CCCSR-84",G26="NSR98-10",D26="WF"),_xlfn.IFS(F26="OMF","DMI",F26="IMF","DMO",F26="SMF","DES"),)&amp;"_"&amp;C26&amp;"P"</f>
        <v>Loss_distribution_F_POST85_DMI_8P</v>
      </c>
      <c r="AG26" s="15">
        <v>0.58499999999999985</v>
      </c>
      <c r="AH26" s="15">
        <v>0.33988000000000002</v>
      </c>
      <c r="AI26" s="15">
        <v>0.02</v>
      </c>
      <c r="AJ26" s="15">
        <v>0.3</v>
      </c>
    </row>
    <row r="27" spans="1:36" hidden="1" x14ac:dyDescent="0.3">
      <c r="A27" s="7" t="s">
        <v>79</v>
      </c>
      <c r="B27" s="7">
        <v>37</v>
      </c>
      <c r="C27" s="7">
        <v>8</v>
      </c>
      <c r="D27" s="7" t="s">
        <v>22</v>
      </c>
      <c r="E27" s="7" t="s">
        <v>23</v>
      </c>
      <c r="F27" s="7" t="str">
        <f t="shared" si="0"/>
        <v>OMF</v>
      </c>
      <c r="G27" t="s">
        <v>24</v>
      </c>
      <c r="H27" s="8" t="s">
        <v>80</v>
      </c>
      <c r="I27" t="s">
        <v>59</v>
      </c>
      <c r="J27" t="s">
        <v>38</v>
      </c>
      <c r="K27" s="7" t="str" cm="1">
        <f t="array" ref="K27">+_xlfn.IFS(D27="F","PRM",D27="WF","SC",D27="FI","PRMM")</f>
        <v>PRM</v>
      </c>
      <c r="L27" s="9" t="str" cm="1">
        <f t="array" ref="L27">+"CR" &amp; "/" &amp; K27 &amp; "/" &amp;
_xlfn.IFS(
OR(G27="PRE84",G27="PRE84S"),"ND",
AND(F27="OMF",OR(K27="PRM",K27="SC")),"DMI",
AND(F27="IMF",OR(K27="PRM",K27="SC")),"DMO",
AND(F27="SMF",OR(K27="PRM",K27="SC")),"DES",
AND(K27="PRMM",G27="CCCSR-84"),"DU")
&amp; "/" &amp; C27</f>
        <v>CR/PRM/DMI/8</v>
      </c>
      <c r="M27" s="10" t="str" cm="1">
        <f t="array" ref="M27">+"CR" &amp; "/" &amp; K27 &amp; "/" &amp;
_xlfn.IFS(
OR(G27="PRE84",G27="PRE84S"),"ND",
AND(F27="OMF",OR(K27="PRM",K27="SC")),"DMI",
AND(F27="IMF",OR(K27="PRM",K27="SC")),"DMO",
AND(F27="SMF",OR(K27="PRM",K27="SC")),"DES",
AND(K27="PRMM",G27="CCCSR-84"),"DU")</f>
        <v>CR/PRM/DMI</v>
      </c>
      <c r="N27" s="11"/>
      <c r="O27" s="12">
        <v>3.0000000000000001E-3</v>
      </c>
      <c r="P27" s="12">
        <v>1.2E-2</v>
      </c>
      <c r="Q27" s="12">
        <v>2.5000000000000001E-2</v>
      </c>
      <c r="R27" s="12">
        <v>5.0999999999999997E-2</v>
      </c>
      <c r="S27" s="12" t="str">
        <f t="shared" si="2"/>
        <v>0.003,0.012,0.025,0.051</v>
      </c>
      <c r="T27" s="11">
        <v>0.1</v>
      </c>
      <c r="U27" s="11">
        <v>0.4</v>
      </c>
      <c r="V27" s="11">
        <v>0.4</v>
      </c>
      <c r="W27" s="11">
        <v>0.4</v>
      </c>
      <c r="X27" s="11">
        <v>0.4</v>
      </c>
      <c r="Y27" s="21" t="str">
        <f t="shared" si="1"/>
        <v>0.4,0.4,0.4,0.4</v>
      </c>
      <c r="Z27" s="11">
        <f t="shared" si="3"/>
        <v>0.1</v>
      </c>
      <c r="AA27" s="7">
        <v>0.04</v>
      </c>
      <c r="AB27" s="7">
        <v>0.9</v>
      </c>
      <c r="AC27" s="7">
        <v>0.1</v>
      </c>
      <c r="AD27" s="13">
        <v>1.5</v>
      </c>
      <c r="AE27" s="13">
        <v>1</v>
      </c>
      <c r="AF27" s="14" t="str" cm="1">
        <f t="array" ref="AF27">+"Loss_distribution_"&amp;D27&amp;"_"&amp;_xlfn.IFS(AND(D27="F",OR(G27="CCCSR-84",G27="NSR98-10")),"POST85_",AND(D27="F",OR(G27="PRE84",G27="PRE84S")),"PRE85_",D27="WF","")&amp;IF(OR(G27="CCCSR-84",G27="NSR98-10",D27="WF"),_xlfn.IFS(F27="OMF","DMI",F27="IMF","DMO",F27="SMF","DES"),)&amp;"_"&amp;C27&amp;"P"</f>
        <v>Loss_distribution_F_POST85_DMI_8P</v>
      </c>
      <c r="AG27" s="15">
        <v>0.58499999999999985</v>
      </c>
      <c r="AH27" s="15">
        <v>0.33988000000000002</v>
      </c>
      <c r="AI27" s="15">
        <v>0.02</v>
      </c>
      <c r="AJ27" s="15">
        <v>0.3</v>
      </c>
    </row>
    <row r="28" spans="1:36" hidden="1" x14ac:dyDescent="0.3">
      <c r="A28" s="7" t="s">
        <v>81</v>
      </c>
      <c r="B28" s="7">
        <v>38</v>
      </c>
      <c r="C28" s="7">
        <v>8</v>
      </c>
      <c r="D28" s="7" t="s">
        <v>22</v>
      </c>
      <c r="E28" s="7" t="s">
        <v>23</v>
      </c>
      <c r="F28" s="7" t="str">
        <f t="shared" si="0"/>
        <v>OMF</v>
      </c>
      <c r="G28" t="s">
        <v>24</v>
      </c>
      <c r="H28" s="8" t="s">
        <v>82</v>
      </c>
      <c r="I28" t="s">
        <v>59</v>
      </c>
      <c r="J28" t="s">
        <v>38</v>
      </c>
      <c r="K28" s="7" t="str" cm="1">
        <f t="array" ref="K28">+_xlfn.IFS(D28="F","PRM",D28="WF","SC",D28="FI","PRMM")</f>
        <v>PRM</v>
      </c>
      <c r="L28" s="9" t="str" cm="1">
        <f t="array" ref="L28">+"CR" &amp; "/" &amp; K28 &amp; "/" &amp;
_xlfn.IFS(
OR(G28="PRE84",G28="PRE84S"),"ND",
AND(F28="OMF",OR(K28="PRM",K28="SC")),"DMI",
AND(F28="IMF",OR(K28="PRM",K28="SC")),"DMO",
AND(F28="SMF",OR(K28="PRM",K28="SC")),"DES",
AND(K28="PRMM",G28="CCCSR-84"),"DU")
&amp; "/" &amp; C28</f>
        <v>CR/PRM/DMI/8</v>
      </c>
      <c r="M28" s="10" t="str" cm="1">
        <f t="array" ref="M28">+"CR" &amp; "/" &amp; K28 &amp; "/" &amp;
_xlfn.IFS(
OR(G28="PRE84",G28="PRE84S"),"ND",
AND(F28="OMF",OR(K28="PRM",K28="SC")),"DMI",
AND(F28="IMF",OR(K28="PRM",K28="SC")),"DMO",
AND(F28="SMF",OR(K28="PRM",K28="SC")),"DES",
AND(K28="PRMM",G28="CCCSR-84"),"DU")</f>
        <v>CR/PRM/DMI</v>
      </c>
      <c r="N28" s="11"/>
      <c r="O28" s="12">
        <v>3.0000000000000001E-3</v>
      </c>
      <c r="P28" s="12">
        <v>1.2E-2</v>
      </c>
      <c r="Q28" s="12">
        <v>2.5000000000000001E-2</v>
      </c>
      <c r="R28" s="12">
        <v>5.0999999999999997E-2</v>
      </c>
      <c r="S28" s="12" t="str">
        <f t="shared" si="2"/>
        <v>0.003,0.012,0.025,0.051</v>
      </c>
      <c r="T28" s="11">
        <v>0.1</v>
      </c>
      <c r="U28" s="11">
        <v>0.4</v>
      </c>
      <c r="V28" s="11">
        <v>0.4</v>
      </c>
      <c r="W28" s="11">
        <v>0.4</v>
      </c>
      <c r="X28" s="11">
        <v>0.4</v>
      </c>
      <c r="Y28" s="21" t="str">
        <f t="shared" si="1"/>
        <v>0.4,0.4,0.4,0.4</v>
      </c>
      <c r="Z28" s="11">
        <f t="shared" si="3"/>
        <v>0.1</v>
      </c>
      <c r="AA28" s="7">
        <v>0.04</v>
      </c>
      <c r="AB28" s="7">
        <v>0.9</v>
      </c>
      <c r="AC28" s="7">
        <v>0.1</v>
      </c>
      <c r="AD28" s="13">
        <v>1.5</v>
      </c>
      <c r="AE28" s="13">
        <v>1</v>
      </c>
      <c r="AF28" s="14" t="str" cm="1">
        <f t="array" ref="AF28">+"Loss_distribution_"&amp;D28&amp;"_"&amp;_xlfn.IFS(AND(D28="F",OR(G28="CCCSR-84",G28="NSR98-10")),"POST85_",AND(D28="F",OR(G28="PRE84",G28="PRE84S")),"PRE85_",D28="WF","")&amp;IF(OR(G28="CCCSR-84",G28="NSR98-10",D28="WF"),_xlfn.IFS(F28="OMF","DMI",F28="IMF","DMO",F28="SMF","DES"),)&amp;"_"&amp;C28&amp;"P"</f>
        <v>Loss_distribution_F_POST85_DMI_8P</v>
      </c>
      <c r="AG28" s="15">
        <v>0.58499999999999985</v>
      </c>
      <c r="AH28" s="15">
        <v>0.33988000000000002</v>
      </c>
      <c r="AI28" s="15">
        <v>0.02</v>
      </c>
      <c r="AJ28" s="15">
        <v>0.3</v>
      </c>
    </row>
    <row r="29" spans="1:36" hidden="1" x14ac:dyDescent="0.3">
      <c r="A29" s="7" t="s">
        <v>83</v>
      </c>
      <c r="B29" s="7">
        <v>40</v>
      </c>
      <c r="C29" s="7">
        <v>8</v>
      </c>
      <c r="D29" s="7" t="s">
        <v>22</v>
      </c>
      <c r="E29" s="7" t="s">
        <v>23</v>
      </c>
      <c r="F29" s="7" t="str">
        <f t="shared" si="0"/>
        <v>OMF</v>
      </c>
      <c r="G29" t="s">
        <v>24</v>
      </c>
      <c r="H29" s="8" t="s">
        <v>84</v>
      </c>
      <c r="I29" t="s">
        <v>59</v>
      </c>
      <c r="J29" t="s">
        <v>38</v>
      </c>
      <c r="K29" s="7" t="str" cm="1">
        <f t="array" ref="K29">+_xlfn.IFS(D29="F","PRM",D29="WF","SC",D29="FI","PRMM")</f>
        <v>PRM</v>
      </c>
      <c r="L29" s="9" t="str" cm="1">
        <f t="array" ref="L29">+"CR" &amp; "/" &amp; K29 &amp; "/" &amp;
_xlfn.IFS(
OR(G29="PRE84",G29="PRE84S"),"ND",
AND(F29="OMF",OR(K29="PRM",K29="SC")),"DMI",
AND(F29="IMF",OR(K29="PRM",K29="SC")),"DMO",
AND(F29="SMF",OR(K29="PRM",K29="SC")),"DES",
AND(K29="PRMM",G29="CCCSR-84"),"DU")
&amp; "/" &amp; C29</f>
        <v>CR/PRM/DMI/8</v>
      </c>
      <c r="M29" s="10" t="str" cm="1">
        <f t="array" ref="M29">+"CR" &amp; "/" &amp; K29 &amp; "/" &amp;
_xlfn.IFS(
OR(G29="PRE84",G29="PRE84S"),"ND",
AND(F29="OMF",OR(K29="PRM",K29="SC")),"DMI",
AND(F29="IMF",OR(K29="PRM",K29="SC")),"DMO",
AND(F29="SMF",OR(K29="PRM",K29="SC")),"DES",
AND(K29="PRMM",G29="CCCSR-84"),"DU")</f>
        <v>CR/PRM/DMI</v>
      </c>
      <c r="N29" s="11"/>
      <c r="O29" s="12">
        <v>3.0000000000000001E-3</v>
      </c>
      <c r="P29" s="12">
        <v>1.2E-2</v>
      </c>
      <c r="Q29" s="12">
        <v>2.5000000000000001E-2</v>
      </c>
      <c r="R29" s="12">
        <v>5.0999999999999997E-2</v>
      </c>
      <c r="S29" s="12" t="str">
        <f t="shared" si="2"/>
        <v>0.003,0.012,0.025,0.051</v>
      </c>
      <c r="T29" s="11">
        <v>0.1</v>
      </c>
      <c r="U29" s="11">
        <v>0.4</v>
      </c>
      <c r="V29" s="11">
        <v>0.4</v>
      </c>
      <c r="W29" s="11">
        <v>0.4</v>
      </c>
      <c r="X29" s="11">
        <v>0.4</v>
      </c>
      <c r="Y29" s="21" t="str">
        <f t="shared" si="1"/>
        <v>0.4,0.4,0.4,0.4</v>
      </c>
      <c r="Z29" s="11">
        <f t="shared" si="3"/>
        <v>0.1</v>
      </c>
      <c r="AA29" s="7">
        <v>0.04</v>
      </c>
      <c r="AB29" s="7">
        <v>0.9</v>
      </c>
      <c r="AC29" s="7">
        <v>0.1</v>
      </c>
      <c r="AD29" s="13">
        <v>1.5</v>
      </c>
      <c r="AE29" s="13">
        <v>1</v>
      </c>
      <c r="AF29" s="14" t="str" cm="1">
        <f t="array" ref="AF29">+"Loss_distribution_"&amp;D29&amp;"_"&amp;_xlfn.IFS(AND(D29="F",OR(G29="CCCSR-84",G29="NSR98-10")),"POST85_",AND(D29="F",OR(G29="PRE84",G29="PRE84S")),"PRE85_",D29="WF","")&amp;IF(OR(G29="CCCSR-84",G29="NSR98-10",D29="WF"),_xlfn.IFS(F29="OMF","DMI",F29="IMF","DMO",F29="SMF","DES"),)&amp;"_"&amp;C29&amp;"P"</f>
        <v>Loss_distribution_F_POST85_DMI_8P</v>
      </c>
      <c r="AG29" s="15">
        <v>0.58499999999999985</v>
      </c>
      <c r="AH29" s="15">
        <v>0.33988000000000002</v>
      </c>
      <c r="AI29" s="15">
        <v>0.02</v>
      </c>
      <c r="AJ29" s="15">
        <v>0.3</v>
      </c>
    </row>
    <row r="30" spans="1:36" hidden="1" x14ac:dyDescent="0.3">
      <c r="A30" s="7" t="s">
        <v>85</v>
      </c>
      <c r="B30" s="7">
        <v>41</v>
      </c>
      <c r="C30" s="7">
        <v>10</v>
      </c>
      <c r="D30" s="7" t="s">
        <v>22</v>
      </c>
      <c r="E30" s="7" t="s">
        <v>23</v>
      </c>
      <c r="F30" s="7" t="str">
        <f t="shared" si="0"/>
        <v>OMF</v>
      </c>
      <c r="G30" t="s">
        <v>24</v>
      </c>
      <c r="H30" s="8" t="s">
        <v>86</v>
      </c>
      <c r="I30" t="s">
        <v>59</v>
      </c>
      <c r="J30" t="s">
        <v>38</v>
      </c>
      <c r="K30" s="7" t="str" cm="1">
        <f t="array" ref="K30">+_xlfn.IFS(D30="F","PRM",D30="WF","SC",D30="FI","PRMM")</f>
        <v>PRM</v>
      </c>
      <c r="L30" s="9" t="str" cm="1">
        <f t="array" ref="L30">+"CR" &amp; "/" &amp; K30 &amp; "/" &amp;
_xlfn.IFS(
OR(G30="PRE84",G30="PRE84S"),"ND",
AND(F30="OMF",OR(K30="PRM",K30="SC")),"DMI",
AND(F30="IMF",OR(K30="PRM",K30="SC")),"DMO",
AND(F30="SMF",OR(K30="PRM",K30="SC")),"DES",
AND(K30="PRMM",G30="CCCSR-84"),"DU")
&amp; "/" &amp; C30</f>
        <v>CR/PRM/DMI/10</v>
      </c>
      <c r="M30" s="10" t="str" cm="1">
        <f t="array" ref="M30">+"CR" &amp; "/" &amp; K30 &amp; "/" &amp;
_xlfn.IFS(
OR(G30="PRE84",G30="PRE84S"),"ND",
AND(F30="OMF",OR(K30="PRM",K30="SC")),"DMI",
AND(F30="IMF",OR(K30="PRM",K30="SC")),"DMO",
AND(F30="SMF",OR(K30="PRM",K30="SC")),"DES",
AND(K30="PRMM",G30="CCCSR-84"),"DU")</f>
        <v>CR/PRM/DMI</v>
      </c>
      <c r="N30" s="11"/>
      <c r="O30" s="12">
        <v>3.0000000000000001E-3</v>
      </c>
      <c r="P30" s="12">
        <v>1.0999999999999999E-2</v>
      </c>
      <c r="Q30" s="12">
        <v>2.4E-2</v>
      </c>
      <c r="R30" s="12">
        <v>4.9000000000000002E-2</v>
      </c>
      <c r="S30" s="12" t="str">
        <f t="shared" si="2"/>
        <v>0.003,0.011,0.024,0.049</v>
      </c>
      <c r="T30" s="11">
        <v>0.1</v>
      </c>
      <c r="U30" s="11">
        <v>0.4</v>
      </c>
      <c r="V30" s="11">
        <v>0.4</v>
      </c>
      <c r="W30" s="11">
        <v>0.4</v>
      </c>
      <c r="X30" s="11">
        <v>0.4</v>
      </c>
      <c r="Y30" s="21" t="str">
        <f t="shared" si="1"/>
        <v>0.4,0.4,0.4,0.4</v>
      </c>
      <c r="Z30" s="11">
        <f t="shared" si="3"/>
        <v>0.1</v>
      </c>
      <c r="AA30" s="7">
        <v>0.04</v>
      </c>
      <c r="AB30" s="7">
        <v>0.9</v>
      </c>
      <c r="AC30" s="7">
        <v>0.1</v>
      </c>
      <c r="AD30" s="13">
        <v>1.5</v>
      </c>
      <c r="AE30" s="13">
        <v>1</v>
      </c>
      <c r="AF30" s="14" t="str" cm="1">
        <f t="array" ref="AF30">+"Loss_distribution_"&amp;D30&amp;"_"&amp;_xlfn.IFS(AND(D30="F",OR(G30="CCCSR-84",G30="NSR98-10")),"POST85_",AND(D30="F",OR(G30="PRE84",G30="PRE84S")),"PRE85_",D30="WF","")&amp;IF(OR(G30="CCCSR-84",G30="NSR98-10",D30="WF"),_xlfn.IFS(F30="OMF","DMI",F30="IMF","DMO",F30="SMF","DES"),)&amp;"_"&amp;C30&amp;"P"</f>
        <v>Loss_distribution_F_POST85_DMI_10P</v>
      </c>
      <c r="AG30" s="15">
        <v>0.83999999999999975</v>
      </c>
      <c r="AH30" s="15">
        <v>0.59</v>
      </c>
      <c r="AI30" s="15">
        <v>0.02</v>
      </c>
      <c r="AJ30" s="15">
        <v>0.3</v>
      </c>
    </row>
    <row r="31" spans="1:36" hidden="1" x14ac:dyDescent="0.3">
      <c r="A31" s="7" t="s">
        <v>87</v>
      </c>
      <c r="B31" s="7">
        <v>42</v>
      </c>
      <c r="C31" s="7">
        <v>10</v>
      </c>
      <c r="D31" s="7" t="s">
        <v>22</v>
      </c>
      <c r="E31" s="7" t="s">
        <v>23</v>
      </c>
      <c r="F31" s="7" t="str">
        <f t="shared" si="0"/>
        <v>OMF</v>
      </c>
      <c r="G31" t="s">
        <v>24</v>
      </c>
      <c r="H31" s="8" t="s">
        <v>88</v>
      </c>
      <c r="I31" t="s">
        <v>59</v>
      </c>
      <c r="J31" t="s">
        <v>38</v>
      </c>
      <c r="K31" s="7" t="str" cm="1">
        <f t="array" ref="K31">+_xlfn.IFS(D31="F","PRM",D31="WF","SC",D31="FI","PRMM")</f>
        <v>PRM</v>
      </c>
      <c r="L31" s="9" t="str" cm="1">
        <f t="array" ref="L31">+"CR" &amp; "/" &amp; K31 &amp; "/" &amp;
_xlfn.IFS(
OR(G31="PRE84",G31="PRE84S"),"ND",
AND(F31="OMF",OR(K31="PRM",K31="SC")),"DMI",
AND(F31="IMF",OR(K31="PRM",K31="SC")),"DMO",
AND(F31="SMF",OR(K31="PRM",K31="SC")),"DES",
AND(K31="PRMM",G31="CCCSR-84"),"DU")
&amp; "/" &amp; C31</f>
        <v>CR/PRM/DMI/10</v>
      </c>
      <c r="M31" s="10" t="str" cm="1">
        <f t="array" ref="M31">+"CR" &amp; "/" &amp; K31 &amp; "/" &amp;
_xlfn.IFS(
OR(G31="PRE84",G31="PRE84S"),"ND",
AND(F31="OMF",OR(K31="PRM",K31="SC")),"DMI",
AND(F31="IMF",OR(K31="PRM",K31="SC")),"DMO",
AND(F31="SMF",OR(K31="PRM",K31="SC")),"DES",
AND(K31="PRMM",G31="CCCSR-84"),"DU")</f>
        <v>CR/PRM/DMI</v>
      </c>
      <c r="N31" s="11"/>
      <c r="O31" s="12">
        <v>3.0000000000000001E-3</v>
      </c>
      <c r="P31" s="12">
        <v>1.0999999999999999E-2</v>
      </c>
      <c r="Q31" s="12">
        <v>2.4E-2</v>
      </c>
      <c r="R31" s="12">
        <v>4.9000000000000002E-2</v>
      </c>
      <c r="S31" s="12" t="str">
        <f t="shared" si="2"/>
        <v>0.003,0.011,0.024,0.049</v>
      </c>
      <c r="T31" s="11">
        <v>0.1</v>
      </c>
      <c r="U31" s="11">
        <v>0.4</v>
      </c>
      <c r="V31" s="11">
        <v>0.4</v>
      </c>
      <c r="W31" s="11">
        <v>0.4</v>
      </c>
      <c r="X31" s="11">
        <v>0.4</v>
      </c>
      <c r="Y31" s="21" t="str">
        <f t="shared" si="1"/>
        <v>0.4,0.4,0.4,0.4</v>
      </c>
      <c r="Z31" s="11">
        <f t="shared" si="3"/>
        <v>0.1</v>
      </c>
      <c r="AA31" s="7">
        <v>0.04</v>
      </c>
      <c r="AB31" s="7">
        <v>0.9</v>
      </c>
      <c r="AC31" s="7">
        <v>0.1</v>
      </c>
      <c r="AD31" s="13">
        <v>1.5</v>
      </c>
      <c r="AE31" s="13">
        <v>1</v>
      </c>
      <c r="AF31" s="14" t="str" cm="1">
        <f t="array" ref="AF31">+"Loss_distribution_"&amp;D31&amp;"_"&amp;_xlfn.IFS(AND(D31="F",OR(G31="CCCSR-84",G31="NSR98-10")),"POST85_",AND(D31="F",OR(G31="PRE84",G31="PRE84S")),"PRE85_",D31="WF","")&amp;IF(OR(G31="CCCSR-84",G31="NSR98-10",D31="WF"),_xlfn.IFS(F31="OMF","DMI",F31="IMF","DMO",F31="SMF","DES"),)&amp;"_"&amp;C31&amp;"P"</f>
        <v>Loss_distribution_F_POST85_DMI_10P</v>
      </c>
      <c r="AG31" s="15">
        <v>0.83999999999999975</v>
      </c>
      <c r="AH31" s="15">
        <v>0.59</v>
      </c>
      <c r="AI31" s="15">
        <v>0.02</v>
      </c>
      <c r="AJ31" s="15">
        <v>0.3</v>
      </c>
    </row>
    <row r="32" spans="1:36" hidden="1" x14ac:dyDescent="0.3">
      <c r="A32" s="7" t="s">
        <v>89</v>
      </c>
      <c r="B32" s="7">
        <v>43</v>
      </c>
      <c r="C32" s="7">
        <v>10</v>
      </c>
      <c r="D32" s="7" t="s">
        <v>22</v>
      </c>
      <c r="E32" s="7" t="s">
        <v>23</v>
      </c>
      <c r="F32" s="7" t="str">
        <f t="shared" si="0"/>
        <v>OMF</v>
      </c>
      <c r="G32" t="s">
        <v>24</v>
      </c>
      <c r="H32" s="8" t="s">
        <v>90</v>
      </c>
      <c r="I32" t="s">
        <v>59</v>
      </c>
      <c r="J32" t="s">
        <v>38</v>
      </c>
      <c r="K32" s="7" t="str" cm="1">
        <f t="array" ref="K32">+_xlfn.IFS(D32="F","PRM",D32="WF","SC",D32="FI","PRMM")</f>
        <v>PRM</v>
      </c>
      <c r="L32" s="9" t="str" cm="1">
        <f t="array" ref="L32">+"CR" &amp; "/" &amp; K32 &amp; "/" &amp;
_xlfn.IFS(
OR(G32="PRE84",G32="PRE84S"),"ND",
AND(F32="OMF",OR(K32="PRM",K32="SC")),"DMI",
AND(F32="IMF",OR(K32="PRM",K32="SC")),"DMO",
AND(F32="SMF",OR(K32="PRM",K32="SC")),"DES",
AND(K32="PRMM",G32="CCCSR-84"),"DU")
&amp; "/" &amp; C32</f>
        <v>CR/PRM/DMI/10</v>
      </c>
      <c r="M32" s="10" t="str" cm="1">
        <f t="array" ref="M32">+"CR" &amp; "/" &amp; K32 &amp; "/" &amp;
_xlfn.IFS(
OR(G32="PRE84",G32="PRE84S"),"ND",
AND(F32="OMF",OR(K32="PRM",K32="SC")),"DMI",
AND(F32="IMF",OR(K32="PRM",K32="SC")),"DMO",
AND(F32="SMF",OR(K32="PRM",K32="SC")),"DES",
AND(K32="PRMM",G32="CCCSR-84"),"DU")</f>
        <v>CR/PRM/DMI</v>
      </c>
      <c r="N32" s="11"/>
      <c r="O32" s="12">
        <v>3.0000000000000001E-3</v>
      </c>
      <c r="P32" s="12">
        <v>1.0999999999999999E-2</v>
      </c>
      <c r="Q32" s="12">
        <v>2.4E-2</v>
      </c>
      <c r="R32" s="12">
        <v>4.9000000000000002E-2</v>
      </c>
      <c r="S32" s="12" t="str">
        <f t="shared" si="2"/>
        <v>0.003,0.011,0.024,0.049</v>
      </c>
      <c r="T32" s="11">
        <v>0.1</v>
      </c>
      <c r="U32" s="11">
        <v>0.4</v>
      </c>
      <c r="V32" s="11">
        <v>0.4</v>
      </c>
      <c r="W32" s="11">
        <v>0.4</v>
      </c>
      <c r="X32" s="11">
        <v>0.4</v>
      </c>
      <c r="Y32" s="21" t="str">
        <f t="shared" si="1"/>
        <v>0.4,0.4,0.4,0.4</v>
      </c>
      <c r="Z32" s="11">
        <f t="shared" si="3"/>
        <v>0.1</v>
      </c>
      <c r="AA32" s="7">
        <v>0.04</v>
      </c>
      <c r="AB32" s="7">
        <v>0.9</v>
      </c>
      <c r="AC32" s="7">
        <v>0.1</v>
      </c>
      <c r="AD32" s="13">
        <v>1.5</v>
      </c>
      <c r="AE32" s="13">
        <v>1</v>
      </c>
      <c r="AF32" s="14" t="str" cm="1">
        <f t="array" ref="AF32">+"Loss_distribution_"&amp;D32&amp;"_"&amp;_xlfn.IFS(AND(D32="F",OR(G32="CCCSR-84",G32="NSR98-10")),"POST85_",AND(D32="F",OR(G32="PRE84",G32="PRE84S")),"PRE85_",D32="WF","")&amp;IF(OR(G32="CCCSR-84",G32="NSR98-10",D32="WF"),_xlfn.IFS(F32="OMF","DMI",F32="IMF","DMO",F32="SMF","DES"),)&amp;"_"&amp;C32&amp;"P"</f>
        <v>Loss_distribution_F_POST85_DMI_10P</v>
      </c>
      <c r="AG32" s="15">
        <v>0.83999999999999975</v>
      </c>
      <c r="AH32" s="15">
        <v>0.59</v>
      </c>
      <c r="AI32" s="15">
        <v>0.02</v>
      </c>
      <c r="AJ32" s="15">
        <v>0.3</v>
      </c>
    </row>
    <row r="33" spans="1:36" hidden="1" x14ac:dyDescent="0.3">
      <c r="A33" s="7" t="s">
        <v>91</v>
      </c>
      <c r="B33" s="7">
        <v>45</v>
      </c>
      <c r="C33" s="7">
        <v>10</v>
      </c>
      <c r="D33" s="7" t="s">
        <v>22</v>
      </c>
      <c r="E33" s="7" t="s">
        <v>23</v>
      </c>
      <c r="F33" s="7" t="str">
        <f t="shared" si="0"/>
        <v>OMF</v>
      </c>
      <c r="G33" t="s">
        <v>24</v>
      </c>
      <c r="H33" s="8" t="s">
        <v>92</v>
      </c>
      <c r="I33" t="s">
        <v>59</v>
      </c>
      <c r="J33" t="s">
        <v>38</v>
      </c>
      <c r="K33" s="7" t="str" cm="1">
        <f t="array" ref="K33">+_xlfn.IFS(D33="F","PRM",D33="WF","SC",D33="FI","PRMM")</f>
        <v>PRM</v>
      </c>
      <c r="L33" s="9" t="str" cm="1">
        <f t="array" ref="L33">+"CR" &amp; "/" &amp; K33 &amp; "/" &amp;
_xlfn.IFS(
OR(G33="PRE84",G33="PRE84S"),"ND",
AND(F33="OMF",OR(K33="PRM",K33="SC")),"DMI",
AND(F33="IMF",OR(K33="PRM",K33="SC")),"DMO",
AND(F33="SMF",OR(K33="PRM",K33="SC")),"DES",
AND(K33="PRMM",G33="CCCSR-84"),"DU")
&amp; "/" &amp; C33</f>
        <v>CR/PRM/DMI/10</v>
      </c>
      <c r="M33" s="10" t="str" cm="1">
        <f t="array" ref="M33">+"CR" &amp; "/" &amp; K33 &amp; "/" &amp;
_xlfn.IFS(
OR(G33="PRE84",G33="PRE84S"),"ND",
AND(F33="OMF",OR(K33="PRM",K33="SC")),"DMI",
AND(F33="IMF",OR(K33="PRM",K33="SC")),"DMO",
AND(F33="SMF",OR(K33="PRM",K33="SC")),"DES",
AND(K33="PRMM",G33="CCCSR-84"),"DU")</f>
        <v>CR/PRM/DMI</v>
      </c>
      <c r="N33" s="11"/>
      <c r="O33" s="12">
        <v>3.0000000000000001E-3</v>
      </c>
      <c r="P33" s="12">
        <v>1.0999999999999999E-2</v>
      </c>
      <c r="Q33" s="12">
        <v>2.4E-2</v>
      </c>
      <c r="R33" s="12">
        <v>4.9000000000000002E-2</v>
      </c>
      <c r="S33" s="12" t="str">
        <f t="shared" si="2"/>
        <v>0.003,0.011,0.024,0.049</v>
      </c>
      <c r="T33" s="11">
        <v>0.1</v>
      </c>
      <c r="U33" s="11">
        <v>0.4</v>
      </c>
      <c r="V33" s="11">
        <v>0.4</v>
      </c>
      <c r="W33" s="11">
        <v>0.4</v>
      </c>
      <c r="X33" s="11">
        <v>0.4</v>
      </c>
      <c r="Y33" s="21" t="str">
        <f t="shared" si="1"/>
        <v>0.4,0.4,0.4,0.4</v>
      </c>
      <c r="Z33" s="11">
        <f t="shared" si="3"/>
        <v>0.1</v>
      </c>
      <c r="AA33" s="7">
        <v>0.04</v>
      </c>
      <c r="AB33" s="7">
        <v>0.9</v>
      </c>
      <c r="AC33" s="7">
        <v>0.1</v>
      </c>
      <c r="AD33" s="13">
        <v>1.5</v>
      </c>
      <c r="AE33" s="13">
        <v>1</v>
      </c>
      <c r="AF33" s="14" t="str" cm="1">
        <f t="array" ref="AF33">+"Loss_distribution_"&amp;D33&amp;"_"&amp;_xlfn.IFS(AND(D33="F",OR(G33="CCCSR-84",G33="NSR98-10")),"POST85_",AND(D33="F",OR(G33="PRE84",G33="PRE84S")),"PRE85_",D33="WF","")&amp;IF(OR(G33="CCCSR-84",G33="NSR98-10",D33="WF"),_xlfn.IFS(F33="OMF","DMI",F33="IMF","DMO",F33="SMF","DES"),)&amp;"_"&amp;C33&amp;"P"</f>
        <v>Loss_distribution_F_POST85_DMI_10P</v>
      </c>
      <c r="AG33" s="15">
        <v>0.83999999999999975</v>
      </c>
      <c r="AH33" s="15">
        <v>0.59</v>
      </c>
      <c r="AI33" s="15">
        <v>0.02</v>
      </c>
      <c r="AJ33" s="15">
        <v>0.3</v>
      </c>
    </row>
    <row r="34" spans="1:36" hidden="1" x14ac:dyDescent="0.3">
      <c r="A34" s="7" t="s">
        <v>93</v>
      </c>
      <c r="B34" s="7">
        <v>66</v>
      </c>
      <c r="C34" s="7">
        <v>2</v>
      </c>
      <c r="D34" s="7" t="s">
        <v>22</v>
      </c>
      <c r="E34" s="7" t="s">
        <v>94</v>
      </c>
      <c r="F34" s="7" t="str">
        <f t="shared" si="0"/>
        <v>IMF</v>
      </c>
      <c r="G34" t="s">
        <v>24</v>
      </c>
      <c r="H34" s="8" t="s">
        <v>95</v>
      </c>
      <c r="I34" t="s">
        <v>96</v>
      </c>
      <c r="J34" t="s">
        <v>38</v>
      </c>
      <c r="K34" s="7" t="str" cm="1">
        <f t="array" ref="K34">+_xlfn.IFS(D34="F","PRM",D34="WF","SC",D34="FI","PRMM")</f>
        <v>PRM</v>
      </c>
      <c r="L34" s="9" t="str" cm="1">
        <f t="array" ref="L34">+"CR" &amp; "/" &amp; K34 &amp; "/" &amp;
_xlfn.IFS(
OR(G34="PRE84",G34="PRE84S"),"ND",
AND(F34="OMF",OR(K34="PRM",K34="SC")),"DMI",
AND(F34="IMF",OR(K34="PRM",K34="SC")),"DMO",
AND(F34="SMF",OR(K34="PRM",K34="SC")),"DES",
AND(K34="PRMM",G34="CCCSR-84"),"DU")
&amp; "/" &amp; C34</f>
        <v>CR/PRM/DMO/2</v>
      </c>
      <c r="M34" s="10" t="str" cm="1">
        <f t="array" ref="M34">+"CR" &amp; "/" &amp; K34 &amp; "/" &amp;
_xlfn.IFS(
OR(G34="PRE84",G34="PRE84S"),"ND",
AND(F34="OMF",OR(K34="PRM",K34="SC")),"DMI",
AND(F34="IMF",OR(K34="PRM",K34="SC")),"DMO",
AND(F34="SMF",OR(K34="PRM",K34="SC")),"DES",
AND(K34="PRMM",G34="CCCSR-84"),"DU")</f>
        <v>CR/PRM/DMO</v>
      </c>
      <c r="N34" s="11"/>
      <c r="O34" s="12">
        <v>3.0000000000000001E-3</v>
      </c>
      <c r="P34" s="12">
        <v>1.4E-2</v>
      </c>
      <c r="Q34" s="12">
        <v>3.5000000000000003E-2</v>
      </c>
      <c r="R34" s="12">
        <v>7.6999999999999999E-2</v>
      </c>
      <c r="S34" s="12" t="str">
        <f t="shared" si="2"/>
        <v>0.003,0.014,0.035,0.077</v>
      </c>
      <c r="T34" s="11">
        <v>0.1</v>
      </c>
      <c r="U34" s="11">
        <v>0.4</v>
      </c>
      <c r="V34" s="11">
        <v>0.4</v>
      </c>
      <c r="W34" s="11">
        <v>0.4</v>
      </c>
      <c r="X34" s="11">
        <v>0.4</v>
      </c>
      <c r="Y34" s="21" t="str">
        <f t="shared" si="1"/>
        <v>0.4,0.4,0.4,0.4</v>
      </c>
      <c r="Z34" s="11">
        <f t="shared" si="3"/>
        <v>0.1</v>
      </c>
      <c r="AA34" s="7">
        <v>0.04</v>
      </c>
      <c r="AB34" s="7">
        <v>0.9</v>
      </c>
      <c r="AC34" s="7">
        <v>0.1</v>
      </c>
      <c r="AD34" s="13">
        <v>0.6</v>
      </c>
      <c r="AE34" s="13">
        <v>1</v>
      </c>
      <c r="AF34" s="14" t="str" cm="1">
        <f t="array" ref="AF34">+"Loss_distribution_"&amp;D34&amp;"_"&amp;_xlfn.IFS(AND(D34="F",OR(G34="CCCSR-84",G34="NSR98-10")),"POST85_",AND(D34="F",OR(G34="PRE84",G34="PRE84S")),"PRE85_",D34="WF","")&amp;IF(OR(G34="CCCSR-84",G34="NSR98-10",D34="WF"),_xlfn.IFS(F34="OMF","DMI",F34="IMF","DMO",F34="SMF","DES"),)&amp;"_"&amp;C34&amp;"P"</f>
        <v>Loss_distribution_F_POST85_DMO_2P</v>
      </c>
      <c r="AG34" s="15">
        <v>2.5546000000000002</v>
      </c>
      <c r="AH34" s="15">
        <v>0.55522183268135772</v>
      </c>
      <c r="AI34" s="15">
        <v>0.03</v>
      </c>
      <c r="AJ34" s="15">
        <v>0.3</v>
      </c>
    </row>
    <row r="35" spans="1:36" hidden="1" x14ac:dyDescent="0.3">
      <c r="A35" s="7" t="s">
        <v>97</v>
      </c>
      <c r="B35" s="7">
        <v>67</v>
      </c>
      <c r="C35" s="7">
        <v>2</v>
      </c>
      <c r="D35" s="7" t="s">
        <v>22</v>
      </c>
      <c r="E35" s="7" t="s">
        <v>94</v>
      </c>
      <c r="F35" s="7" t="str">
        <f t="shared" si="0"/>
        <v>IMF</v>
      </c>
      <c r="G35" t="s">
        <v>24</v>
      </c>
      <c r="H35" s="8" t="s">
        <v>98</v>
      </c>
      <c r="I35" t="s">
        <v>96</v>
      </c>
      <c r="J35" t="s">
        <v>38</v>
      </c>
      <c r="K35" s="7" t="str" cm="1">
        <f t="array" ref="K35">+_xlfn.IFS(D35="F","PRM",D35="WF","SC",D35="FI","PRMM")</f>
        <v>PRM</v>
      </c>
      <c r="L35" s="9" t="str" cm="1">
        <f t="array" ref="L35">+"CR" &amp; "/" &amp; K35 &amp; "/" &amp;
_xlfn.IFS(
OR(G35="PRE84",G35="PRE84S"),"ND",
AND(F35="OMF",OR(K35="PRM",K35="SC")),"DMI",
AND(F35="IMF",OR(K35="PRM",K35="SC")),"DMO",
AND(F35="SMF",OR(K35="PRM",K35="SC")),"DES",
AND(K35="PRMM",G35="CCCSR-84"),"DU")
&amp; "/" &amp; C35</f>
        <v>CR/PRM/DMO/2</v>
      </c>
      <c r="M35" s="10" t="str" cm="1">
        <f t="array" ref="M35">+"CR" &amp; "/" &amp; K35 &amp; "/" &amp;
_xlfn.IFS(
OR(G35="PRE84",G35="PRE84S"),"ND",
AND(F35="OMF",OR(K35="PRM",K35="SC")),"DMI",
AND(F35="IMF",OR(K35="PRM",K35="SC")),"DMO",
AND(F35="SMF",OR(K35="PRM",K35="SC")),"DES",
AND(K35="PRMM",G35="CCCSR-84"),"DU")</f>
        <v>CR/PRM/DMO</v>
      </c>
      <c r="N35" s="11"/>
      <c r="O35" s="12">
        <v>3.0000000000000001E-3</v>
      </c>
      <c r="P35" s="12">
        <v>1.4E-2</v>
      </c>
      <c r="Q35" s="12">
        <v>3.5000000000000003E-2</v>
      </c>
      <c r="R35" s="12">
        <v>7.6999999999999999E-2</v>
      </c>
      <c r="S35" s="12" t="str">
        <f t="shared" si="2"/>
        <v>0.003,0.014,0.035,0.077</v>
      </c>
      <c r="T35" s="11">
        <v>0.1</v>
      </c>
      <c r="U35" s="11">
        <v>0.4</v>
      </c>
      <c r="V35" s="11">
        <v>0.4</v>
      </c>
      <c r="W35" s="11">
        <v>0.4</v>
      </c>
      <c r="X35" s="11">
        <v>0.4</v>
      </c>
      <c r="Y35" s="21" t="str">
        <f t="shared" si="1"/>
        <v>0.4,0.4,0.4,0.4</v>
      </c>
      <c r="Z35" s="11">
        <f t="shared" si="3"/>
        <v>0.1</v>
      </c>
      <c r="AA35" s="7">
        <v>0.04</v>
      </c>
      <c r="AB35" s="7">
        <v>0.9</v>
      </c>
      <c r="AC35" s="7">
        <v>0.1</v>
      </c>
      <c r="AD35" s="13">
        <v>0.6</v>
      </c>
      <c r="AE35" s="13">
        <v>1</v>
      </c>
      <c r="AF35" s="14" t="str" cm="1">
        <f t="array" ref="AF35">+"Loss_distribution_"&amp;D35&amp;"_"&amp;_xlfn.IFS(AND(D35="F",OR(G35="CCCSR-84",G35="NSR98-10")),"POST85_",AND(D35="F",OR(G35="PRE84",G35="PRE84S")),"PRE85_",D35="WF","")&amp;IF(OR(G35="CCCSR-84",G35="NSR98-10",D35="WF"),_xlfn.IFS(F35="OMF","DMI",F35="IMF","DMO",F35="SMF","DES"),)&amp;"_"&amp;C35&amp;"P"</f>
        <v>Loss_distribution_F_POST85_DMO_2P</v>
      </c>
      <c r="AG35" s="15">
        <v>2.5546000000000002</v>
      </c>
      <c r="AH35" s="15">
        <v>0.55522183268135772</v>
      </c>
      <c r="AI35" s="15">
        <v>0.03</v>
      </c>
      <c r="AJ35" s="15">
        <v>0.3</v>
      </c>
    </row>
    <row r="36" spans="1:36" hidden="1" x14ac:dyDescent="0.3">
      <c r="A36" s="7" t="s">
        <v>99</v>
      </c>
      <c r="B36" s="7">
        <v>68</v>
      </c>
      <c r="C36" s="7">
        <v>2</v>
      </c>
      <c r="D36" s="7" t="s">
        <v>22</v>
      </c>
      <c r="E36" s="7" t="s">
        <v>94</v>
      </c>
      <c r="F36" s="7" t="str">
        <f t="shared" si="0"/>
        <v>IMF</v>
      </c>
      <c r="G36" t="s">
        <v>24</v>
      </c>
      <c r="H36" s="8" t="s">
        <v>100</v>
      </c>
      <c r="I36" t="s">
        <v>96</v>
      </c>
      <c r="J36" t="s">
        <v>38</v>
      </c>
      <c r="K36" s="7" t="str" cm="1">
        <f t="array" ref="K36">+_xlfn.IFS(D36="F","PRM",D36="WF","SC",D36="FI","PRMM")</f>
        <v>PRM</v>
      </c>
      <c r="L36" s="9" t="str" cm="1">
        <f t="array" ref="L36">+"CR" &amp; "/" &amp; K36 &amp; "/" &amp;
_xlfn.IFS(
OR(G36="PRE84",G36="PRE84S"),"ND",
AND(F36="OMF",OR(K36="PRM",K36="SC")),"DMI",
AND(F36="IMF",OR(K36="PRM",K36="SC")),"DMO",
AND(F36="SMF",OR(K36="PRM",K36="SC")),"DES",
AND(K36="PRMM",G36="CCCSR-84"),"DU")
&amp; "/" &amp; C36</f>
        <v>CR/PRM/DMO/2</v>
      </c>
      <c r="M36" s="10" t="str" cm="1">
        <f t="array" ref="M36">+"CR" &amp; "/" &amp; K36 &amp; "/" &amp;
_xlfn.IFS(
OR(G36="PRE84",G36="PRE84S"),"ND",
AND(F36="OMF",OR(K36="PRM",K36="SC")),"DMI",
AND(F36="IMF",OR(K36="PRM",K36="SC")),"DMO",
AND(F36="SMF",OR(K36="PRM",K36="SC")),"DES",
AND(K36="PRMM",G36="CCCSR-84"),"DU")</f>
        <v>CR/PRM/DMO</v>
      </c>
      <c r="N36" s="11"/>
      <c r="O36" s="12">
        <v>3.0000000000000001E-3</v>
      </c>
      <c r="P36" s="12">
        <v>1.4E-2</v>
      </c>
      <c r="Q36" s="12">
        <v>3.5000000000000003E-2</v>
      </c>
      <c r="R36" s="12">
        <v>7.6999999999999999E-2</v>
      </c>
      <c r="S36" s="12" t="str">
        <f t="shared" si="2"/>
        <v>0.003,0.014,0.035,0.077</v>
      </c>
      <c r="T36" s="11">
        <v>0.1</v>
      </c>
      <c r="U36" s="11">
        <v>0.4</v>
      </c>
      <c r="V36" s="11">
        <v>0.4</v>
      </c>
      <c r="W36" s="11">
        <v>0.4</v>
      </c>
      <c r="X36" s="11">
        <v>0.4</v>
      </c>
      <c r="Y36" s="21" t="str">
        <f t="shared" si="1"/>
        <v>0.4,0.4,0.4,0.4</v>
      </c>
      <c r="Z36" s="11">
        <f t="shared" si="3"/>
        <v>0.1</v>
      </c>
      <c r="AA36" s="7">
        <v>0.04</v>
      </c>
      <c r="AB36" s="7">
        <v>0.9</v>
      </c>
      <c r="AC36" s="7">
        <v>0.1</v>
      </c>
      <c r="AD36" s="13">
        <v>0.6</v>
      </c>
      <c r="AE36" s="13">
        <v>1</v>
      </c>
      <c r="AF36" s="14" t="str" cm="1">
        <f t="array" ref="AF36">+"Loss_distribution_"&amp;D36&amp;"_"&amp;_xlfn.IFS(AND(D36="F",OR(G36="CCCSR-84",G36="NSR98-10")),"POST85_",AND(D36="F",OR(G36="PRE84",G36="PRE84S")),"PRE85_",D36="WF","")&amp;IF(OR(G36="CCCSR-84",G36="NSR98-10",D36="WF"),_xlfn.IFS(F36="OMF","DMI",F36="IMF","DMO",F36="SMF","DES"),)&amp;"_"&amp;C36&amp;"P"</f>
        <v>Loss_distribution_F_POST85_DMO_2P</v>
      </c>
      <c r="AG36" s="15">
        <v>2.5546000000000002</v>
      </c>
      <c r="AH36" s="15">
        <v>0.55522183268135772</v>
      </c>
      <c r="AI36" s="15">
        <v>0.03</v>
      </c>
      <c r="AJ36" s="15">
        <v>0.3</v>
      </c>
    </row>
    <row r="37" spans="1:36" hidden="1" x14ac:dyDescent="0.3">
      <c r="A37" s="7" t="s">
        <v>101</v>
      </c>
      <c r="B37" s="7">
        <v>70</v>
      </c>
      <c r="C37" s="7">
        <v>2</v>
      </c>
      <c r="D37" s="7" t="s">
        <v>22</v>
      </c>
      <c r="E37" s="7" t="s">
        <v>94</v>
      </c>
      <c r="F37" s="7" t="str">
        <f t="shared" si="0"/>
        <v>IMF</v>
      </c>
      <c r="G37" t="s">
        <v>24</v>
      </c>
      <c r="H37" s="8" t="s">
        <v>102</v>
      </c>
      <c r="I37" t="s">
        <v>96</v>
      </c>
      <c r="J37" t="s">
        <v>38</v>
      </c>
      <c r="K37" s="7" t="str" cm="1">
        <f t="array" ref="K37">+_xlfn.IFS(D37="F","PRM",D37="WF","SC",D37="FI","PRMM")</f>
        <v>PRM</v>
      </c>
      <c r="L37" s="9" t="str" cm="1">
        <f t="array" ref="L37">+"CR" &amp; "/" &amp; K37 &amp; "/" &amp;
_xlfn.IFS(
OR(G37="PRE84",G37="PRE84S"),"ND",
AND(F37="OMF",OR(K37="PRM",K37="SC")),"DMI",
AND(F37="IMF",OR(K37="PRM",K37="SC")),"DMO",
AND(F37="SMF",OR(K37="PRM",K37="SC")),"DES",
AND(K37="PRMM",G37="CCCSR-84"),"DU")
&amp; "/" &amp; C37</f>
        <v>CR/PRM/DMO/2</v>
      </c>
      <c r="M37" s="10" t="str" cm="1">
        <f t="array" ref="M37">+"CR" &amp; "/" &amp; K37 &amp; "/" &amp;
_xlfn.IFS(
OR(G37="PRE84",G37="PRE84S"),"ND",
AND(F37="OMF",OR(K37="PRM",K37="SC")),"DMI",
AND(F37="IMF",OR(K37="PRM",K37="SC")),"DMO",
AND(F37="SMF",OR(K37="PRM",K37="SC")),"DES",
AND(K37="PRMM",G37="CCCSR-84"),"DU")</f>
        <v>CR/PRM/DMO</v>
      </c>
      <c r="N37" s="11"/>
      <c r="O37" s="12">
        <v>3.0000000000000001E-3</v>
      </c>
      <c r="P37" s="12">
        <v>1.4E-2</v>
      </c>
      <c r="Q37" s="12">
        <v>3.5000000000000003E-2</v>
      </c>
      <c r="R37" s="12">
        <v>7.6999999999999999E-2</v>
      </c>
      <c r="S37" s="12" t="str">
        <f t="shared" si="2"/>
        <v>0.003,0.014,0.035,0.077</v>
      </c>
      <c r="T37" s="11">
        <v>0.1</v>
      </c>
      <c r="U37" s="11">
        <v>0.4</v>
      </c>
      <c r="V37" s="11">
        <v>0.4</v>
      </c>
      <c r="W37" s="11">
        <v>0.4</v>
      </c>
      <c r="X37" s="11">
        <v>0.4</v>
      </c>
      <c r="Y37" s="21" t="str">
        <f t="shared" si="1"/>
        <v>0.4,0.4,0.4,0.4</v>
      </c>
      <c r="Z37" s="11">
        <f t="shared" si="3"/>
        <v>0.1</v>
      </c>
      <c r="AA37" s="7">
        <v>0.04</v>
      </c>
      <c r="AB37" s="7">
        <v>0.9</v>
      </c>
      <c r="AC37" s="7">
        <v>0.1</v>
      </c>
      <c r="AD37" s="13">
        <v>0.6</v>
      </c>
      <c r="AE37" s="13">
        <v>1</v>
      </c>
      <c r="AF37" s="14" t="str" cm="1">
        <f t="array" ref="AF37">+"Loss_distribution_"&amp;D37&amp;"_"&amp;_xlfn.IFS(AND(D37="F",OR(G37="CCCSR-84",G37="NSR98-10")),"POST85_",AND(D37="F",OR(G37="PRE84",G37="PRE84S")),"PRE85_",D37="WF","")&amp;IF(OR(G37="CCCSR-84",G37="NSR98-10",D37="WF"),_xlfn.IFS(F37="OMF","DMI",F37="IMF","DMO",F37="SMF","DES"),)&amp;"_"&amp;C37&amp;"P"</f>
        <v>Loss_distribution_F_POST85_DMO_2P</v>
      </c>
      <c r="AG37" s="15">
        <v>2.5546000000000002</v>
      </c>
      <c r="AH37" s="15">
        <v>0.55522183268135772</v>
      </c>
      <c r="AI37" s="15">
        <v>0.03</v>
      </c>
      <c r="AJ37" s="15">
        <v>0.3</v>
      </c>
    </row>
    <row r="38" spans="1:36" hidden="1" x14ac:dyDescent="0.3">
      <c r="A38" s="7" t="s">
        <v>103</v>
      </c>
      <c r="B38" s="7">
        <v>71</v>
      </c>
      <c r="C38" s="7">
        <v>3</v>
      </c>
      <c r="D38" s="7" t="s">
        <v>22</v>
      </c>
      <c r="E38" s="7" t="s">
        <v>94</v>
      </c>
      <c r="F38" s="7" t="str">
        <f t="shared" si="0"/>
        <v>IMF</v>
      </c>
      <c r="G38" t="s">
        <v>24</v>
      </c>
      <c r="H38" s="8" t="s">
        <v>104</v>
      </c>
      <c r="I38" t="s">
        <v>105</v>
      </c>
      <c r="J38" t="s">
        <v>38</v>
      </c>
      <c r="K38" s="7" t="str" cm="1">
        <f t="array" ref="K38">+_xlfn.IFS(D38="F","PRM",D38="WF","SC",D38="FI","PRMM")</f>
        <v>PRM</v>
      </c>
      <c r="L38" s="9" t="str" cm="1">
        <f t="array" ref="L38">+"CR" &amp; "/" &amp; K38 &amp; "/" &amp;
_xlfn.IFS(
OR(G38="PRE84",G38="PRE84S"),"ND",
AND(F38="OMF",OR(K38="PRM",K38="SC")),"DMI",
AND(F38="IMF",OR(K38="PRM",K38="SC")),"DMO",
AND(F38="SMF",OR(K38="PRM",K38="SC")),"DES",
AND(K38="PRMM",G38="CCCSR-84"),"DU")
&amp; "/" &amp; C38</f>
        <v>CR/PRM/DMO/3</v>
      </c>
      <c r="M38" s="10" t="str" cm="1">
        <f t="array" ref="M38">+"CR" &amp; "/" &amp; K38 &amp; "/" &amp;
_xlfn.IFS(
OR(G38="PRE84",G38="PRE84S"),"ND",
AND(F38="OMF",OR(K38="PRM",K38="SC")),"DMI",
AND(F38="IMF",OR(K38="PRM",K38="SC")),"DMO",
AND(F38="SMF",OR(K38="PRM",K38="SC")),"DES",
AND(K38="PRMM",G38="CCCSR-84"),"DU")</f>
        <v>CR/PRM/DMO</v>
      </c>
      <c r="N38" s="11"/>
      <c r="O38" s="12">
        <v>3.0000000000000001E-3</v>
      </c>
      <c r="P38" s="12">
        <v>1.2999999999999999E-2</v>
      </c>
      <c r="Q38" s="12">
        <v>3.2000000000000001E-2</v>
      </c>
      <c r="R38" s="12">
        <v>7.0000000000000007E-2</v>
      </c>
      <c r="S38" s="12" t="str">
        <f t="shared" si="2"/>
        <v>0.003,0.013,0.032,0.07</v>
      </c>
      <c r="T38" s="11">
        <v>0.1</v>
      </c>
      <c r="U38" s="11">
        <v>0.4</v>
      </c>
      <c r="V38" s="11">
        <v>0.4</v>
      </c>
      <c r="W38" s="11">
        <v>0.4</v>
      </c>
      <c r="X38" s="11">
        <v>0.4</v>
      </c>
      <c r="Y38" s="21" t="str">
        <f t="shared" si="1"/>
        <v>0.4,0.4,0.4,0.4</v>
      </c>
      <c r="Z38" s="11">
        <f t="shared" si="3"/>
        <v>0.1</v>
      </c>
      <c r="AA38" s="7">
        <v>0.04</v>
      </c>
      <c r="AB38" s="7">
        <v>0.9</v>
      </c>
      <c r="AC38" s="7">
        <v>0.1</v>
      </c>
      <c r="AD38" s="13">
        <v>1</v>
      </c>
      <c r="AE38" s="13">
        <v>1</v>
      </c>
      <c r="AF38" s="14" t="str" cm="1">
        <f t="array" ref="AF38">+"Loss_distribution_"&amp;D38&amp;"_"&amp;_xlfn.IFS(AND(D38="F",OR(G38="CCCSR-84",G38="NSR98-10")),"POST85_",AND(D38="F",OR(G38="PRE84",G38="PRE84S")),"PRE85_",D38="WF","")&amp;IF(OR(G38="CCCSR-84",G38="NSR98-10",D38="WF"),_xlfn.IFS(F38="OMF","DMI",F38="IMF","DMO",F38="SMF","DES"),)&amp;"_"&amp;C38&amp;"P"</f>
        <v>Loss_distribution_F_POST85_DMO_3P</v>
      </c>
      <c r="AG38" s="15">
        <v>1.2986</v>
      </c>
      <c r="AH38" s="15">
        <v>0.41370600000000002</v>
      </c>
      <c r="AI38" s="15">
        <v>0.03</v>
      </c>
      <c r="AJ38" s="15">
        <v>0.3</v>
      </c>
    </row>
    <row r="39" spans="1:36" hidden="1" x14ac:dyDescent="0.3">
      <c r="A39" s="7" t="s">
        <v>106</v>
      </c>
      <c r="B39" s="7">
        <v>72</v>
      </c>
      <c r="C39" s="7">
        <v>3</v>
      </c>
      <c r="D39" s="7" t="s">
        <v>22</v>
      </c>
      <c r="E39" s="7" t="s">
        <v>94</v>
      </c>
      <c r="F39" s="7" t="str">
        <f t="shared" si="0"/>
        <v>IMF</v>
      </c>
      <c r="G39" t="s">
        <v>24</v>
      </c>
      <c r="H39" s="8" t="s">
        <v>107</v>
      </c>
      <c r="I39" t="s">
        <v>96</v>
      </c>
      <c r="J39" t="s">
        <v>38</v>
      </c>
      <c r="K39" s="7" t="str" cm="1">
        <f t="array" ref="K39">+_xlfn.IFS(D39="F","PRM",D39="WF","SC",D39="FI","PRMM")</f>
        <v>PRM</v>
      </c>
      <c r="L39" s="9" t="str" cm="1">
        <f t="array" ref="L39">+"CR" &amp; "/" &amp; K39 &amp; "/" &amp;
_xlfn.IFS(
OR(G39="PRE84",G39="PRE84S"),"ND",
AND(F39="OMF",OR(K39="PRM",K39="SC")),"DMI",
AND(F39="IMF",OR(K39="PRM",K39="SC")),"DMO",
AND(F39="SMF",OR(K39="PRM",K39="SC")),"DES",
AND(K39="PRMM",G39="CCCSR-84"),"DU")
&amp; "/" &amp; C39</f>
        <v>CR/PRM/DMO/3</v>
      </c>
      <c r="M39" s="10" t="str" cm="1">
        <f t="array" ref="M39">+"CR" &amp; "/" &amp; K39 &amp; "/" &amp;
_xlfn.IFS(
OR(G39="PRE84",G39="PRE84S"),"ND",
AND(F39="OMF",OR(K39="PRM",K39="SC")),"DMI",
AND(F39="IMF",OR(K39="PRM",K39="SC")),"DMO",
AND(F39="SMF",OR(K39="PRM",K39="SC")),"DES",
AND(K39="PRMM",G39="CCCSR-84"),"DU")</f>
        <v>CR/PRM/DMO</v>
      </c>
      <c r="N39" s="11"/>
      <c r="O39" s="12">
        <v>3.0000000000000001E-3</v>
      </c>
      <c r="P39" s="12">
        <v>1.2999999999999999E-2</v>
      </c>
      <c r="Q39" s="12">
        <v>3.2000000000000001E-2</v>
      </c>
      <c r="R39" s="12">
        <v>7.0000000000000007E-2</v>
      </c>
      <c r="S39" s="12" t="str">
        <f t="shared" si="2"/>
        <v>0.003,0.013,0.032,0.07</v>
      </c>
      <c r="T39" s="11">
        <v>0.1</v>
      </c>
      <c r="U39" s="11">
        <v>0.4</v>
      </c>
      <c r="V39" s="11">
        <v>0.4</v>
      </c>
      <c r="W39" s="11">
        <v>0.4</v>
      </c>
      <c r="X39" s="11">
        <v>0.4</v>
      </c>
      <c r="Y39" s="21" t="str">
        <f t="shared" si="1"/>
        <v>0.4,0.4,0.4,0.4</v>
      </c>
      <c r="Z39" s="11">
        <f t="shared" si="3"/>
        <v>0.1</v>
      </c>
      <c r="AA39" s="7">
        <v>0.04</v>
      </c>
      <c r="AB39" s="7">
        <v>0.9</v>
      </c>
      <c r="AC39" s="7">
        <v>0.1</v>
      </c>
      <c r="AD39" s="13">
        <v>1</v>
      </c>
      <c r="AE39" s="13">
        <v>1</v>
      </c>
      <c r="AF39" s="14" t="str" cm="1">
        <f t="array" ref="AF39">+"Loss_distribution_"&amp;D39&amp;"_"&amp;_xlfn.IFS(AND(D39="F",OR(G39="CCCSR-84",G39="NSR98-10")),"POST85_",AND(D39="F",OR(G39="PRE84",G39="PRE84S")),"PRE85_",D39="WF","")&amp;IF(OR(G39="CCCSR-84",G39="NSR98-10",D39="WF"),_xlfn.IFS(F39="OMF","DMI",F39="IMF","DMO",F39="SMF","DES"),)&amp;"_"&amp;C39&amp;"P"</f>
        <v>Loss_distribution_F_POST85_DMO_3P</v>
      </c>
      <c r="AG39" s="15">
        <v>1.2986</v>
      </c>
      <c r="AH39" s="15">
        <v>0.41370600000000002</v>
      </c>
      <c r="AI39" s="15">
        <v>0.03</v>
      </c>
      <c r="AJ39" s="15">
        <v>0.3</v>
      </c>
    </row>
    <row r="40" spans="1:36" hidden="1" x14ac:dyDescent="0.3">
      <c r="A40" s="7" t="s">
        <v>108</v>
      </c>
      <c r="B40" s="7">
        <v>73</v>
      </c>
      <c r="C40" s="7">
        <v>3</v>
      </c>
      <c r="D40" s="7" t="s">
        <v>22</v>
      </c>
      <c r="E40" s="7" t="s">
        <v>94</v>
      </c>
      <c r="F40" s="7" t="str">
        <f t="shared" si="0"/>
        <v>IMF</v>
      </c>
      <c r="G40" t="s">
        <v>24</v>
      </c>
      <c r="H40" s="8" t="s">
        <v>109</v>
      </c>
      <c r="I40" t="s">
        <v>105</v>
      </c>
      <c r="J40" t="s">
        <v>38</v>
      </c>
      <c r="K40" s="7" t="str" cm="1">
        <f t="array" ref="K40">+_xlfn.IFS(D40="F","PRM",D40="WF","SC",D40="FI","PRMM")</f>
        <v>PRM</v>
      </c>
      <c r="L40" s="9" t="str" cm="1">
        <f t="array" ref="L40">+"CR" &amp; "/" &amp; K40 &amp; "/" &amp;
_xlfn.IFS(
OR(G40="PRE84",G40="PRE84S"),"ND",
AND(F40="OMF",OR(K40="PRM",K40="SC")),"DMI",
AND(F40="IMF",OR(K40="PRM",K40="SC")),"DMO",
AND(F40="SMF",OR(K40="PRM",K40="SC")),"DES",
AND(K40="PRMM",G40="CCCSR-84"),"DU")
&amp; "/" &amp; C40</f>
        <v>CR/PRM/DMO/3</v>
      </c>
      <c r="M40" s="10" t="str" cm="1">
        <f t="array" ref="M40">+"CR" &amp; "/" &amp; K40 &amp; "/" &amp;
_xlfn.IFS(
OR(G40="PRE84",G40="PRE84S"),"ND",
AND(F40="OMF",OR(K40="PRM",K40="SC")),"DMI",
AND(F40="IMF",OR(K40="PRM",K40="SC")),"DMO",
AND(F40="SMF",OR(K40="PRM",K40="SC")),"DES",
AND(K40="PRMM",G40="CCCSR-84"),"DU")</f>
        <v>CR/PRM/DMO</v>
      </c>
      <c r="N40" s="11"/>
      <c r="O40" s="12">
        <v>3.0000000000000001E-3</v>
      </c>
      <c r="P40" s="12">
        <v>1.2999999999999999E-2</v>
      </c>
      <c r="Q40" s="12">
        <v>3.2000000000000001E-2</v>
      </c>
      <c r="R40" s="12">
        <v>7.0000000000000007E-2</v>
      </c>
      <c r="S40" s="12" t="str">
        <f t="shared" si="2"/>
        <v>0.003,0.013,0.032,0.07</v>
      </c>
      <c r="T40" s="11">
        <v>0.1</v>
      </c>
      <c r="U40" s="11">
        <v>0.4</v>
      </c>
      <c r="V40" s="11">
        <v>0.4</v>
      </c>
      <c r="W40" s="11">
        <v>0.4</v>
      </c>
      <c r="X40" s="11">
        <v>0.4</v>
      </c>
      <c r="Y40" s="21" t="str">
        <f t="shared" si="1"/>
        <v>0.4,0.4,0.4,0.4</v>
      </c>
      <c r="Z40" s="11">
        <f t="shared" si="3"/>
        <v>0.1</v>
      </c>
      <c r="AA40" s="7">
        <v>0.04</v>
      </c>
      <c r="AB40" s="7">
        <v>0.9</v>
      </c>
      <c r="AC40" s="7">
        <v>0.1</v>
      </c>
      <c r="AD40" s="13">
        <v>1</v>
      </c>
      <c r="AE40" s="13">
        <v>1</v>
      </c>
      <c r="AF40" s="14" t="str" cm="1">
        <f t="array" ref="AF40">+"Loss_distribution_"&amp;D40&amp;"_"&amp;_xlfn.IFS(AND(D40="F",OR(G40="CCCSR-84",G40="NSR98-10")),"POST85_",AND(D40="F",OR(G40="PRE84",G40="PRE84S")),"PRE85_",D40="WF","")&amp;IF(OR(G40="CCCSR-84",G40="NSR98-10",D40="WF"),_xlfn.IFS(F40="OMF","DMI",F40="IMF","DMO",F40="SMF","DES"),)&amp;"_"&amp;C40&amp;"P"</f>
        <v>Loss_distribution_F_POST85_DMO_3P</v>
      </c>
      <c r="AG40" s="15">
        <v>1.2986</v>
      </c>
      <c r="AH40" s="15">
        <v>0.41370600000000002</v>
      </c>
      <c r="AI40" s="15">
        <v>0.03</v>
      </c>
      <c r="AJ40" s="15">
        <v>0.3</v>
      </c>
    </row>
    <row r="41" spans="1:36" hidden="1" x14ac:dyDescent="0.3">
      <c r="A41" s="7" t="s">
        <v>110</v>
      </c>
      <c r="B41" s="7">
        <v>75</v>
      </c>
      <c r="C41" s="7">
        <v>3</v>
      </c>
      <c r="D41" s="7" t="s">
        <v>22</v>
      </c>
      <c r="E41" s="7" t="s">
        <v>94</v>
      </c>
      <c r="F41" s="7" t="str">
        <f t="shared" si="0"/>
        <v>IMF</v>
      </c>
      <c r="G41" t="s">
        <v>24</v>
      </c>
      <c r="H41" s="8" t="s">
        <v>111</v>
      </c>
      <c r="I41" t="s">
        <v>96</v>
      </c>
      <c r="J41" t="s">
        <v>38</v>
      </c>
      <c r="K41" s="7" t="str" cm="1">
        <f t="array" ref="K41">+_xlfn.IFS(D41="F","PRM",D41="WF","SC",D41="FI","PRMM")</f>
        <v>PRM</v>
      </c>
      <c r="L41" s="9" t="str" cm="1">
        <f t="array" ref="L41">+"CR" &amp; "/" &amp; K41 &amp; "/" &amp;
_xlfn.IFS(
OR(G41="PRE84",G41="PRE84S"),"ND",
AND(F41="OMF",OR(K41="PRM",K41="SC")),"DMI",
AND(F41="IMF",OR(K41="PRM",K41="SC")),"DMO",
AND(F41="SMF",OR(K41="PRM",K41="SC")),"DES",
AND(K41="PRMM",G41="CCCSR-84"),"DU")
&amp; "/" &amp; C41</f>
        <v>CR/PRM/DMO/3</v>
      </c>
      <c r="M41" s="10" t="str" cm="1">
        <f t="array" ref="M41">+"CR" &amp; "/" &amp; K41 &amp; "/" &amp;
_xlfn.IFS(
OR(G41="PRE84",G41="PRE84S"),"ND",
AND(F41="OMF",OR(K41="PRM",K41="SC")),"DMI",
AND(F41="IMF",OR(K41="PRM",K41="SC")),"DMO",
AND(F41="SMF",OR(K41="PRM",K41="SC")),"DES",
AND(K41="PRMM",G41="CCCSR-84"),"DU")</f>
        <v>CR/PRM/DMO</v>
      </c>
      <c r="N41" s="11"/>
      <c r="O41" s="12">
        <v>3.0000000000000001E-3</v>
      </c>
      <c r="P41" s="12">
        <v>1.2999999999999999E-2</v>
      </c>
      <c r="Q41" s="12">
        <v>3.2000000000000001E-2</v>
      </c>
      <c r="R41" s="12">
        <v>7.0000000000000007E-2</v>
      </c>
      <c r="S41" s="12" t="str">
        <f t="shared" si="2"/>
        <v>0.003,0.013,0.032,0.07</v>
      </c>
      <c r="T41" s="11">
        <v>0.1</v>
      </c>
      <c r="U41" s="11">
        <v>0.4</v>
      </c>
      <c r="V41" s="11">
        <v>0.4</v>
      </c>
      <c r="W41" s="11">
        <v>0.4</v>
      </c>
      <c r="X41" s="11">
        <v>0.4</v>
      </c>
      <c r="Y41" s="21" t="str">
        <f t="shared" si="1"/>
        <v>0.4,0.4,0.4,0.4</v>
      </c>
      <c r="Z41" s="11">
        <f t="shared" si="3"/>
        <v>0.1</v>
      </c>
      <c r="AA41" s="7">
        <v>0.04</v>
      </c>
      <c r="AB41" s="7">
        <v>0.9</v>
      </c>
      <c r="AC41" s="7">
        <v>0.1</v>
      </c>
      <c r="AD41" s="13">
        <v>1</v>
      </c>
      <c r="AE41" s="13">
        <v>1</v>
      </c>
      <c r="AF41" s="14" t="str" cm="1">
        <f t="array" ref="AF41">+"Loss_distribution_"&amp;D41&amp;"_"&amp;_xlfn.IFS(AND(D41="F",OR(G41="CCCSR-84",G41="NSR98-10")),"POST85_",AND(D41="F",OR(G41="PRE84",G41="PRE84S")),"PRE85_",D41="WF","")&amp;IF(OR(G41="CCCSR-84",G41="NSR98-10",D41="WF"),_xlfn.IFS(F41="OMF","DMI",F41="IMF","DMO",F41="SMF","DES"),)&amp;"_"&amp;C41&amp;"P"</f>
        <v>Loss_distribution_F_POST85_DMO_3P</v>
      </c>
      <c r="AG41" s="15">
        <v>1.2986</v>
      </c>
      <c r="AH41" s="15">
        <v>0.41370600000000002</v>
      </c>
      <c r="AI41" s="15">
        <v>0.03</v>
      </c>
      <c r="AJ41" s="15">
        <v>0.3</v>
      </c>
    </row>
    <row r="42" spans="1:36" hidden="1" x14ac:dyDescent="0.3">
      <c r="A42" s="7" t="s">
        <v>112</v>
      </c>
      <c r="B42" s="7">
        <v>76</v>
      </c>
      <c r="C42" s="7">
        <v>4</v>
      </c>
      <c r="D42" s="7" t="s">
        <v>22</v>
      </c>
      <c r="E42" s="7" t="s">
        <v>94</v>
      </c>
      <c r="F42" s="7" t="str">
        <f t="shared" si="0"/>
        <v>IMF</v>
      </c>
      <c r="G42" t="s">
        <v>24</v>
      </c>
      <c r="H42" s="8" t="s">
        <v>113</v>
      </c>
      <c r="I42" t="s">
        <v>105</v>
      </c>
      <c r="J42" t="s">
        <v>38</v>
      </c>
      <c r="K42" s="7" t="str" cm="1">
        <f t="array" ref="K42">+_xlfn.IFS(D42="F","PRM",D42="WF","SC",D42="FI","PRMM")</f>
        <v>PRM</v>
      </c>
      <c r="L42" s="9" t="str" cm="1">
        <f t="array" ref="L42">+"CR" &amp; "/" &amp; K42 &amp; "/" &amp;
_xlfn.IFS(
OR(G42="PRE84",G42="PRE84S"),"ND",
AND(F42="OMF",OR(K42="PRM",K42="SC")),"DMI",
AND(F42="IMF",OR(K42="PRM",K42="SC")),"DMO",
AND(F42="SMF",OR(K42="PRM",K42="SC")),"DES",
AND(K42="PRMM",G42="CCCSR-84"),"DU")
&amp; "/" &amp; C42</f>
        <v>CR/PRM/DMO/4</v>
      </c>
      <c r="M42" s="10" t="str" cm="1">
        <f t="array" ref="M42">+"CR" &amp; "/" &amp; K42 &amp; "/" &amp;
_xlfn.IFS(
OR(G42="PRE84",G42="PRE84S"),"ND",
AND(F42="OMF",OR(K42="PRM",K42="SC")),"DMI",
AND(F42="IMF",OR(K42="PRM",K42="SC")),"DMO",
AND(F42="SMF",OR(K42="PRM",K42="SC")),"DES",
AND(K42="PRMM",G42="CCCSR-84"),"DU")</f>
        <v>CR/PRM/DMO</v>
      </c>
      <c r="N42" s="11"/>
      <c r="O42" s="12">
        <v>3.0000000000000001E-3</v>
      </c>
      <c r="P42" s="12">
        <v>1.2E-2</v>
      </c>
      <c r="Q42" s="12">
        <v>0.03</v>
      </c>
      <c r="R42" s="12">
        <v>6.5000000000000002E-2</v>
      </c>
      <c r="S42" s="12" t="str">
        <f t="shared" si="2"/>
        <v>0.003,0.012,0.03,0.065</v>
      </c>
      <c r="T42" s="11">
        <v>0.1</v>
      </c>
      <c r="U42" s="11">
        <v>0.4</v>
      </c>
      <c r="V42" s="11">
        <v>0.4</v>
      </c>
      <c r="W42" s="11">
        <v>0.4</v>
      </c>
      <c r="X42" s="11">
        <v>0.4</v>
      </c>
      <c r="Y42" s="21" t="str">
        <f t="shared" si="1"/>
        <v>0.4,0.4,0.4,0.4</v>
      </c>
      <c r="Z42" s="11">
        <f t="shared" si="3"/>
        <v>0.1</v>
      </c>
      <c r="AA42" s="7">
        <v>0.04</v>
      </c>
      <c r="AB42" s="7">
        <v>0.9</v>
      </c>
      <c r="AC42" s="7">
        <v>0.1</v>
      </c>
      <c r="AD42" s="13">
        <v>1</v>
      </c>
      <c r="AE42" s="13">
        <v>1</v>
      </c>
      <c r="AF42" s="14" t="str" cm="1">
        <f t="array" ref="AF42">+"Loss_distribution_"&amp;D42&amp;"_"&amp;_xlfn.IFS(AND(D42="F",OR(G42="CCCSR-84",G42="NSR98-10")),"POST85_",AND(D42="F",OR(G42="PRE84",G42="PRE84S")),"PRE85_",D42="WF","")&amp;IF(OR(G42="CCCSR-84",G42="NSR98-10",D42="WF"),_xlfn.IFS(F42="OMF","DMI",F42="IMF","DMO",F42="SMF","DES"),)&amp;"_"&amp;C42&amp;"P"</f>
        <v>Loss_distribution_F_POST85_DMO_4P</v>
      </c>
      <c r="AG42" s="15">
        <v>1.2991999999999999</v>
      </c>
      <c r="AH42" s="15">
        <v>0.41295309748542119</v>
      </c>
      <c r="AI42" s="15">
        <v>0.03</v>
      </c>
      <c r="AJ42" s="15">
        <v>0.3</v>
      </c>
    </row>
    <row r="43" spans="1:36" hidden="1" x14ac:dyDescent="0.3">
      <c r="A43" s="7" t="s">
        <v>114</v>
      </c>
      <c r="B43" s="7">
        <v>77</v>
      </c>
      <c r="C43" s="7">
        <v>4</v>
      </c>
      <c r="D43" s="7" t="s">
        <v>22</v>
      </c>
      <c r="E43" s="7" t="s">
        <v>94</v>
      </c>
      <c r="F43" s="7" t="str">
        <f t="shared" si="0"/>
        <v>IMF</v>
      </c>
      <c r="G43" t="s">
        <v>24</v>
      </c>
      <c r="H43" s="8" t="s">
        <v>115</v>
      </c>
      <c r="I43" t="s">
        <v>105</v>
      </c>
      <c r="J43" t="s">
        <v>38</v>
      </c>
      <c r="K43" s="7" t="str" cm="1">
        <f t="array" ref="K43">+_xlfn.IFS(D43="F","PRM",D43="WF","SC",D43="FI","PRMM")</f>
        <v>PRM</v>
      </c>
      <c r="L43" s="9" t="str" cm="1">
        <f t="array" ref="L43">+"CR" &amp; "/" &amp; K43 &amp; "/" &amp;
_xlfn.IFS(
OR(G43="PRE84",G43="PRE84S"),"ND",
AND(F43="OMF",OR(K43="PRM",K43="SC")),"DMI",
AND(F43="IMF",OR(K43="PRM",K43="SC")),"DMO",
AND(F43="SMF",OR(K43="PRM",K43="SC")),"DES",
AND(K43="PRMM",G43="CCCSR-84"),"DU")
&amp; "/" &amp; C43</f>
        <v>CR/PRM/DMO/4</v>
      </c>
      <c r="M43" s="10" t="str" cm="1">
        <f t="array" ref="M43">+"CR" &amp; "/" &amp; K43 &amp; "/" &amp;
_xlfn.IFS(
OR(G43="PRE84",G43="PRE84S"),"ND",
AND(F43="OMF",OR(K43="PRM",K43="SC")),"DMI",
AND(F43="IMF",OR(K43="PRM",K43="SC")),"DMO",
AND(F43="SMF",OR(K43="PRM",K43="SC")),"DES",
AND(K43="PRMM",G43="CCCSR-84"),"DU")</f>
        <v>CR/PRM/DMO</v>
      </c>
      <c r="N43" s="11"/>
      <c r="O43" s="12">
        <v>3.0000000000000001E-3</v>
      </c>
      <c r="P43" s="12">
        <v>1.2E-2</v>
      </c>
      <c r="Q43" s="12">
        <v>0.03</v>
      </c>
      <c r="R43" s="12">
        <v>6.5000000000000002E-2</v>
      </c>
      <c r="S43" s="12" t="str">
        <f t="shared" si="2"/>
        <v>0.003,0.012,0.03,0.065</v>
      </c>
      <c r="T43" s="11">
        <v>0.1</v>
      </c>
      <c r="U43" s="11">
        <v>0.4</v>
      </c>
      <c r="V43" s="11">
        <v>0.4</v>
      </c>
      <c r="W43" s="11">
        <v>0.4</v>
      </c>
      <c r="X43" s="11">
        <v>0.4</v>
      </c>
      <c r="Y43" s="21" t="str">
        <f t="shared" si="1"/>
        <v>0.4,0.4,0.4,0.4</v>
      </c>
      <c r="Z43" s="11">
        <f t="shared" si="3"/>
        <v>0.1</v>
      </c>
      <c r="AA43" s="7">
        <v>0.04</v>
      </c>
      <c r="AB43" s="7">
        <v>0.9</v>
      </c>
      <c r="AC43" s="7">
        <v>0.1</v>
      </c>
      <c r="AD43" s="13">
        <v>1</v>
      </c>
      <c r="AE43" s="13">
        <v>1</v>
      </c>
      <c r="AF43" s="14" t="str" cm="1">
        <f t="array" ref="AF43">+"Loss_distribution_"&amp;D43&amp;"_"&amp;_xlfn.IFS(AND(D43="F",OR(G43="CCCSR-84",G43="NSR98-10")),"POST85_",AND(D43="F",OR(G43="PRE84",G43="PRE84S")),"PRE85_",D43="WF","")&amp;IF(OR(G43="CCCSR-84",G43="NSR98-10",D43="WF"),_xlfn.IFS(F43="OMF","DMI",F43="IMF","DMO",F43="SMF","DES"),)&amp;"_"&amp;C43&amp;"P"</f>
        <v>Loss_distribution_F_POST85_DMO_4P</v>
      </c>
      <c r="AG43" s="15">
        <v>1.2991999999999999</v>
      </c>
      <c r="AH43" s="15">
        <v>0.41295309748542119</v>
      </c>
      <c r="AI43" s="15">
        <v>0.03</v>
      </c>
      <c r="AJ43" s="15">
        <v>0.3</v>
      </c>
    </row>
    <row r="44" spans="1:36" hidden="1" x14ac:dyDescent="0.3">
      <c r="A44" s="7" t="s">
        <v>116</v>
      </c>
      <c r="B44" s="7">
        <v>78</v>
      </c>
      <c r="C44" s="7">
        <v>4</v>
      </c>
      <c r="D44" s="7" t="s">
        <v>22</v>
      </c>
      <c r="E44" s="7" t="s">
        <v>94</v>
      </c>
      <c r="F44" s="7" t="str">
        <f t="shared" si="0"/>
        <v>IMF</v>
      </c>
      <c r="G44" t="s">
        <v>24</v>
      </c>
      <c r="H44" s="8" t="s">
        <v>117</v>
      </c>
      <c r="I44" t="s">
        <v>105</v>
      </c>
      <c r="J44" t="s">
        <v>38</v>
      </c>
      <c r="K44" s="7" t="str" cm="1">
        <f t="array" ref="K44">+_xlfn.IFS(D44="F","PRM",D44="WF","SC",D44="FI","PRMM")</f>
        <v>PRM</v>
      </c>
      <c r="L44" s="9" t="str" cm="1">
        <f t="array" ref="L44">+"CR" &amp; "/" &amp; K44 &amp; "/" &amp;
_xlfn.IFS(
OR(G44="PRE84",G44="PRE84S"),"ND",
AND(F44="OMF",OR(K44="PRM",K44="SC")),"DMI",
AND(F44="IMF",OR(K44="PRM",K44="SC")),"DMO",
AND(F44="SMF",OR(K44="PRM",K44="SC")),"DES",
AND(K44="PRMM",G44="CCCSR-84"),"DU")
&amp; "/" &amp; C44</f>
        <v>CR/PRM/DMO/4</v>
      </c>
      <c r="M44" s="10" t="str" cm="1">
        <f t="array" ref="M44">+"CR" &amp; "/" &amp; K44 &amp; "/" &amp;
_xlfn.IFS(
OR(G44="PRE84",G44="PRE84S"),"ND",
AND(F44="OMF",OR(K44="PRM",K44="SC")),"DMI",
AND(F44="IMF",OR(K44="PRM",K44="SC")),"DMO",
AND(F44="SMF",OR(K44="PRM",K44="SC")),"DES",
AND(K44="PRMM",G44="CCCSR-84"),"DU")</f>
        <v>CR/PRM/DMO</v>
      </c>
      <c r="N44" s="11"/>
      <c r="O44" s="12">
        <v>3.0000000000000001E-3</v>
      </c>
      <c r="P44" s="12">
        <v>1.2E-2</v>
      </c>
      <c r="Q44" s="12">
        <v>0.03</v>
      </c>
      <c r="R44" s="12">
        <v>6.5000000000000002E-2</v>
      </c>
      <c r="S44" s="12" t="str">
        <f t="shared" si="2"/>
        <v>0.003,0.012,0.03,0.065</v>
      </c>
      <c r="T44" s="11">
        <v>0.1</v>
      </c>
      <c r="U44" s="11">
        <v>0.4</v>
      </c>
      <c r="V44" s="11">
        <v>0.4</v>
      </c>
      <c r="W44" s="11">
        <v>0.4</v>
      </c>
      <c r="X44" s="11">
        <v>0.4</v>
      </c>
      <c r="Y44" s="21" t="str">
        <f t="shared" si="1"/>
        <v>0.4,0.4,0.4,0.4</v>
      </c>
      <c r="Z44" s="11">
        <f t="shared" si="3"/>
        <v>0.1</v>
      </c>
      <c r="AA44" s="7">
        <v>0.04</v>
      </c>
      <c r="AB44" s="7">
        <v>0.9</v>
      </c>
      <c r="AC44" s="7">
        <v>0.1</v>
      </c>
      <c r="AD44" s="13">
        <v>1</v>
      </c>
      <c r="AE44" s="13">
        <v>1</v>
      </c>
      <c r="AF44" s="14" t="str" cm="1">
        <f t="array" ref="AF44">+"Loss_distribution_"&amp;D44&amp;"_"&amp;_xlfn.IFS(AND(D44="F",OR(G44="CCCSR-84",G44="NSR98-10")),"POST85_",AND(D44="F",OR(G44="PRE84",G44="PRE84S")),"PRE85_",D44="WF","")&amp;IF(OR(G44="CCCSR-84",G44="NSR98-10",D44="WF"),_xlfn.IFS(F44="OMF","DMI",F44="IMF","DMO",F44="SMF","DES"),)&amp;"_"&amp;C44&amp;"P"</f>
        <v>Loss_distribution_F_POST85_DMO_4P</v>
      </c>
      <c r="AG44" s="15">
        <v>1.2991999999999999</v>
      </c>
      <c r="AH44" s="15">
        <v>0.41295309748542119</v>
      </c>
      <c r="AI44" s="15">
        <v>0.03</v>
      </c>
      <c r="AJ44" s="15">
        <v>0.3</v>
      </c>
    </row>
    <row r="45" spans="1:36" hidden="1" x14ac:dyDescent="0.3">
      <c r="A45" s="7" t="s">
        <v>118</v>
      </c>
      <c r="B45" s="7">
        <v>80</v>
      </c>
      <c r="C45" s="7">
        <v>4</v>
      </c>
      <c r="D45" s="7" t="s">
        <v>22</v>
      </c>
      <c r="E45" s="7" t="s">
        <v>94</v>
      </c>
      <c r="F45" s="7" t="str">
        <f t="shared" si="0"/>
        <v>IMF</v>
      </c>
      <c r="G45" t="s">
        <v>24</v>
      </c>
      <c r="H45" s="8" t="s">
        <v>119</v>
      </c>
      <c r="I45" t="s">
        <v>105</v>
      </c>
      <c r="J45" t="s">
        <v>38</v>
      </c>
      <c r="K45" s="7" t="str" cm="1">
        <f t="array" ref="K45">+_xlfn.IFS(D45="F","PRM",D45="WF","SC",D45="FI","PRMM")</f>
        <v>PRM</v>
      </c>
      <c r="L45" s="9" t="str" cm="1">
        <f t="array" ref="L45">+"CR" &amp; "/" &amp; K45 &amp; "/" &amp;
_xlfn.IFS(
OR(G45="PRE84",G45="PRE84S"),"ND",
AND(F45="OMF",OR(K45="PRM",K45="SC")),"DMI",
AND(F45="IMF",OR(K45="PRM",K45="SC")),"DMO",
AND(F45="SMF",OR(K45="PRM",K45="SC")),"DES",
AND(K45="PRMM",G45="CCCSR-84"),"DU")
&amp; "/" &amp; C45</f>
        <v>CR/PRM/DMO/4</v>
      </c>
      <c r="M45" s="10" t="str" cm="1">
        <f t="array" ref="M45">+"CR" &amp; "/" &amp; K45 &amp; "/" &amp;
_xlfn.IFS(
OR(G45="PRE84",G45="PRE84S"),"ND",
AND(F45="OMF",OR(K45="PRM",K45="SC")),"DMI",
AND(F45="IMF",OR(K45="PRM",K45="SC")),"DMO",
AND(F45="SMF",OR(K45="PRM",K45="SC")),"DES",
AND(K45="PRMM",G45="CCCSR-84"),"DU")</f>
        <v>CR/PRM/DMO</v>
      </c>
      <c r="N45" s="11"/>
      <c r="O45" s="12">
        <v>3.0000000000000001E-3</v>
      </c>
      <c r="P45" s="12">
        <v>1.2E-2</v>
      </c>
      <c r="Q45" s="12">
        <v>0.03</v>
      </c>
      <c r="R45" s="12">
        <v>6.5000000000000002E-2</v>
      </c>
      <c r="S45" s="12" t="str">
        <f t="shared" si="2"/>
        <v>0.003,0.012,0.03,0.065</v>
      </c>
      <c r="T45" s="11">
        <v>0.1</v>
      </c>
      <c r="U45" s="11">
        <v>0.4</v>
      </c>
      <c r="V45" s="11">
        <v>0.4</v>
      </c>
      <c r="W45" s="11">
        <v>0.4</v>
      </c>
      <c r="X45" s="11">
        <v>0.4</v>
      </c>
      <c r="Y45" s="21" t="str">
        <f t="shared" si="1"/>
        <v>0.4,0.4,0.4,0.4</v>
      </c>
      <c r="Z45" s="11">
        <f t="shared" si="3"/>
        <v>0.1</v>
      </c>
      <c r="AA45" s="7">
        <v>0.04</v>
      </c>
      <c r="AB45" s="7">
        <v>0.9</v>
      </c>
      <c r="AC45" s="7">
        <v>0.1</v>
      </c>
      <c r="AD45" s="13">
        <v>1</v>
      </c>
      <c r="AE45" s="13">
        <v>1</v>
      </c>
      <c r="AF45" s="14" t="str" cm="1">
        <f t="array" ref="AF45">+"Loss_distribution_"&amp;D45&amp;"_"&amp;_xlfn.IFS(AND(D45="F",OR(G45="CCCSR-84",G45="NSR98-10")),"POST85_",AND(D45="F",OR(G45="PRE84",G45="PRE84S")),"PRE85_",D45="WF","")&amp;IF(OR(G45="CCCSR-84",G45="NSR98-10",D45="WF"),_xlfn.IFS(F45="OMF","DMI",F45="IMF","DMO",F45="SMF","DES"),)&amp;"_"&amp;C45&amp;"P"</f>
        <v>Loss_distribution_F_POST85_DMO_4P</v>
      </c>
      <c r="AG45" s="15">
        <v>1.2991999999999999</v>
      </c>
      <c r="AH45" s="15">
        <v>0.41295309748542119</v>
      </c>
      <c r="AI45" s="15">
        <v>0.03</v>
      </c>
      <c r="AJ45" s="15">
        <v>0.3</v>
      </c>
    </row>
    <row r="46" spans="1:36" hidden="1" x14ac:dyDescent="0.3">
      <c r="A46" s="7" t="s">
        <v>120</v>
      </c>
      <c r="B46" s="7">
        <v>81</v>
      </c>
      <c r="C46" s="7">
        <v>5</v>
      </c>
      <c r="D46" s="7" t="s">
        <v>22</v>
      </c>
      <c r="E46" s="7" t="s">
        <v>94</v>
      </c>
      <c r="F46" s="7" t="str">
        <f t="shared" si="0"/>
        <v>IMF</v>
      </c>
      <c r="G46" t="s">
        <v>24</v>
      </c>
      <c r="H46" s="8" t="s">
        <v>121</v>
      </c>
      <c r="I46" t="s">
        <v>105</v>
      </c>
      <c r="J46" t="s">
        <v>38</v>
      </c>
      <c r="K46" s="7" t="str" cm="1">
        <f t="array" ref="K46">+_xlfn.IFS(D46="F","PRM",D46="WF","SC",D46="FI","PRMM")</f>
        <v>PRM</v>
      </c>
      <c r="L46" s="9" t="str" cm="1">
        <f t="array" ref="L46">+"CR" &amp; "/" &amp; K46 &amp; "/" &amp;
_xlfn.IFS(
OR(G46="PRE84",G46="PRE84S"),"ND",
AND(F46="OMF",OR(K46="PRM",K46="SC")),"DMI",
AND(F46="IMF",OR(K46="PRM",K46="SC")),"DMO",
AND(F46="SMF",OR(K46="PRM",K46="SC")),"DES",
AND(K46="PRMM",G46="CCCSR-84"),"DU")
&amp; "/" &amp; C46</f>
        <v>CR/PRM/DMO/5</v>
      </c>
      <c r="M46" s="10" t="str" cm="1">
        <f t="array" ref="M46">+"CR" &amp; "/" &amp; K46 &amp; "/" &amp;
_xlfn.IFS(
OR(G46="PRE84",G46="PRE84S"),"ND",
AND(F46="OMF",OR(K46="PRM",K46="SC")),"DMI",
AND(F46="IMF",OR(K46="PRM",K46="SC")),"DMO",
AND(F46="SMF",OR(K46="PRM",K46="SC")),"DES",
AND(K46="PRMM",G46="CCCSR-84"),"DU")</f>
        <v>CR/PRM/DMO</v>
      </c>
      <c r="N46" s="11"/>
      <c r="O46" s="12">
        <v>3.0000000000000001E-3</v>
      </c>
      <c r="P46" s="12">
        <v>1.2E-2</v>
      </c>
      <c r="Q46" s="12">
        <v>2.8000000000000001E-2</v>
      </c>
      <c r="R46" s="12">
        <v>6.0999999999999999E-2</v>
      </c>
      <c r="S46" s="12" t="str">
        <f t="shared" si="2"/>
        <v>0.003,0.012,0.028,0.061</v>
      </c>
      <c r="T46" s="11">
        <v>0.1</v>
      </c>
      <c r="U46" s="11">
        <v>0.4</v>
      </c>
      <c r="V46" s="11">
        <v>0.4</v>
      </c>
      <c r="W46" s="11">
        <v>0.4</v>
      </c>
      <c r="X46" s="11">
        <v>0.4</v>
      </c>
      <c r="Y46" s="21" t="str">
        <f t="shared" si="1"/>
        <v>0.4,0.4,0.4,0.4</v>
      </c>
      <c r="Z46" s="11">
        <f t="shared" si="3"/>
        <v>0.1</v>
      </c>
      <c r="AA46" s="7">
        <v>0.04</v>
      </c>
      <c r="AB46" s="7">
        <v>0.9</v>
      </c>
      <c r="AC46" s="7">
        <v>0.1</v>
      </c>
      <c r="AD46" s="13">
        <v>1</v>
      </c>
      <c r="AE46" s="13">
        <v>1</v>
      </c>
      <c r="AF46" s="14" t="str" cm="1">
        <f t="array" ref="AF46">+"Loss_distribution_"&amp;D46&amp;"_"&amp;_xlfn.IFS(AND(D46="F",OR(G46="CCCSR-84",G46="NSR98-10")),"POST85_",AND(D46="F",OR(G46="PRE84",G46="PRE84S")),"PRE85_",D46="WF","")&amp;IF(OR(G46="CCCSR-84",G46="NSR98-10",D46="WF"),_xlfn.IFS(F46="OMF","DMI",F46="IMF","DMO",F46="SMF","DES"),)&amp;"_"&amp;C46&amp;"P"</f>
        <v>Loss_distribution_F_POST85_DMO_5P</v>
      </c>
      <c r="AG46" s="15">
        <v>1.3373999999999999</v>
      </c>
      <c r="AH46" s="15">
        <v>0.45630494099099439</v>
      </c>
      <c r="AI46" s="15">
        <v>0.03</v>
      </c>
      <c r="AJ46" s="15">
        <v>0.3</v>
      </c>
    </row>
    <row r="47" spans="1:36" hidden="1" x14ac:dyDescent="0.3">
      <c r="A47" s="7" t="s">
        <v>122</v>
      </c>
      <c r="B47" s="7">
        <v>82</v>
      </c>
      <c r="C47" s="7">
        <v>5</v>
      </c>
      <c r="D47" s="7" t="s">
        <v>22</v>
      </c>
      <c r="E47" s="7" t="s">
        <v>94</v>
      </c>
      <c r="F47" s="7" t="str">
        <f t="shared" si="0"/>
        <v>IMF</v>
      </c>
      <c r="G47" t="s">
        <v>24</v>
      </c>
      <c r="H47" s="8" t="s">
        <v>123</v>
      </c>
      <c r="I47" t="s">
        <v>105</v>
      </c>
      <c r="J47" t="s">
        <v>38</v>
      </c>
      <c r="K47" s="7" t="str" cm="1">
        <f t="array" ref="K47">+_xlfn.IFS(D47="F","PRM",D47="WF","SC",D47="FI","PRMM")</f>
        <v>PRM</v>
      </c>
      <c r="L47" s="9" t="str" cm="1">
        <f t="array" ref="L47">+"CR" &amp; "/" &amp; K47 &amp; "/" &amp;
_xlfn.IFS(
OR(G47="PRE84",G47="PRE84S"),"ND",
AND(F47="OMF",OR(K47="PRM",K47="SC")),"DMI",
AND(F47="IMF",OR(K47="PRM",K47="SC")),"DMO",
AND(F47="SMF",OR(K47="PRM",K47="SC")),"DES",
AND(K47="PRMM",G47="CCCSR-84"),"DU")
&amp; "/" &amp; C47</f>
        <v>CR/PRM/DMO/5</v>
      </c>
      <c r="M47" s="10" t="str" cm="1">
        <f t="array" ref="M47">+"CR" &amp; "/" &amp; K47 &amp; "/" &amp;
_xlfn.IFS(
OR(G47="PRE84",G47="PRE84S"),"ND",
AND(F47="OMF",OR(K47="PRM",K47="SC")),"DMI",
AND(F47="IMF",OR(K47="PRM",K47="SC")),"DMO",
AND(F47="SMF",OR(K47="PRM",K47="SC")),"DES",
AND(K47="PRMM",G47="CCCSR-84"),"DU")</f>
        <v>CR/PRM/DMO</v>
      </c>
      <c r="N47" s="11"/>
      <c r="O47" s="12">
        <v>3.0000000000000001E-3</v>
      </c>
      <c r="P47" s="12">
        <v>1.2E-2</v>
      </c>
      <c r="Q47" s="12">
        <v>2.8000000000000001E-2</v>
      </c>
      <c r="R47" s="12">
        <v>6.0999999999999999E-2</v>
      </c>
      <c r="S47" s="12" t="str">
        <f t="shared" si="2"/>
        <v>0.003,0.012,0.028,0.061</v>
      </c>
      <c r="T47" s="11">
        <v>0.1</v>
      </c>
      <c r="U47" s="11">
        <v>0.4</v>
      </c>
      <c r="V47" s="11">
        <v>0.4</v>
      </c>
      <c r="W47" s="11">
        <v>0.4</v>
      </c>
      <c r="X47" s="11">
        <v>0.4</v>
      </c>
      <c r="Y47" s="21" t="str">
        <f t="shared" si="1"/>
        <v>0.4,0.4,0.4,0.4</v>
      </c>
      <c r="Z47" s="11">
        <f t="shared" si="3"/>
        <v>0.1</v>
      </c>
      <c r="AA47" s="7">
        <v>0.04</v>
      </c>
      <c r="AB47" s="7">
        <v>0.9</v>
      </c>
      <c r="AC47" s="7">
        <v>0.1</v>
      </c>
      <c r="AD47" s="13">
        <v>1</v>
      </c>
      <c r="AE47" s="13">
        <v>1</v>
      </c>
      <c r="AF47" s="14" t="str" cm="1">
        <f t="array" ref="AF47">+"Loss_distribution_"&amp;D47&amp;"_"&amp;_xlfn.IFS(AND(D47="F",OR(G47="CCCSR-84",G47="NSR98-10")),"POST85_",AND(D47="F",OR(G47="PRE84",G47="PRE84S")),"PRE85_",D47="WF","")&amp;IF(OR(G47="CCCSR-84",G47="NSR98-10",D47="WF"),_xlfn.IFS(F47="OMF","DMI",F47="IMF","DMO",F47="SMF","DES"),)&amp;"_"&amp;C47&amp;"P"</f>
        <v>Loss_distribution_F_POST85_DMO_5P</v>
      </c>
      <c r="AG47" s="15">
        <v>1.3373999999999999</v>
      </c>
      <c r="AH47" s="15">
        <v>0.45630494099099439</v>
      </c>
      <c r="AI47" s="15">
        <v>0.03</v>
      </c>
      <c r="AJ47" s="15">
        <v>0.3</v>
      </c>
    </row>
    <row r="48" spans="1:36" hidden="1" x14ac:dyDescent="0.3">
      <c r="A48" s="7" t="s">
        <v>124</v>
      </c>
      <c r="B48" s="7">
        <v>83</v>
      </c>
      <c r="C48" s="7">
        <v>5</v>
      </c>
      <c r="D48" s="7" t="s">
        <v>22</v>
      </c>
      <c r="E48" s="7" t="s">
        <v>94</v>
      </c>
      <c r="F48" s="7" t="str">
        <f t="shared" si="0"/>
        <v>IMF</v>
      </c>
      <c r="G48" t="s">
        <v>24</v>
      </c>
      <c r="H48" s="8" t="s">
        <v>125</v>
      </c>
      <c r="I48" t="s">
        <v>105</v>
      </c>
      <c r="J48" t="s">
        <v>38</v>
      </c>
      <c r="K48" s="7" t="str" cm="1">
        <f t="array" ref="K48">+_xlfn.IFS(D48="F","PRM",D48="WF","SC",D48="FI","PRMM")</f>
        <v>PRM</v>
      </c>
      <c r="L48" s="9" t="str" cm="1">
        <f t="array" ref="L48">+"CR" &amp; "/" &amp; K48 &amp; "/" &amp;
_xlfn.IFS(
OR(G48="PRE84",G48="PRE84S"),"ND",
AND(F48="OMF",OR(K48="PRM",K48="SC")),"DMI",
AND(F48="IMF",OR(K48="PRM",K48="SC")),"DMO",
AND(F48="SMF",OR(K48="PRM",K48="SC")),"DES",
AND(K48="PRMM",G48="CCCSR-84"),"DU")
&amp; "/" &amp; C48</f>
        <v>CR/PRM/DMO/5</v>
      </c>
      <c r="M48" s="10" t="str" cm="1">
        <f t="array" ref="M48">+"CR" &amp; "/" &amp; K48 &amp; "/" &amp;
_xlfn.IFS(
OR(G48="PRE84",G48="PRE84S"),"ND",
AND(F48="OMF",OR(K48="PRM",K48="SC")),"DMI",
AND(F48="IMF",OR(K48="PRM",K48="SC")),"DMO",
AND(F48="SMF",OR(K48="PRM",K48="SC")),"DES",
AND(K48="PRMM",G48="CCCSR-84"),"DU")</f>
        <v>CR/PRM/DMO</v>
      </c>
      <c r="N48" s="11"/>
      <c r="O48" s="12">
        <v>3.0000000000000001E-3</v>
      </c>
      <c r="P48" s="12">
        <v>1.2E-2</v>
      </c>
      <c r="Q48" s="12">
        <v>2.8000000000000001E-2</v>
      </c>
      <c r="R48" s="12">
        <v>6.0999999999999999E-2</v>
      </c>
      <c r="S48" s="12" t="str">
        <f t="shared" si="2"/>
        <v>0.003,0.012,0.028,0.061</v>
      </c>
      <c r="T48" s="11">
        <v>0.1</v>
      </c>
      <c r="U48" s="11">
        <v>0.4</v>
      </c>
      <c r="V48" s="11">
        <v>0.4</v>
      </c>
      <c r="W48" s="11">
        <v>0.4</v>
      </c>
      <c r="X48" s="11">
        <v>0.4</v>
      </c>
      <c r="Y48" s="21" t="str">
        <f t="shared" si="1"/>
        <v>0.4,0.4,0.4,0.4</v>
      </c>
      <c r="Z48" s="11">
        <f t="shared" si="3"/>
        <v>0.1</v>
      </c>
      <c r="AA48" s="7">
        <v>0.04</v>
      </c>
      <c r="AB48" s="7">
        <v>0.9</v>
      </c>
      <c r="AC48" s="7">
        <v>0.1</v>
      </c>
      <c r="AD48" s="13">
        <v>1</v>
      </c>
      <c r="AE48" s="13">
        <v>1</v>
      </c>
      <c r="AF48" s="14" t="str" cm="1">
        <f t="array" ref="AF48">+"Loss_distribution_"&amp;D48&amp;"_"&amp;_xlfn.IFS(AND(D48="F",OR(G48="CCCSR-84",G48="NSR98-10")),"POST85_",AND(D48="F",OR(G48="PRE84",G48="PRE84S")),"PRE85_",D48="WF","")&amp;IF(OR(G48="CCCSR-84",G48="NSR98-10",D48="WF"),_xlfn.IFS(F48="OMF","DMI",F48="IMF","DMO",F48="SMF","DES"),)&amp;"_"&amp;C48&amp;"P"</f>
        <v>Loss_distribution_F_POST85_DMO_5P</v>
      </c>
      <c r="AG48" s="15">
        <v>1.3373999999999999</v>
      </c>
      <c r="AH48" s="15">
        <v>0.45630494099099439</v>
      </c>
      <c r="AI48" s="15">
        <v>0.03</v>
      </c>
      <c r="AJ48" s="15">
        <v>0.3</v>
      </c>
    </row>
    <row r="49" spans="1:36" hidden="1" x14ac:dyDescent="0.3">
      <c r="A49" s="7" t="s">
        <v>126</v>
      </c>
      <c r="B49" s="7">
        <v>85</v>
      </c>
      <c r="C49" s="7">
        <v>5</v>
      </c>
      <c r="D49" s="7" t="s">
        <v>22</v>
      </c>
      <c r="E49" s="7" t="s">
        <v>94</v>
      </c>
      <c r="F49" s="7" t="str">
        <f t="shared" si="0"/>
        <v>IMF</v>
      </c>
      <c r="G49" t="s">
        <v>24</v>
      </c>
      <c r="H49" s="8" t="s">
        <v>127</v>
      </c>
      <c r="I49" t="s">
        <v>105</v>
      </c>
      <c r="J49" t="s">
        <v>38</v>
      </c>
      <c r="K49" s="7" t="str" cm="1">
        <f t="array" ref="K49">+_xlfn.IFS(D49="F","PRM",D49="WF","SC",D49="FI","PRMM")</f>
        <v>PRM</v>
      </c>
      <c r="L49" s="9" t="str" cm="1">
        <f t="array" ref="L49">+"CR" &amp; "/" &amp; K49 &amp; "/" &amp;
_xlfn.IFS(
OR(G49="PRE84",G49="PRE84S"),"ND",
AND(F49="OMF",OR(K49="PRM",K49="SC")),"DMI",
AND(F49="IMF",OR(K49="PRM",K49="SC")),"DMO",
AND(F49="SMF",OR(K49="PRM",K49="SC")),"DES",
AND(K49="PRMM",G49="CCCSR-84"),"DU")
&amp; "/" &amp; C49</f>
        <v>CR/PRM/DMO/5</v>
      </c>
      <c r="M49" s="10" t="str" cm="1">
        <f t="array" ref="M49">+"CR" &amp; "/" &amp; K49 &amp; "/" &amp;
_xlfn.IFS(
OR(G49="PRE84",G49="PRE84S"),"ND",
AND(F49="OMF",OR(K49="PRM",K49="SC")),"DMI",
AND(F49="IMF",OR(K49="PRM",K49="SC")),"DMO",
AND(F49="SMF",OR(K49="PRM",K49="SC")),"DES",
AND(K49="PRMM",G49="CCCSR-84"),"DU")</f>
        <v>CR/PRM/DMO</v>
      </c>
      <c r="N49" s="11"/>
      <c r="O49" s="12">
        <v>3.0000000000000001E-3</v>
      </c>
      <c r="P49" s="12">
        <v>1.2E-2</v>
      </c>
      <c r="Q49" s="12">
        <v>2.8000000000000001E-2</v>
      </c>
      <c r="R49" s="12">
        <v>6.0999999999999999E-2</v>
      </c>
      <c r="S49" s="12" t="str">
        <f t="shared" si="2"/>
        <v>0.003,0.012,0.028,0.061</v>
      </c>
      <c r="T49" s="11">
        <v>0.1</v>
      </c>
      <c r="U49" s="11">
        <v>0.4</v>
      </c>
      <c r="V49" s="11">
        <v>0.4</v>
      </c>
      <c r="W49" s="11">
        <v>0.4</v>
      </c>
      <c r="X49" s="11">
        <v>0.4</v>
      </c>
      <c r="Y49" s="21" t="str">
        <f t="shared" si="1"/>
        <v>0.4,0.4,0.4,0.4</v>
      </c>
      <c r="Z49" s="11">
        <f t="shared" si="3"/>
        <v>0.1</v>
      </c>
      <c r="AA49" s="7">
        <v>0.04</v>
      </c>
      <c r="AB49" s="7">
        <v>0.9</v>
      </c>
      <c r="AC49" s="7">
        <v>0.1</v>
      </c>
      <c r="AD49" s="13">
        <v>1</v>
      </c>
      <c r="AE49" s="13">
        <v>1</v>
      </c>
      <c r="AF49" s="14" t="str" cm="1">
        <f t="array" ref="AF49">+"Loss_distribution_"&amp;D49&amp;"_"&amp;_xlfn.IFS(AND(D49="F",OR(G49="CCCSR-84",G49="NSR98-10")),"POST85_",AND(D49="F",OR(G49="PRE84",G49="PRE84S")),"PRE85_",D49="WF","")&amp;IF(OR(G49="CCCSR-84",G49="NSR98-10",D49="WF"),_xlfn.IFS(F49="OMF","DMI",F49="IMF","DMO",F49="SMF","DES"),)&amp;"_"&amp;C49&amp;"P"</f>
        <v>Loss_distribution_F_POST85_DMO_5P</v>
      </c>
      <c r="AG49" s="15">
        <v>1.3373999999999999</v>
      </c>
      <c r="AH49" s="15">
        <v>0.45630494099099439</v>
      </c>
      <c r="AI49" s="15">
        <v>0.03</v>
      </c>
      <c r="AJ49" s="15">
        <v>0.3</v>
      </c>
    </row>
    <row r="50" spans="1:36" hidden="1" x14ac:dyDescent="0.3">
      <c r="A50" s="7" t="s">
        <v>128</v>
      </c>
      <c r="B50" s="7">
        <v>86.1</v>
      </c>
      <c r="C50" s="7">
        <v>6</v>
      </c>
      <c r="D50" s="7" t="s">
        <v>22</v>
      </c>
      <c r="E50" s="7" t="s">
        <v>94</v>
      </c>
      <c r="F50" s="7" t="str">
        <f t="shared" si="0"/>
        <v>IMF</v>
      </c>
      <c r="G50" t="s">
        <v>24</v>
      </c>
      <c r="H50" s="8" t="s">
        <v>129</v>
      </c>
      <c r="I50" t="s">
        <v>105</v>
      </c>
      <c r="J50" t="s">
        <v>789</v>
      </c>
      <c r="K50" s="7" t="str" cm="1">
        <f t="array" ref="K50">+_xlfn.IFS(D50="F","PRM",D50="WF","SC",D50="FI","PRMM")</f>
        <v>PRM</v>
      </c>
      <c r="L50" s="9" t="str" cm="1">
        <f t="array" ref="L50">+"CR" &amp; "/" &amp; K50 &amp; "/" &amp;
_xlfn.IFS(
OR(G50="PRE84",G50="PRE84S"),"ND",
AND(F50="OMF",OR(K50="PRM",K50="SC")),"DMI",
AND(F50="IMF",OR(K50="PRM",K50="SC")),"DMO",
AND(F50="SMF",OR(K50="PRM",K50="SC")),"DES",
AND(K50="PRMM",G50="CCCSR-84"),"DU")
&amp; "/" &amp; C50</f>
        <v>CR/PRM/DMO/6</v>
      </c>
      <c r="M50" s="10" t="str" cm="1">
        <f t="array" ref="M50">+"CR" &amp; "/" &amp; K50 &amp; "/" &amp;
_xlfn.IFS(
OR(G50="PRE84",G50="PRE84S"),"ND",
AND(F50="OMF",OR(K50="PRM",K50="SC")),"DMI",
AND(F50="IMF",OR(K50="PRM",K50="SC")),"DMO",
AND(F50="SMF",OR(K50="PRM",K50="SC")),"DES",
AND(K50="PRMM",G50="CCCSR-84"),"DU")</f>
        <v>CR/PRM/DMO</v>
      </c>
      <c r="N50" s="11"/>
      <c r="O50" s="12">
        <v>3.0000000000000001E-3</v>
      </c>
      <c r="P50" s="12">
        <v>1.0999999999999999E-2</v>
      </c>
      <c r="Q50" s="12">
        <v>2.7E-2</v>
      </c>
      <c r="R50" s="12">
        <v>5.8999999999999997E-2</v>
      </c>
      <c r="S50" s="12" t="str">
        <f t="shared" si="2"/>
        <v>0.003,0.011,0.027,0.059</v>
      </c>
      <c r="T50" s="11">
        <v>0.1</v>
      </c>
      <c r="U50" s="11">
        <v>0.4</v>
      </c>
      <c r="V50" s="11">
        <v>0.4</v>
      </c>
      <c r="W50" s="11">
        <v>0.4</v>
      </c>
      <c r="X50" s="11">
        <v>0.4</v>
      </c>
      <c r="Y50" s="21" t="str">
        <f t="shared" si="1"/>
        <v>0.4,0.4,0.4,0.4</v>
      </c>
      <c r="Z50" s="11">
        <f t="shared" si="3"/>
        <v>0.1</v>
      </c>
      <c r="AA50" s="7">
        <v>0.04</v>
      </c>
      <c r="AB50" s="7">
        <v>0.9</v>
      </c>
      <c r="AC50" s="7">
        <v>0.1</v>
      </c>
      <c r="AD50" s="13">
        <v>1</v>
      </c>
      <c r="AE50" s="13">
        <v>1</v>
      </c>
      <c r="AF50" s="14" t="str" cm="1">
        <f t="array" ref="AF50">+"Loss_distribution_"&amp;D50&amp;"_"&amp;_xlfn.IFS(AND(D50="F",OR(G50="CCCSR-84",G50="NSR98-10")),"POST85_",AND(D50="F",OR(G50="PRE84",G50="PRE84S")),"PRE85_",D50="WF","")&amp;IF(OR(G50="CCCSR-84",G50="NSR98-10",D50="WF"),_xlfn.IFS(F50="OMF","DMI",F50="IMF","DMO",F50="SMF","DES"),)&amp;"_"&amp;C50&amp;"P"</f>
        <v>Loss_distribution_F_POST85_DMO_6P</v>
      </c>
      <c r="AG50" s="15">
        <v>1.4132</v>
      </c>
      <c r="AH50" s="15">
        <v>0.40027168088552539</v>
      </c>
      <c r="AI50" s="15">
        <v>0.03</v>
      </c>
      <c r="AJ50" s="15">
        <v>0.3</v>
      </c>
    </row>
    <row r="51" spans="1:36" hidden="1" x14ac:dyDescent="0.3">
      <c r="A51" s="7" t="s">
        <v>130</v>
      </c>
      <c r="B51" s="7">
        <v>87</v>
      </c>
      <c r="C51" s="7">
        <v>6</v>
      </c>
      <c r="D51" s="7" t="s">
        <v>22</v>
      </c>
      <c r="E51" s="7" t="s">
        <v>94</v>
      </c>
      <c r="F51" s="7" t="str">
        <f t="shared" si="0"/>
        <v>IMF</v>
      </c>
      <c r="G51" t="s">
        <v>24</v>
      </c>
      <c r="H51" s="8" t="s">
        <v>131</v>
      </c>
      <c r="I51" t="s">
        <v>105</v>
      </c>
      <c r="J51" t="s">
        <v>789</v>
      </c>
      <c r="K51" s="7" t="str" cm="1">
        <f t="array" ref="K51">+_xlfn.IFS(D51="F","PRM",D51="WF","SC",D51="FI","PRMM")</f>
        <v>PRM</v>
      </c>
      <c r="L51" s="9" t="str" cm="1">
        <f t="array" ref="L51">+"CR" &amp; "/" &amp; K51 &amp; "/" &amp;
_xlfn.IFS(
OR(G51="PRE84",G51="PRE84S"),"ND",
AND(F51="OMF",OR(K51="PRM",K51="SC")),"DMI",
AND(F51="IMF",OR(K51="PRM",K51="SC")),"DMO",
AND(F51="SMF",OR(K51="PRM",K51="SC")),"DES",
AND(K51="PRMM",G51="CCCSR-84"),"DU")
&amp; "/" &amp; C51</f>
        <v>CR/PRM/DMO/6</v>
      </c>
      <c r="M51" s="10" t="str" cm="1">
        <f t="array" ref="M51">+"CR" &amp; "/" &amp; K51 &amp; "/" &amp;
_xlfn.IFS(
OR(G51="PRE84",G51="PRE84S"),"ND",
AND(F51="OMF",OR(K51="PRM",K51="SC")),"DMI",
AND(F51="IMF",OR(K51="PRM",K51="SC")),"DMO",
AND(F51="SMF",OR(K51="PRM",K51="SC")),"DES",
AND(K51="PRMM",G51="CCCSR-84"),"DU")</f>
        <v>CR/PRM/DMO</v>
      </c>
      <c r="N51" s="11"/>
      <c r="O51" s="12">
        <v>3.0000000000000001E-3</v>
      </c>
      <c r="P51" s="12">
        <v>1.0999999999999999E-2</v>
      </c>
      <c r="Q51" s="12">
        <v>2.7E-2</v>
      </c>
      <c r="R51" s="12">
        <v>5.8999999999999997E-2</v>
      </c>
      <c r="S51" s="12" t="str">
        <f t="shared" si="2"/>
        <v>0.003,0.011,0.027,0.059</v>
      </c>
      <c r="T51" s="11">
        <v>0.1</v>
      </c>
      <c r="U51" s="11">
        <v>0.4</v>
      </c>
      <c r="V51" s="11">
        <v>0.4</v>
      </c>
      <c r="W51" s="11">
        <v>0.4</v>
      </c>
      <c r="X51" s="11">
        <v>0.4</v>
      </c>
      <c r="Y51" s="21" t="str">
        <f t="shared" si="1"/>
        <v>0.4,0.4,0.4,0.4</v>
      </c>
      <c r="Z51" s="11">
        <f t="shared" si="3"/>
        <v>0.1</v>
      </c>
      <c r="AA51" s="7">
        <v>0.04</v>
      </c>
      <c r="AB51" s="7">
        <v>0.9</v>
      </c>
      <c r="AC51" s="7">
        <v>0.1</v>
      </c>
      <c r="AD51" s="13">
        <v>1</v>
      </c>
      <c r="AE51" s="13">
        <v>1</v>
      </c>
      <c r="AF51" s="14" t="str" cm="1">
        <f t="array" ref="AF51">+"Loss_distribution_"&amp;D51&amp;"_"&amp;_xlfn.IFS(AND(D51="F",OR(G51="CCCSR-84",G51="NSR98-10")),"POST85_",AND(D51="F",OR(G51="PRE84",G51="PRE84S")),"PRE85_",D51="WF","")&amp;IF(OR(G51="CCCSR-84",G51="NSR98-10",D51="WF"),_xlfn.IFS(F51="OMF","DMI",F51="IMF","DMO",F51="SMF","DES"),)&amp;"_"&amp;C51&amp;"P"</f>
        <v>Loss_distribution_F_POST85_DMO_6P</v>
      </c>
      <c r="AG51" s="15">
        <v>1.4132</v>
      </c>
      <c r="AH51" s="15">
        <v>0.40027168088552539</v>
      </c>
      <c r="AI51" s="15">
        <v>0.03</v>
      </c>
      <c r="AJ51" s="15">
        <v>0.3</v>
      </c>
    </row>
    <row r="52" spans="1:36" hidden="1" x14ac:dyDescent="0.3">
      <c r="A52" s="7" t="s">
        <v>132</v>
      </c>
      <c r="B52" s="7">
        <v>88</v>
      </c>
      <c r="C52" s="7">
        <v>6</v>
      </c>
      <c r="D52" s="7" t="s">
        <v>22</v>
      </c>
      <c r="E52" s="7" t="s">
        <v>94</v>
      </c>
      <c r="F52" s="7" t="str">
        <f t="shared" si="0"/>
        <v>IMF</v>
      </c>
      <c r="G52" t="s">
        <v>24</v>
      </c>
      <c r="H52" s="8" t="s">
        <v>133</v>
      </c>
      <c r="I52" t="s">
        <v>105</v>
      </c>
      <c r="J52" t="s">
        <v>789</v>
      </c>
      <c r="K52" s="7" t="str" cm="1">
        <f t="array" ref="K52">+_xlfn.IFS(D52="F","PRM",D52="WF","SC",D52="FI","PRMM")</f>
        <v>PRM</v>
      </c>
      <c r="L52" s="9" t="str" cm="1">
        <f t="array" ref="L52">+"CR" &amp; "/" &amp; K52 &amp; "/" &amp;
_xlfn.IFS(
OR(G52="PRE84",G52="PRE84S"),"ND",
AND(F52="OMF",OR(K52="PRM",K52="SC")),"DMI",
AND(F52="IMF",OR(K52="PRM",K52="SC")),"DMO",
AND(F52="SMF",OR(K52="PRM",K52="SC")),"DES",
AND(K52="PRMM",G52="CCCSR-84"),"DU")
&amp; "/" &amp; C52</f>
        <v>CR/PRM/DMO/6</v>
      </c>
      <c r="M52" s="10" t="str" cm="1">
        <f t="array" ref="M52">+"CR" &amp; "/" &amp; K52 &amp; "/" &amp;
_xlfn.IFS(
OR(G52="PRE84",G52="PRE84S"),"ND",
AND(F52="OMF",OR(K52="PRM",K52="SC")),"DMI",
AND(F52="IMF",OR(K52="PRM",K52="SC")),"DMO",
AND(F52="SMF",OR(K52="PRM",K52="SC")),"DES",
AND(K52="PRMM",G52="CCCSR-84"),"DU")</f>
        <v>CR/PRM/DMO</v>
      </c>
      <c r="N52" s="11"/>
      <c r="O52" s="12">
        <v>3.0000000000000001E-3</v>
      </c>
      <c r="P52" s="12">
        <v>1.0999999999999999E-2</v>
      </c>
      <c r="Q52" s="12">
        <v>2.7E-2</v>
      </c>
      <c r="R52" s="12">
        <v>5.8999999999999997E-2</v>
      </c>
      <c r="S52" s="12" t="str">
        <f t="shared" si="2"/>
        <v>0.003,0.011,0.027,0.059</v>
      </c>
      <c r="T52" s="11">
        <v>0.1</v>
      </c>
      <c r="U52" s="11">
        <v>0.4</v>
      </c>
      <c r="V52" s="11">
        <v>0.4</v>
      </c>
      <c r="W52" s="11">
        <v>0.4</v>
      </c>
      <c r="X52" s="11">
        <v>0.4</v>
      </c>
      <c r="Y52" s="21" t="str">
        <f t="shared" si="1"/>
        <v>0.4,0.4,0.4,0.4</v>
      </c>
      <c r="Z52" s="11">
        <f t="shared" si="3"/>
        <v>0.1</v>
      </c>
      <c r="AA52" s="7">
        <v>0.04</v>
      </c>
      <c r="AB52" s="7">
        <v>0.9</v>
      </c>
      <c r="AC52" s="7">
        <v>0.1</v>
      </c>
      <c r="AD52" s="13">
        <v>1</v>
      </c>
      <c r="AE52" s="13">
        <v>1</v>
      </c>
      <c r="AF52" s="14" t="str" cm="1">
        <f t="array" ref="AF52">+"Loss_distribution_"&amp;D52&amp;"_"&amp;_xlfn.IFS(AND(D52="F",OR(G52="CCCSR-84",G52="NSR98-10")),"POST85_",AND(D52="F",OR(G52="PRE84",G52="PRE84S")),"PRE85_",D52="WF","")&amp;IF(OR(G52="CCCSR-84",G52="NSR98-10",D52="WF"),_xlfn.IFS(F52="OMF","DMI",F52="IMF","DMO",F52="SMF","DES"),)&amp;"_"&amp;C52&amp;"P"</f>
        <v>Loss_distribution_F_POST85_DMO_6P</v>
      </c>
      <c r="AG52" s="15">
        <v>1.4132</v>
      </c>
      <c r="AH52" s="15">
        <v>0.40027168088552539</v>
      </c>
      <c r="AI52" s="15">
        <v>0.03</v>
      </c>
      <c r="AJ52" s="15">
        <v>0.3</v>
      </c>
    </row>
    <row r="53" spans="1:36" hidden="1" x14ac:dyDescent="0.3">
      <c r="A53" s="7" t="s">
        <v>134</v>
      </c>
      <c r="B53" s="7">
        <v>90</v>
      </c>
      <c r="C53" s="7">
        <v>6</v>
      </c>
      <c r="D53" s="7" t="s">
        <v>22</v>
      </c>
      <c r="E53" s="7" t="s">
        <v>94</v>
      </c>
      <c r="F53" s="7" t="str">
        <f t="shared" si="0"/>
        <v>IMF</v>
      </c>
      <c r="G53" t="s">
        <v>24</v>
      </c>
      <c r="H53" s="8" t="s">
        <v>135</v>
      </c>
      <c r="I53" t="s">
        <v>105</v>
      </c>
      <c r="J53" t="s">
        <v>789</v>
      </c>
      <c r="K53" s="7" t="str" cm="1">
        <f t="array" ref="K53">+_xlfn.IFS(D53="F","PRM",D53="WF","SC",D53="FI","PRMM")</f>
        <v>PRM</v>
      </c>
      <c r="L53" s="9" t="str" cm="1">
        <f t="array" ref="L53">+"CR" &amp; "/" &amp; K53 &amp; "/" &amp;
_xlfn.IFS(
OR(G53="PRE84",G53="PRE84S"),"ND",
AND(F53="OMF",OR(K53="PRM",K53="SC")),"DMI",
AND(F53="IMF",OR(K53="PRM",K53="SC")),"DMO",
AND(F53="SMF",OR(K53="PRM",K53="SC")),"DES",
AND(K53="PRMM",G53="CCCSR-84"),"DU")
&amp; "/" &amp; C53</f>
        <v>CR/PRM/DMO/6</v>
      </c>
      <c r="M53" s="10" t="str" cm="1">
        <f t="array" ref="M53">+"CR" &amp; "/" &amp; K53 &amp; "/" &amp;
_xlfn.IFS(
OR(G53="PRE84",G53="PRE84S"),"ND",
AND(F53="OMF",OR(K53="PRM",K53="SC")),"DMI",
AND(F53="IMF",OR(K53="PRM",K53="SC")),"DMO",
AND(F53="SMF",OR(K53="PRM",K53="SC")),"DES",
AND(K53="PRMM",G53="CCCSR-84"),"DU")</f>
        <v>CR/PRM/DMO</v>
      </c>
      <c r="N53" s="11"/>
      <c r="O53" s="12">
        <v>3.0000000000000001E-3</v>
      </c>
      <c r="P53" s="12">
        <v>1.0999999999999999E-2</v>
      </c>
      <c r="Q53" s="12">
        <v>2.7E-2</v>
      </c>
      <c r="R53" s="12">
        <v>5.8999999999999997E-2</v>
      </c>
      <c r="S53" s="12" t="str">
        <f t="shared" si="2"/>
        <v>0.003,0.011,0.027,0.059</v>
      </c>
      <c r="T53" s="11">
        <v>0.1</v>
      </c>
      <c r="U53" s="11">
        <v>0.4</v>
      </c>
      <c r="V53" s="11">
        <v>0.4</v>
      </c>
      <c r="W53" s="11">
        <v>0.4</v>
      </c>
      <c r="X53" s="11">
        <v>0.4</v>
      </c>
      <c r="Y53" s="21" t="str">
        <f t="shared" si="1"/>
        <v>0.4,0.4,0.4,0.4</v>
      </c>
      <c r="Z53" s="11">
        <f t="shared" si="3"/>
        <v>0.1</v>
      </c>
      <c r="AA53" s="7">
        <v>0.04</v>
      </c>
      <c r="AB53" s="7">
        <v>0.9</v>
      </c>
      <c r="AC53" s="7">
        <v>0.1</v>
      </c>
      <c r="AD53" s="13">
        <v>1</v>
      </c>
      <c r="AE53" s="13">
        <v>1</v>
      </c>
      <c r="AF53" s="14" t="str" cm="1">
        <f t="array" ref="AF53">+"Loss_distribution_"&amp;D53&amp;"_"&amp;_xlfn.IFS(AND(D53="F",OR(G53="CCCSR-84",G53="NSR98-10")),"POST85_",AND(D53="F",OR(G53="PRE84",G53="PRE84S")),"PRE85_",D53="WF","")&amp;IF(OR(G53="CCCSR-84",G53="NSR98-10",D53="WF"),_xlfn.IFS(F53="OMF","DMI",F53="IMF","DMO",F53="SMF","DES"),)&amp;"_"&amp;C53&amp;"P"</f>
        <v>Loss_distribution_F_POST85_DMO_6P</v>
      </c>
      <c r="AG53" s="15">
        <v>1.4132</v>
      </c>
      <c r="AH53" s="15">
        <v>0.40027168088552539</v>
      </c>
      <c r="AI53" s="15">
        <v>0.03</v>
      </c>
      <c r="AJ53" s="15">
        <v>0.3</v>
      </c>
    </row>
    <row r="54" spans="1:36" hidden="1" x14ac:dyDescent="0.3">
      <c r="A54" s="7" t="s">
        <v>136</v>
      </c>
      <c r="B54" s="7">
        <v>91</v>
      </c>
      <c r="C54" s="7">
        <v>7</v>
      </c>
      <c r="D54" s="7" t="s">
        <v>22</v>
      </c>
      <c r="E54" s="7" t="s">
        <v>94</v>
      </c>
      <c r="F54" s="7" t="str">
        <f t="shared" si="0"/>
        <v>IMF</v>
      </c>
      <c r="G54" t="s">
        <v>24</v>
      </c>
      <c r="H54" s="8" t="s">
        <v>137</v>
      </c>
      <c r="I54" t="s">
        <v>105</v>
      </c>
      <c r="J54" t="s">
        <v>38</v>
      </c>
      <c r="K54" s="7" t="str" cm="1">
        <f t="array" ref="K54">+_xlfn.IFS(D54="F","PRM",D54="WF","SC",D54="FI","PRMM")</f>
        <v>PRM</v>
      </c>
      <c r="L54" s="9" t="str" cm="1">
        <f t="array" ref="L54">+"CR" &amp; "/" &amp; K54 &amp; "/" &amp;
_xlfn.IFS(
OR(G54="PRE84",G54="PRE84S"),"ND",
AND(F54="OMF",OR(K54="PRM",K54="SC")),"DMI",
AND(F54="IMF",OR(K54="PRM",K54="SC")),"DMO",
AND(F54="SMF",OR(K54="PRM",K54="SC")),"DES",
AND(K54="PRMM",G54="CCCSR-84"),"DU")
&amp; "/" &amp; C54</f>
        <v>CR/PRM/DMO/7</v>
      </c>
      <c r="M54" s="10" t="str" cm="1">
        <f t="array" ref="M54">+"CR" &amp; "/" &amp; K54 &amp; "/" &amp;
_xlfn.IFS(
OR(G54="PRE84",G54="PRE84S"),"ND",
AND(F54="OMF",OR(K54="PRM",K54="SC")),"DMI",
AND(F54="IMF",OR(K54="PRM",K54="SC")),"DMO",
AND(F54="SMF",OR(K54="PRM",K54="SC")),"DES",
AND(K54="PRMM",G54="CCCSR-84"),"DU")</f>
        <v>CR/PRM/DMO</v>
      </c>
      <c r="N54" s="11"/>
      <c r="O54" s="12">
        <v>3.0000000000000001E-3</v>
      </c>
      <c r="P54" s="12">
        <v>1.0999999999999999E-2</v>
      </c>
      <c r="Q54" s="12">
        <v>2.5999999999999999E-2</v>
      </c>
      <c r="R54" s="12">
        <v>5.6000000000000001E-2</v>
      </c>
      <c r="S54" s="12" t="str">
        <f t="shared" si="2"/>
        <v>0.003,0.011,0.026,0.056</v>
      </c>
      <c r="T54" s="11">
        <v>0.1</v>
      </c>
      <c r="U54" s="11">
        <v>0.4</v>
      </c>
      <c r="V54" s="11">
        <v>0.4</v>
      </c>
      <c r="W54" s="11">
        <v>0.4</v>
      </c>
      <c r="X54" s="11">
        <v>0.4</v>
      </c>
      <c r="Y54" s="21" t="str">
        <f t="shared" si="1"/>
        <v>0.4,0.4,0.4,0.4</v>
      </c>
      <c r="Z54" s="11">
        <f t="shared" si="3"/>
        <v>0.1</v>
      </c>
      <c r="AA54" s="7">
        <v>0.04</v>
      </c>
      <c r="AB54" s="7">
        <v>0.9</v>
      </c>
      <c r="AC54" s="7">
        <v>0.1</v>
      </c>
      <c r="AD54" s="13">
        <v>1.5</v>
      </c>
      <c r="AE54" s="13">
        <v>1</v>
      </c>
      <c r="AF54" s="14" t="str" cm="1">
        <f t="array" ref="AF54">+"Loss_distribution_"&amp;D54&amp;"_"&amp;_xlfn.IFS(AND(D54="F",OR(G54="CCCSR-84",G54="NSR98-10")),"POST85_",AND(D54="F",OR(G54="PRE84",G54="PRE84S")),"PRE85_",D54="WF","")&amp;IF(OR(G54="CCCSR-84",G54="NSR98-10",D54="WF"),_xlfn.IFS(F54="OMF","DMI",F54="IMF","DMO",F54="SMF","DES"),)&amp;"_"&amp;C54&amp;"P"</f>
        <v>Loss_distribution_F_POST85_DMO_7P</v>
      </c>
      <c r="AG54" s="15">
        <v>0.84360000000000002</v>
      </c>
      <c r="AH54" s="15">
        <v>0.4660942187089937</v>
      </c>
      <c r="AI54" s="15">
        <v>0.03</v>
      </c>
      <c r="AJ54" s="15">
        <v>0.3</v>
      </c>
    </row>
    <row r="55" spans="1:36" hidden="1" x14ac:dyDescent="0.3">
      <c r="A55" s="7" t="s">
        <v>138</v>
      </c>
      <c r="B55" s="7">
        <v>92</v>
      </c>
      <c r="C55" s="7">
        <v>7</v>
      </c>
      <c r="D55" s="7" t="s">
        <v>22</v>
      </c>
      <c r="E55" s="7" t="s">
        <v>94</v>
      </c>
      <c r="F55" s="7" t="str">
        <f t="shared" si="0"/>
        <v>IMF</v>
      </c>
      <c r="G55" t="s">
        <v>24</v>
      </c>
      <c r="H55" s="8" t="s">
        <v>139</v>
      </c>
      <c r="I55" t="s">
        <v>105</v>
      </c>
      <c r="J55" t="s">
        <v>38</v>
      </c>
      <c r="K55" s="7" t="str" cm="1">
        <f t="array" ref="K55">+_xlfn.IFS(D55="F","PRM",D55="WF","SC",D55="FI","PRMM")</f>
        <v>PRM</v>
      </c>
      <c r="L55" s="9" t="str" cm="1">
        <f t="array" ref="L55">+"CR" &amp; "/" &amp; K55 &amp; "/" &amp;
_xlfn.IFS(
OR(G55="PRE84",G55="PRE84S"),"ND",
AND(F55="OMF",OR(K55="PRM",K55="SC")),"DMI",
AND(F55="IMF",OR(K55="PRM",K55="SC")),"DMO",
AND(F55="SMF",OR(K55="PRM",K55="SC")),"DES",
AND(K55="PRMM",G55="CCCSR-84"),"DU")
&amp; "/" &amp; C55</f>
        <v>CR/PRM/DMO/7</v>
      </c>
      <c r="M55" s="10" t="str" cm="1">
        <f t="array" ref="M55">+"CR" &amp; "/" &amp; K55 &amp; "/" &amp;
_xlfn.IFS(
OR(G55="PRE84",G55="PRE84S"),"ND",
AND(F55="OMF",OR(K55="PRM",K55="SC")),"DMI",
AND(F55="IMF",OR(K55="PRM",K55="SC")),"DMO",
AND(F55="SMF",OR(K55="PRM",K55="SC")),"DES",
AND(K55="PRMM",G55="CCCSR-84"),"DU")</f>
        <v>CR/PRM/DMO</v>
      </c>
      <c r="N55" s="11"/>
      <c r="O55" s="12">
        <v>3.0000000000000001E-3</v>
      </c>
      <c r="P55" s="12">
        <v>1.0999999999999999E-2</v>
      </c>
      <c r="Q55" s="12">
        <v>2.5999999999999999E-2</v>
      </c>
      <c r="R55" s="12">
        <v>5.6000000000000001E-2</v>
      </c>
      <c r="S55" s="12" t="str">
        <f t="shared" si="2"/>
        <v>0.003,0.011,0.026,0.056</v>
      </c>
      <c r="T55" s="11">
        <v>0.1</v>
      </c>
      <c r="U55" s="11">
        <v>0.4</v>
      </c>
      <c r="V55" s="11">
        <v>0.4</v>
      </c>
      <c r="W55" s="11">
        <v>0.4</v>
      </c>
      <c r="X55" s="11">
        <v>0.4</v>
      </c>
      <c r="Y55" s="21" t="str">
        <f t="shared" si="1"/>
        <v>0.4,0.4,0.4,0.4</v>
      </c>
      <c r="Z55" s="11">
        <f t="shared" si="3"/>
        <v>0.1</v>
      </c>
      <c r="AA55" s="7">
        <v>0.04</v>
      </c>
      <c r="AB55" s="7">
        <v>0.9</v>
      </c>
      <c r="AC55" s="7">
        <v>0.1</v>
      </c>
      <c r="AD55" s="13">
        <v>1.5</v>
      </c>
      <c r="AE55" s="13">
        <v>1</v>
      </c>
      <c r="AF55" s="14" t="str" cm="1">
        <f t="array" ref="AF55">+"Loss_distribution_"&amp;D55&amp;"_"&amp;_xlfn.IFS(AND(D55="F",OR(G55="CCCSR-84",G55="NSR98-10")),"POST85_",AND(D55="F",OR(G55="PRE84",G55="PRE84S")),"PRE85_",D55="WF","")&amp;IF(OR(G55="CCCSR-84",G55="NSR98-10",D55="WF"),_xlfn.IFS(F55="OMF","DMI",F55="IMF","DMO",F55="SMF","DES"),)&amp;"_"&amp;C55&amp;"P"</f>
        <v>Loss_distribution_F_POST85_DMO_7P</v>
      </c>
      <c r="AG55" s="15">
        <v>0.84360000000000002</v>
      </c>
      <c r="AH55" s="15">
        <v>0.4660942187089937</v>
      </c>
      <c r="AI55" s="15">
        <v>0.03</v>
      </c>
      <c r="AJ55" s="15">
        <v>0.3</v>
      </c>
    </row>
    <row r="56" spans="1:36" hidden="1" x14ac:dyDescent="0.3">
      <c r="A56" s="7" t="s">
        <v>140</v>
      </c>
      <c r="B56" s="7">
        <v>93</v>
      </c>
      <c r="C56" s="7">
        <v>7</v>
      </c>
      <c r="D56" s="7" t="s">
        <v>22</v>
      </c>
      <c r="E56" s="7" t="s">
        <v>94</v>
      </c>
      <c r="F56" s="7" t="str">
        <f t="shared" si="0"/>
        <v>IMF</v>
      </c>
      <c r="G56" t="s">
        <v>24</v>
      </c>
      <c r="H56" s="8" t="s">
        <v>141</v>
      </c>
      <c r="I56" t="s">
        <v>105</v>
      </c>
      <c r="J56" t="s">
        <v>38</v>
      </c>
      <c r="K56" s="7" t="str" cm="1">
        <f t="array" ref="K56">+_xlfn.IFS(D56="F","PRM",D56="WF","SC",D56="FI","PRMM")</f>
        <v>PRM</v>
      </c>
      <c r="L56" s="9" t="str" cm="1">
        <f t="array" ref="L56">+"CR" &amp; "/" &amp; K56 &amp; "/" &amp;
_xlfn.IFS(
OR(G56="PRE84",G56="PRE84S"),"ND",
AND(F56="OMF",OR(K56="PRM",K56="SC")),"DMI",
AND(F56="IMF",OR(K56="PRM",K56="SC")),"DMO",
AND(F56="SMF",OR(K56="PRM",K56="SC")),"DES",
AND(K56="PRMM",G56="CCCSR-84"),"DU")
&amp; "/" &amp; C56</f>
        <v>CR/PRM/DMO/7</v>
      </c>
      <c r="M56" s="10" t="str" cm="1">
        <f t="array" ref="M56">+"CR" &amp; "/" &amp; K56 &amp; "/" &amp;
_xlfn.IFS(
OR(G56="PRE84",G56="PRE84S"),"ND",
AND(F56="OMF",OR(K56="PRM",K56="SC")),"DMI",
AND(F56="IMF",OR(K56="PRM",K56="SC")),"DMO",
AND(F56="SMF",OR(K56="PRM",K56="SC")),"DES",
AND(K56="PRMM",G56="CCCSR-84"),"DU")</f>
        <v>CR/PRM/DMO</v>
      </c>
      <c r="N56" s="11"/>
      <c r="O56" s="12">
        <v>3.0000000000000001E-3</v>
      </c>
      <c r="P56" s="12">
        <v>1.0999999999999999E-2</v>
      </c>
      <c r="Q56" s="12">
        <v>2.5999999999999999E-2</v>
      </c>
      <c r="R56" s="12">
        <v>5.6000000000000001E-2</v>
      </c>
      <c r="S56" s="12" t="str">
        <f t="shared" si="2"/>
        <v>0.003,0.011,0.026,0.056</v>
      </c>
      <c r="T56" s="11">
        <v>0.1</v>
      </c>
      <c r="U56" s="11">
        <v>0.4</v>
      </c>
      <c r="V56" s="11">
        <v>0.4</v>
      </c>
      <c r="W56" s="11">
        <v>0.4</v>
      </c>
      <c r="X56" s="11">
        <v>0.4</v>
      </c>
      <c r="Y56" s="21" t="str">
        <f t="shared" si="1"/>
        <v>0.4,0.4,0.4,0.4</v>
      </c>
      <c r="Z56" s="11">
        <f t="shared" si="3"/>
        <v>0.1</v>
      </c>
      <c r="AA56" s="7">
        <v>0.04</v>
      </c>
      <c r="AB56" s="7">
        <v>0.9</v>
      </c>
      <c r="AC56" s="7">
        <v>0.1</v>
      </c>
      <c r="AD56" s="13">
        <v>1.5</v>
      </c>
      <c r="AE56" s="13">
        <v>1</v>
      </c>
      <c r="AF56" s="14" t="str" cm="1">
        <f t="array" ref="AF56">+"Loss_distribution_"&amp;D56&amp;"_"&amp;_xlfn.IFS(AND(D56="F",OR(G56="CCCSR-84",G56="NSR98-10")),"POST85_",AND(D56="F",OR(G56="PRE84",G56="PRE84S")),"PRE85_",D56="WF","")&amp;IF(OR(G56="CCCSR-84",G56="NSR98-10",D56="WF"),_xlfn.IFS(F56="OMF","DMI",F56="IMF","DMO",F56="SMF","DES"),)&amp;"_"&amp;C56&amp;"P"</f>
        <v>Loss_distribution_F_POST85_DMO_7P</v>
      </c>
      <c r="AG56" s="15">
        <v>0.84360000000000002</v>
      </c>
      <c r="AH56" s="15">
        <v>0.4660942187089937</v>
      </c>
      <c r="AI56" s="15">
        <v>0.03</v>
      </c>
      <c r="AJ56" s="15">
        <v>0.3</v>
      </c>
    </row>
    <row r="57" spans="1:36" hidden="1" x14ac:dyDescent="0.3">
      <c r="A57" s="7" t="s">
        <v>142</v>
      </c>
      <c r="B57" s="7">
        <v>95</v>
      </c>
      <c r="C57" s="7">
        <v>7</v>
      </c>
      <c r="D57" s="7" t="s">
        <v>22</v>
      </c>
      <c r="E57" s="7" t="s">
        <v>94</v>
      </c>
      <c r="F57" s="7" t="str">
        <f t="shared" si="0"/>
        <v>IMF</v>
      </c>
      <c r="G57" t="s">
        <v>24</v>
      </c>
      <c r="H57" s="8" t="s">
        <v>143</v>
      </c>
      <c r="I57" t="s">
        <v>144</v>
      </c>
      <c r="J57" t="s">
        <v>38</v>
      </c>
      <c r="K57" s="7" t="str" cm="1">
        <f t="array" ref="K57">+_xlfn.IFS(D57="F","PRM",D57="WF","SC",D57="FI","PRMM")</f>
        <v>PRM</v>
      </c>
      <c r="L57" s="9" t="str" cm="1">
        <f t="array" ref="L57">+"CR" &amp; "/" &amp; K57 &amp; "/" &amp;
_xlfn.IFS(
OR(G57="PRE84",G57="PRE84S"),"ND",
AND(F57="OMF",OR(K57="PRM",K57="SC")),"DMI",
AND(F57="IMF",OR(K57="PRM",K57="SC")),"DMO",
AND(F57="SMF",OR(K57="PRM",K57="SC")),"DES",
AND(K57="PRMM",G57="CCCSR-84"),"DU")
&amp; "/" &amp; C57</f>
        <v>CR/PRM/DMO/7</v>
      </c>
      <c r="M57" s="10" t="str" cm="1">
        <f t="array" ref="M57">+"CR" &amp; "/" &amp; K57 &amp; "/" &amp;
_xlfn.IFS(
OR(G57="PRE84",G57="PRE84S"),"ND",
AND(F57="OMF",OR(K57="PRM",K57="SC")),"DMI",
AND(F57="IMF",OR(K57="PRM",K57="SC")),"DMO",
AND(F57="SMF",OR(K57="PRM",K57="SC")),"DES",
AND(K57="PRMM",G57="CCCSR-84"),"DU")</f>
        <v>CR/PRM/DMO</v>
      </c>
      <c r="N57" s="11"/>
      <c r="O57" s="12">
        <v>3.0000000000000001E-3</v>
      </c>
      <c r="P57" s="12">
        <v>1.0999999999999999E-2</v>
      </c>
      <c r="Q57" s="12">
        <v>2.5999999999999999E-2</v>
      </c>
      <c r="R57" s="12">
        <v>5.6000000000000001E-2</v>
      </c>
      <c r="S57" s="12" t="str">
        <f t="shared" si="2"/>
        <v>0.003,0.011,0.026,0.056</v>
      </c>
      <c r="T57" s="11">
        <v>0.1</v>
      </c>
      <c r="U57" s="11">
        <v>0.4</v>
      </c>
      <c r="V57" s="11">
        <v>0.4</v>
      </c>
      <c r="W57" s="11">
        <v>0.4</v>
      </c>
      <c r="X57" s="11">
        <v>0.4</v>
      </c>
      <c r="Y57" s="21" t="str">
        <f t="shared" si="1"/>
        <v>0.4,0.4,0.4,0.4</v>
      </c>
      <c r="Z57" s="11">
        <f t="shared" si="3"/>
        <v>0.1</v>
      </c>
      <c r="AA57" s="7">
        <v>0.04</v>
      </c>
      <c r="AB57" s="7">
        <v>0.9</v>
      </c>
      <c r="AC57" s="7">
        <v>0.1</v>
      </c>
      <c r="AD57" s="13">
        <v>1.5</v>
      </c>
      <c r="AE57" s="13">
        <v>1</v>
      </c>
      <c r="AF57" s="14" t="str" cm="1">
        <f t="array" ref="AF57">+"Loss_distribution_"&amp;D57&amp;"_"&amp;_xlfn.IFS(AND(D57="F",OR(G57="CCCSR-84",G57="NSR98-10")),"POST85_",AND(D57="F",OR(G57="PRE84",G57="PRE84S")),"PRE85_",D57="WF","")&amp;IF(OR(G57="CCCSR-84",G57="NSR98-10",D57="WF"),_xlfn.IFS(F57="OMF","DMI",F57="IMF","DMO",F57="SMF","DES"),)&amp;"_"&amp;C57&amp;"P"</f>
        <v>Loss_distribution_F_POST85_DMO_7P</v>
      </c>
      <c r="AG57" s="15">
        <v>0.84360000000000002</v>
      </c>
      <c r="AH57" s="15">
        <v>0.4660942187089937</v>
      </c>
      <c r="AI57" s="15">
        <v>0.03</v>
      </c>
      <c r="AJ57" s="15">
        <v>0.3</v>
      </c>
    </row>
    <row r="58" spans="1:36" hidden="1" x14ac:dyDescent="0.3">
      <c r="A58" s="7" t="s">
        <v>145</v>
      </c>
      <c r="B58" s="7">
        <v>96</v>
      </c>
      <c r="C58" s="7">
        <v>8</v>
      </c>
      <c r="D58" s="7" t="s">
        <v>22</v>
      </c>
      <c r="E58" s="7" t="s">
        <v>94</v>
      </c>
      <c r="F58" s="7" t="str">
        <f t="shared" si="0"/>
        <v>IMF</v>
      </c>
      <c r="G58" t="s">
        <v>24</v>
      </c>
      <c r="H58" s="8" t="s">
        <v>146</v>
      </c>
      <c r="I58" t="s">
        <v>105</v>
      </c>
      <c r="J58" t="s">
        <v>38</v>
      </c>
      <c r="K58" s="7" t="str" cm="1">
        <f t="array" ref="K58">+_xlfn.IFS(D58="F","PRM",D58="WF","SC",D58="FI","PRMM")</f>
        <v>PRM</v>
      </c>
      <c r="L58" s="9" t="str" cm="1">
        <f t="array" ref="L58">+"CR" &amp; "/" &amp; K58 &amp; "/" &amp;
_xlfn.IFS(
OR(G58="PRE84",G58="PRE84S"),"ND",
AND(F58="OMF",OR(K58="PRM",K58="SC")),"DMI",
AND(F58="IMF",OR(K58="PRM",K58="SC")),"DMO",
AND(F58="SMF",OR(K58="PRM",K58="SC")),"DES",
AND(K58="PRMM",G58="CCCSR-84"),"DU")
&amp; "/" &amp; C58</f>
        <v>CR/PRM/DMO/8</v>
      </c>
      <c r="M58" s="10" t="str" cm="1">
        <f t="array" ref="M58">+"CR" &amp; "/" &amp; K58 &amp; "/" &amp;
_xlfn.IFS(
OR(G58="PRE84",G58="PRE84S"),"ND",
AND(F58="OMF",OR(K58="PRM",K58="SC")),"DMI",
AND(F58="IMF",OR(K58="PRM",K58="SC")),"DMO",
AND(F58="SMF",OR(K58="PRM",K58="SC")),"DES",
AND(K58="PRMM",G58="CCCSR-84"),"DU")</f>
        <v>CR/PRM/DMO</v>
      </c>
      <c r="N58" s="11"/>
      <c r="O58" s="12">
        <v>3.0000000000000001E-3</v>
      </c>
      <c r="P58" s="12">
        <v>1.0999999999999999E-2</v>
      </c>
      <c r="Q58" s="12">
        <v>2.5000000000000001E-2</v>
      </c>
      <c r="R58" s="12">
        <v>5.3999999999999999E-2</v>
      </c>
      <c r="S58" s="12" t="str">
        <f t="shared" si="2"/>
        <v>0.003,0.011,0.025,0.054</v>
      </c>
      <c r="T58" s="11">
        <v>0.1</v>
      </c>
      <c r="U58" s="11">
        <v>0.4</v>
      </c>
      <c r="V58" s="11">
        <v>0.4</v>
      </c>
      <c r="W58" s="11">
        <v>0.4</v>
      </c>
      <c r="X58" s="11">
        <v>0.4</v>
      </c>
      <c r="Y58" s="21" t="str">
        <f t="shared" si="1"/>
        <v>0.4,0.4,0.4,0.4</v>
      </c>
      <c r="Z58" s="11">
        <f t="shared" si="3"/>
        <v>0.1</v>
      </c>
      <c r="AA58" s="7">
        <v>0.04</v>
      </c>
      <c r="AB58" s="7">
        <v>0.9</v>
      </c>
      <c r="AC58" s="7">
        <v>0.1</v>
      </c>
      <c r="AD58" s="13">
        <v>1.5</v>
      </c>
      <c r="AE58" s="13">
        <v>1</v>
      </c>
      <c r="AF58" s="14" t="str" cm="1">
        <f t="array" ref="AF58">+"Loss_distribution_"&amp;D58&amp;"_"&amp;_xlfn.IFS(AND(D58="F",OR(G58="CCCSR-84",G58="NSR98-10")),"POST85_",AND(D58="F",OR(G58="PRE84",G58="PRE84S")),"PRE85_",D58="WF","")&amp;IF(OR(G58="CCCSR-84",G58="NSR98-10",D58="WF"),_xlfn.IFS(F58="OMF","DMI",F58="IMF","DMO",F58="SMF","DES"),)&amp;"_"&amp;C58&amp;"P"</f>
        <v>Loss_distribution_F_POST85_DMO_8P</v>
      </c>
      <c r="AG58" s="15">
        <v>0.94840000000000002</v>
      </c>
      <c r="AH58" s="15">
        <v>0.35</v>
      </c>
      <c r="AI58" s="15">
        <v>0.03</v>
      </c>
      <c r="AJ58" s="15">
        <v>0.3</v>
      </c>
    </row>
    <row r="59" spans="1:36" hidden="1" x14ac:dyDescent="0.3">
      <c r="A59" s="7" t="s">
        <v>147</v>
      </c>
      <c r="B59" s="7">
        <v>97</v>
      </c>
      <c r="C59" s="7">
        <v>8</v>
      </c>
      <c r="D59" s="7" t="s">
        <v>22</v>
      </c>
      <c r="E59" s="7" t="s">
        <v>94</v>
      </c>
      <c r="F59" s="7" t="str">
        <f t="shared" si="0"/>
        <v>IMF</v>
      </c>
      <c r="G59" t="s">
        <v>24</v>
      </c>
      <c r="H59" s="8" t="s">
        <v>148</v>
      </c>
      <c r="I59" t="s">
        <v>105</v>
      </c>
      <c r="J59" t="s">
        <v>38</v>
      </c>
      <c r="K59" s="7" t="str" cm="1">
        <f t="array" ref="K59">+_xlfn.IFS(D59="F","PRM",D59="WF","SC",D59="FI","PRMM")</f>
        <v>PRM</v>
      </c>
      <c r="L59" s="9" t="str" cm="1">
        <f t="array" ref="L59">+"CR" &amp; "/" &amp; K59 &amp; "/" &amp;
_xlfn.IFS(
OR(G59="PRE84",G59="PRE84S"),"ND",
AND(F59="OMF",OR(K59="PRM",K59="SC")),"DMI",
AND(F59="IMF",OR(K59="PRM",K59="SC")),"DMO",
AND(F59="SMF",OR(K59="PRM",K59="SC")),"DES",
AND(K59="PRMM",G59="CCCSR-84"),"DU")
&amp; "/" &amp; C59</f>
        <v>CR/PRM/DMO/8</v>
      </c>
      <c r="M59" s="10" t="str" cm="1">
        <f t="array" ref="M59">+"CR" &amp; "/" &amp; K59 &amp; "/" &amp;
_xlfn.IFS(
OR(G59="PRE84",G59="PRE84S"),"ND",
AND(F59="OMF",OR(K59="PRM",K59="SC")),"DMI",
AND(F59="IMF",OR(K59="PRM",K59="SC")),"DMO",
AND(F59="SMF",OR(K59="PRM",K59="SC")),"DES",
AND(K59="PRMM",G59="CCCSR-84"),"DU")</f>
        <v>CR/PRM/DMO</v>
      </c>
      <c r="N59" s="11"/>
      <c r="O59" s="12">
        <v>3.0000000000000001E-3</v>
      </c>
      <c r="P59" s="12">
        <v>1.0999999999999999E-2</v>
      </c>
      <c r="Q59" s="12">
        <v>2.5000000000000001E-2</v>
      </c>
      <c r="R59" s="12">
        <v>5.3999999999999999E-2</v>
      </c>
      <c r="S59" s="12" t="str">
        <f t="shared" si="2"/>
        <v>0.003,0.011,0.025,0.054</v>
      </c>
      <c r="T59" s="11">
        <v>0.1</v>
      </c>
      <c r="U59" s="11">
        <v>0.4</v>
      </c>
      <c r="V59" s="11">
        <v>0.4</v>
      </c>
      <c r="W59" s="11">
        <v>0.4</v>
      </c>
      <c r="X59" s="11">
        <v>0.4</v>
      </c>
      <c r="Y59" s="21" t="str">
        <f t="shared" si="1"/>
        <v>0.4,0.4,0.4,0.4</v>
      </c>
      <c r="Z59" s="11">
        <f t="shared" si="3"/>
        <v>0.1</v>
      </c>
      <c r="AA59" s="7">
        <v>0.04</v>
      </c>
      <c r="AB59" s="7">
        <v>0.9</v>
      </c>
      <c r="AC59" s="7">
        <v>0.1</v>
      </c>
      <c r="AD59" s="13">
        <v>1.5</v>
      </c>
      <c r="AE59" s="13">
        <v>1</v>
      </c>
      <c r="AF59" s="14" t="str" cm="1">
        <f t="array" ref="AF59">+"Loss_distribution_"&amp;D59&amp;"_"&amp;_xlfn.IFS(AND(D59="F",OR(G59="CCCSR-84",G59="NSR98-10")),"POST85_",AND(D59="F",OR(G59="PRE84",G59="PRE84S")),"PRE85_",D59="WF","")&amp;IF(OR(G59="CCCSR-84",G59="NSR98-10",D59="WF"),_xlfn.IFS(F59="OMF","DMI",F59="IMF","DMO",F59="SMF","DES"),)&amp;"_"&amp;C59&amp;"P"</f>
        <v>Loss_distribution_F_POST85_DMO_8P</v>
      </c>
      <c r="AG59" s="15">
        <v>0.94840000000000002</v>
      </c>
      <c r="AH59" s="15">
        <v>0.35</v>
      </c>
      <c r="AI59" s="15">
        <v>0.03</v>
      </c>
      <c r="AJ59" s="15">
        <v>0.3</v>
      </c>
    </row>
    <row r="60" spans="1:36" hidden="1" x14ac:dyDescent="0.3">
      <c r="A60" s="7" t="s">
        <v>149</v>
      </c>
      <c r="B60" s="7">
        <v>98</v>
      </c>
      <c r="C60" s="7">
        <v>8</v>
      </c>
      <c r="D60" s="7" t="s">
        <v>22</v>
      </c>
      <c r="E60" s="7" t="s">
        <v>94</v>
      </c>
      <c r="F60" s="7" t="str">
        <f t="shared" si="0"/>
        <v>IMF</v>
      </c>
      <c r="G60" t="s">
        <v>24</v>
      </c>
      <c r="H60" s="8" t="s">
        <v>150</v>
      </c>
      <c r="I60" t="s">
        <v>144</v>
      </c>
      <c r="J60" t="s">
        <v>38</v>
      </c>
      <c r="K60" s="7" t="str" cm="1">
        <f t="array" ref="K60">+_xlfn.IFS(D60="F","PRM",D60="WF","SC",D60="FI","PRMM")</f>
        <v>PRM</v>
      </c>
      <c r="L60" s="9" t="str" cm="1">
        <f t="array" ref="L60">+"CR" &amp; "/" &amp; K60 &amp; "/" &amp;
_xlfn.IFS(
OR(G60="PRE84",G60="PRE84S"),"ND",
AND(F60="OMF",OR(K60="PRM",K60="SC")),"DMI",
AND(F60="IMF",OR(K60="PRM",K60="SC")),"DMO",
AND(F60="SMF",OR(K60="PRM",K60="SC")),"DES",
AND(K60="PRMM",G60="CCCSR-84"),"DU")
&amp; "/" &amp; C60</f>
        <v>CR/PRM/DMO/8</v>
      </c>
      <c r="M60" s="10" t="str" cm="1">
        <f t="array" ref="M60">+"CR" &amp; "/" &amp; K60 &amp; "/" &amp;
_xlfn.IFS(
OR(G60="PRE84",G60="PRE84S"),"ND",
AND(F60="OMF",OR(K60="PRM",K60="SC")),"DMI",
AND(F60="IMF",OR(K60="PRM",K60="SC")),"DMO",
AND(F60="SMF",OR(K60="PRM",K60="SC")),"DES",
AND(K60="PRMM",G60="CCCSR-84"),"DU")</f>
        <v>CR/PRM/DMO</v>
      </c>
      <c r="N60" s="11"/>
      <c r="O60" s="12">
        <v>3.0000000000000001E-3</v>
      </c>
      <c r="P60" s="12">
        <v>1.0999999999999999E-2</v>
      </c>
      <c r="Q60" s="12">
        <v>2.5000000000000001E-2</v>
      </c>
      <c r="R60" s="12">
        <v>5.3999999999999999E-2</v>
      </c>
      <c r="S60" s="12" t="str">
        <f t="shared" si="2"/>
        <v>0.003,0.011,0.025,0.054</v>
      </c>
      <c r="T60" s="11">
        <v>0.1</v>
      </c>
      <c r="U60" s="11">
        <v>0.4</v>
      </c>
      <c r="V60" s="11">
        <v>0.4</v>
      </c>
      <c r="W60" s="11">
        <v>0.4</v>
      </c>
      <c r="X60" s="11">
        <v>0.4</v>
      </c>
      <c r="Y60" s="21" t="str">
        <f t="shared" si="1"/>
        <v>0.4,0.4,0.4,0.4</v>
      </c>
      <c r="Z60" s="11">
        <f t="shared" si="3"/>
        <v>0.1</v>
      </c>
      <c r="AA60" s="7">
        <v>0.04</v>
      </c>
      <c r="AB60" s="7">
        <v>0.9</v>
      </c>
      <c r="AC60" s="7">
        <v>0.1</v>
      </c>
      <c r="AD60" s="13">
        <v>1.5</v>
      </c>
      <c r="AE60" s="13">
        <v>1</v>
      </c>
      <c r="AF60" s="14" t="str" cm="1">
        <f t="array" ref="AF60">+"Loss_distribution_"&amp;D60&amp;"_"&amp;_xlfn.IFS(AND(D60="F",OR(G60="CCCSR-84",G60="NSR98-10")),"POST85_",AND(D60="F",OR(G60="PRE84",G60="PRE84S")),"PRE85_",D60="WF","")&amp;IF(OR(G60="CCCSR-84",G60="NSR98-10",D60="WF"),_xlfn.IFS(F60="OMF","DMI",F60="IMF","DMO",F60="SMF","DES"),)&amp;"_"&amp;C60&amp;"P"</f>
        <v>Loss_distribution_F_POST85_DMO_8P</v>
      </c>
      <c r="AG60" s="15">
        <v>0.94840000000000002</v>
      </c>
      <c r="AH60" s="15">
        <v>0.35</v>
      </c>
      <c r="AI60" s="15">
        <v>0.03</v>
      </c>
      <c r="AJ60" s="15">
        <v>0.3</v>
      </c>
    </row>
    <row r="61" spans="1:36" hidden="1" x14ac:dyDescent="0.3">
      <c r="A61" s="7" t="s">
        <v>151</v>
      </c>
      <c r="B61" s="7">
        <v>100</v>
      </c>
      <c r="C61" s="7">
        <v>8</v>
      </c>
      <c r="D61" s="7" t="s">
        <v>22</v>
      </c>
      <c r="E61" s="7" t="s">
        <v>94</v>
      </c>
      <c r="F61" s="7" t="str">
        <f t="shared" si="0"/>
        <v>IMF</v>
      </c>
      <c r="G61" t="s">
        <v>24</v>
      </c>
      <c r="H61" s="8" t="s">
        <v>152</v>
      </c>
      <c r="I61" t="s">
        <v>144</v>
      </c>
      <c r="J61" t="s">
        <v>38</v>
      </c>
      <c r="K61" s="7" t="str" cm="1">
        <f t="array" ref="K61">+_xlfn.IFS(D61="F","PRM",D61="WF","SC",D61="FI","PRMM")</f>
        <v>PRM</v>
      </c>
      <c r="L61" s="9" t="str" cm="1">
        <f t="array" ref="L61">+"CR" &amp; "/" &amp; K61 &amp; "/" &amp;
_xlfn.IFS(
OR(G61="PRE84",G61="PRE84S"),"ND",
AND(F61="OMF",OR(K61="PRM",K61="SC")),"DMI",
AND(F61="IMF",OR(K61="PRM",K61="SC")),"DMO",
AND(F61="SMF",OR(K61="PRM",K61="SC")),"DES",
AND(K61="PRMM",G61="CCCSR-84"),"DU")
&amp; "/" &amp; C61</f>
        <v>CR/PRM/DMO/8</v>
      </c>
      <c r="M61" s="10" t="str" cm="1">
        <f t="array" ref="M61">+"CR" &amp; "/" &amp; K61 &amp; "/" &amp;
_xlfn.IFS(
OR(G61="PRE84",G61="PRE84S"),"ND",
AND(F61="OMF",OR(K61="PRM",K61="SC")),"DMI",
AND(F61="IMF",OR(K61="PRM",K61="SC")),"DMO",
AND(F61="SMF",OR(K61="PRM",K61="SC")),"DES",
AND(K61="PRMM",G61="CCCSR-84"),"DU")</f>
        <v>CR/PRM/DMO</v>
      </c>
      <c r="N61" s="11"/>
      <c r="O61" s="12">
        <v>3.0000000000000001E-3</v>
      </c>
      <c r="P61" s="12">
        <v>1.0999999999999999E-2</v>
      </c>
      <c r="Q61" s="12">
        <v>2.5000000000000001E-2</v>
      </c>
      <c r="R61" s="12">
        <v>5.3999999999999999E-2</v>
      </c>
      <c r="S61" s="12" t="str">
        <f t="shared" si="2"/>
        <v>0.003,0.011,0.025,0.054</v>
      </c>
      <c r="T61" s="11">
        <v>0.1</v>
      </c>
      <c r="U61" s="11">
        <v>0.4</v>
      </c>
      <c r="V61" s="11">
        <v>0.4</v>
      </c>
      <c r="W61" s="11">
        <v>0.4</v>
      </c>
      <c r="X61" s="11">
        <v>0.4</v>
      </c>
      <c r="Y61" s="21" t="str">
        <f t="shared" si="1"/>
        <v>0.4,0.4,0.4,0.4</v>
      </c>
      <c r="Z61" s="11">
        <f t="shared" si="3"/>
        <v>0.1</v>
      </c>
      <c r="AA61" s="7">
        <v>0.04</v>
      </c>
      <c r="AB61" s="7">
        <v>0.9</v>
      </c>
      <c r="AC61" s="7">
        <v>0.1</v>
      </c>
      <c r="AD61" s="13">
        <v>1.5</v>
      </c>
      <c r="AE61" s="13">
        <v>1</v>
      </c>
      <c r="AF61" s="14" t="str" cm="1">
        <f t="array" ref="AF61">+"Loss_distribution_"&amp;D61&amp;"_"&amp;_xlfn.IFS(AND(D61="F",OR(G61="CCCSR-84",G61="NSR98-10")),"POST85_",AND(D61="F",OR(G61="PRE84",G61="PRE84S")),"PRE85_",D61="WF","")&amp;IF(OR(G61="CCCSR-84",G61="NSR98-10",D61="WF"),_xlfn.IFS(F61="OMF","DMI",F61="IMF","DMO",F61="SMF","DES"),)&amp;"_"&amp;C61&amp;"P"</f>
        <v>Loss_distribution_F_POST85_DMO_8P</v>
      </c>
      <c r="AG61" s="15">
        <v>0.94840000000000002</v>
      </c>
      <c r="AH61" s="15">
        <v>0.35</v>
      </c>
      <c r="AI61" s="15">
        <v>0.03</v>
      </c>
      <c r="AJ61" s="15">
        <v>0.3</v>
      </c>
    </row>
    <row r="62" spans="1:36" hidden="1" x14ac:dyDescent="0.3">
      <c r="A62" s="7" t="s">
        <v>153</v>
      </c>
      <c r="B62" s="7">
        <v>101</v>
      </c>
      <c r="C62" s="7">
        <v>10</v>
      </c>
      <c r="D62" s="7" t="s">
        <v>22</v>
      </c>
      <c r="E62" s="7" t="s">
        <v>94</v>
      </c>
      <c r="F62" s="7" t="str">
        <f t="shared" si="0"/>
        <v>IMF</v>
      </c>
      <c r="G62" t="s">
        <v>24</v>
      </c>
      <c r="H62" s="8" t="s">
        <v>154</v>
      </c>
      <c r="I62" t="s">
        <v>144</v>
      </c>
      <c r="J62" t="s">
        <v>38</v>
      </c>
      <c r="K62" s="7" t="str" cm="1">
        <f t="array" ref="K62">+_xlfn.IFS(D62="F","PRM",D62="WF","SC",D62="FI","PRMM")</f>
        <v>PRM</v>
      </c>
      <c r="L62" s="9" t="str" cm="1">
        <f t="array" ref="L62">+"CR" &amp; "/" &amp; K62 &amp; "/" &amp;
_xlfn.IFS(
OR(G62="PRE84",G62="PRE84S"),"ND",
AND(F62="OMF",OR(K62="PRM",K62="SC")),"DMI",
AND(F62="IMF",OR(K62="PRM",K62="SC")),"DMO",
AND(F62="SMF",OR(K62="PRM",K62="SC")),"DES",
AND(K62="PRMM",G62="CCCSR-84"),"DU")
&amp; "/" &amp; C62</f>
        <v>CR/PRM/DMO/10</v>
      </c>
      <c r="M62" s="10" t="str" cm="1">
        <f t="array" ref="M62">+"CR" &amp; "/" &amp; K62 &amp; "/" &amp;
_xlfn.IFS(
OR(G62="PRE84",G62="PRE84S"),"ND",
AND(F62="OMF",OR(K62="PRM",K62="SC")),"DMI",
AND(F62="IMF",OR(K62="PRM",K62="SC")),"DMO",
AND(F62="SMF",OR(K62="PRM",K62="SC")),"DES",
AND(K62="PRMM",G62="CCCSR-84"),"DU")</f>
        <v>CR/PRM/DMO</v>
      </c>
      <c r="N62" s="11"/>
      <c r="O62" s="12">
        <v>3.0000000000000001E-3</v>
      </c>
      <c r="P62" s="12">
        <v>1.0999999999999999E-2</v>
      </c>
      <c r="Q62" s="12">
        <v>2.5000000000000001E-2</v>
      </c>
      <c r="R62" s="12">
        <v>5.1999999999999998E-2</v>
      </c>
      <c r="S62" s="12" t="str">
        <f t="shared" si="2"/>
        <v>0.003,0.011,0.025,0.052</v>
      </c>
      <c r="T62" s="11">
        <v>0.1</v>
      </c>
      <c r="U62" s="11">
        <v>0.4</v>
      </c>
      <c r="V62" s="11">
        <v>0.4</v>
      </c>
      <c r="W62" s="11">
        <v>0.4</v>
      </c>
      <c r="X62" s="11">
        <v>0.4</v>
      </c>
      <c r="Y62" s="21" t="str">
        <f t="shared" si="1"/>
        <v>0.4,0.4,0.4,0.4</v>
      </c>
      <c r="Z62" s="11">
        <f t="shared" si="3"/>
        <v>0.1</v>
      </c>
      <c r="AA62" s="7">
        <v>0.04</v>
      </c>
      <c r="AB62" s="7">
        <v>0.9</v>
      </c>
      <c r="AC62" s="7">
        <v>0.1</v>
      </c>
      <c r="AD62" s="13">
        <v>1.5</v>
      </c>
      <c r="AE62" s="13">
        <v>1</v>
      </c>
      <c r="AF62" s="14" t="str" cm="1">
        <f t="array" ref="AF62">+"Loss_distribution_"&amp;D62&amp;"_"&amp;_xlfn.IFS(AND(D62="F",OR(G62="CCCSR-84",G62="NSR98-10")),"POST85_",AND(D62="F",OR(G62="PRE84",G62="PRE84S")),"PRE85_",D62="WF","")&amp;IF(OR(G62="CCCSR-84",G62="NSR98-10",D62="WF"),_xlfn.IFS(F62="OMF","DMI",F62="IMF","DMO",F62="SMF","DES"),)&amp;"_"&amp;C62&amp;"P"</f>
        <v>Loss_distribution_F_POST85_DMO_10P</v>
      </c>
      <c r="AG62" s="15">
        <v>1.2462</v>
      </c>
      <c r="AH62" s="15">
        <v>0.45</v>
      </c>
      <c r="AI62" s="15">
        <v>0.03</v>
      </c>
      <c r="AJ62" s="15">
        <v>0.3</v>
      </c>
    </row>
    <row r="63" spans="1:36" hidden="1" x14ac:dyDescent="0.3">
      <c r="A63" s="7" t="s">
        <v>155</v>
      </c>
      <c r="B63" s="7">
        <v>102</v>
      </c>
      <c r="C63" s="7">
        <v>10</v>
      </c>
      <c r="D63" s="7" t="s">
        <v>22</v>
      </c>
      <c r="E63" s="7" t="s">
        <v>94</v>
      </c>
      <c r="F63" s="7" t="str">
        <f t="shared" si="0"/>
        <v>IMF</v>
      </c>
      <c r="G63" t="s">
        <v>24</v>
      </c>
      <c r="H63" s="8" t="s">
        <v>156</v>
      </c>
      <c r="I63" t="s">
        <v>144</v>
      </c>
      <c r="J63" t="s">
        <v>38</v>
      </c>
      <c r="K63" s="7" t="str" cm="1">
        <f t="array" ref="K63">+_xlfn.IFS(D63="F","PRM",D63="WF","SC",D63="FI","PRMM")</f>
        <v>PRM</v>
      </c>
      <c r="L63" s="9" t="str" cm="1">
        <f t="array" ref="L63">+"CR" &amp; "/" &amp; K63 &amp; "/" &amp;
_xlfn.IFS(
OR(G63="PRE84",G63="PRE84S"),"ND",
AND(F63="OMF",OR(K63="PRM",K63="SC")),"DMI",
AND(F63="IMF",OR(K63="PRM",K63="SC")),"DMO",
AND(F63="SMF",OR(K63="PRM",K63="SC")),"DES",
AND(K63="PRMM",G63="CCCSR-84"),"DU")
&amp; "/" &amp; C63</f>
        <v>CR/PRM/DMO/10</v>
      </c>
      <c r="M63" s="10" t="str" cm="1">
        <f t="array" ref="M63">+"CR" &amp; "/" &amp; K63 &amp; "/" &amp;
_xlfn.IFS(
OR(G63="PRE84",G63="PRE84S"),"ND",
AND(F63="OMF",OR(K63="PRM",K63="SC")),"DMI",
AND(F63="IMF",OR(K63="PRM",K63="SC")),"DMO",
AND(F63="SMF",OR(K63="PRM",K63="SC")),"DES",
AND(K63="PRMM",G63="CCCSR-84"),"DU")</f>
        <v>CR/PRM/DMO</v>
      </c>
      <c r="N63" s="11"/>
      <c r="O63" s="12">
        <v>3.0000000000000001E-3</v>
      </c>
      <c r="P63" s="12">
        <v>1.0999999999999999E-2</v>
      </c>
      <c r="Q63" s="12">
        <v>2.5000000000000001E-2</v>
      </c>
      <c r="R63" s="12">
        <v>5.1999999999999998E-2</v>
      </c>
      <c r="S63" s="12" t="str">
        <f t="shared" si="2"/>
        <v>0.003,0.011,0.025,0.052</v>
      </c>
      <c r="T63" s="11">
        <v>0.1</v>
      </c>
      <c r="U63" s="11">
        <v>0.4</v>
      </c>
      <c r="V63" s="11">
        <v>0.4</v>
      </c>
      <c r="W63" s="11">
        <v>0.4</v>
      </c>
      <c r="X63" s="11">
        <v>0.4</v>
      </c>
      <c r="Y63" s="21" t="str">
        <f t="shared" si="1"/>
        <v>0.4,0.4,0.4,0.4</v>
      </c>
      <c r="Z63" s="11">
        <f t="shared" si="3"/>
        <v>0.1</v>
      </c>
      <c r="AA63" s="7">
        <v>0.04</v>
      </c>
      <c r="AB63" s="7">
        <v>0.9</v>
      </c>
      <c r="AC63" s="7">
        <v>0.1</v>
      </c>
      <c r="AD63" s="13">
        <v>1.5</v>
      </c>
      <c r="AE63" s="13">
        <v>1</v>
      </c>
      <c r="AF63" s="14" t="str" cm="1">
        <f t="array" ref="AF63">+"Loss_distribution_"&amp;D63&amp;"_"&amp;_xlfn.IFS(AND(D63="F",OR(G63="CCCSR-84",G63="NSR98-10")),"POST85_",AND(D63="F",OR(G63="PRE84",G63="PRE84S")),"PRE85_",D63="WF","")&amp;IF(OR(G63="CCCSR-84",G63="NSR98-10",D63="WF"),_xlfn.IFS(F63="OMF","DMI",F63="IMF","DMO",F63="SMF","DES"),)&amp;"_"&amp;C63&amp;"P"</f>
        <v>Loss_distribution_F_POST85_DMO_10P</v>
      </c>
      <c r="AG63" s="15">
        <v>1.2462</v>
      </c>
      <c r="AH63" s="15">
        <v>0.45</v>
      </c>
      <c r="AI63" s="15">
        <v>0.03</v>
      </c>
      <c r="AJ63" s="15">
        <v>0.3</v>
      </c>
    </row>
    <row r="64" spans="1:36" hidden="1" x14ac:dyDescent="0.3">
      <c r="A64" s="7" t="s">
        <v>157</v>
      </c>
      <c r="B64" s="7">
        <v>103</v>
      </c>
      <c r="C64" s="7">
        <v>10</v>
      </c>
      <c r="D64" s="7" t="s">
        <v>22</v>
      </c>
      <c r="E64" s="7" t="s">
        <v>94</v>
      </c>
      <c r="F64" s="7" t="str">
        <f t="shared" si="0"/>
        <v>IMF</v>
      </c>
      <c r="G64" t="s">
        <v>24</v>
      </c>
      <c r="H64" s="8" t="s">
        <v>158</v>
      </c>
      <c r="I64" t="s">
        <v>144</v>
      </c>
      <c r="J64" t="s">
        <v>38</v>
      </c>
      <c r="K64" s="7" t="str" cm="1">
        <f t="array" ref="K64">+_xlfn.IFS(D64="F","PRM",D64="WF","SC",D64="FI","PRMM")</f>
        <v>PRM</v>
      </c>
      <c r="L64" s="9" t="str" cm="1">
        <f t="array" ref="L64">+"CR" &amp; "/" &amp; K64 &amp; "/" &amp;
_xlfn.IFS(
OR(G64="PRE84",G64="PRE84S"),"ND",
AND(F64="OMF",OR(K64="PRM",K64="SC")),"DMI",
AND(F64="IMF",OR(K64="PRM",K64="SC")),"DMO",
AND(F64="SMF",OR(K64="PRM",K64="SC")),"DES",
AND(K64="PRMM",G64="CCCSR-84"),"DU")
&amp; "/" &amp; C64</f>
        <v>CR/PRM/DMO/10</v>
      </c>
      <c r="M64" s="10" t="str" cm="1">
        <f t="array" ref="M64">+"CR" &amp; "/" &amp; K64 &amp; "/" &amp;
_xlfn.IFS(
OR(G64="PRE84",G64="PRE84S"),"ND",
AND(F64="OMF",OR(K64="PRM",K64="SC")),"DMI",
AND(F64="IMF",OR(K64="PRM",K64="SC")),"DMO",
AND(F64="SMF",OR(K64="PRM",K64="SC")),"DES",
AND(K64="PRMM",G64="CCCSR-84"),"DU")</f>
        <v>CR/PRM/DMO</v>
      </c>
      <c r="N64" s="11"/>
      <c r="O64" s="12">
        <v>3.0000000000000001E-3</v>
      </c>
      <c r="P64" s="12">
        <v>1.0999999999999999E-2</v>
      </c>
      <c r="Q64" s="12">
        <v>2.5000000000000001E-2</v>
      </c>
      <c r="R64" s="12">
        <v>5.1999999999999998E-2</v>
      </c>
      <c r="S64" s="12" t="str">
        <f t="shared" si="2"/>
        <v>0.003,0.011,0.025,0.052</v>
      </c>
      <c r="T64" s="11">
        <v>0.1</v>
      </c>
      <c r="U64" s="11">
        <v>0.4</v>
      </c>
      <c r="V64" s="11">
        <v>0.4</v>
      </c>
      <c r="W64" s="11">
        <v>0.4</v>
      </c>
      <c r="X64" s="11">
        <v>0.4</v>
      </c>
      <c r="Y64" s="21" t="str">
        <f t="shared" si="1"/>
        <v>0.4,0.4,0.4,0.4</v>
      </c>
      <c r="Z64" s="11">
        <f t="shared" si="3"/>
        <v>0.1</v>
      </c>
      <c r="AA64" s="7">
        <v>0.04</v>
      </c>
      <c r="AB64" s="7">
        <v>0.9</v>
      </c>
      <c r="AC64" s="7">
        <v>0.1</v>
      </c>
      <c r="AD64" s="13">
        <v>1.5</v>
      </c>
      <c r="AE64" s="13">
        <v>1</v>
      </c>
      <c r="AF64" s="14" t="str" cm="1">
        <f t="array" ref="AF64">+"Loss_distribution_"&amp;D64&amp;"_"&amp;_xlfn.IFS(AND(D64="F",OR(G64="CCCSR-84",G64="NSR98-10")),"POST85_",AND(D64="F",OR(G64="PRE84",G64="PRE84S")),"PRE85_",D64="WF","")&amp;IF(OR(G64="CCCSR-84",G64="NSR98-10",D64="WF"),_xlfn.IFS(F64="OMF","DMI",F64="IMF","DMO",F64="SMF","DES"),)&amp;"_"&amp;C64&amp;"P"</f>
        <v>Loss_distribution_F_POST85_DMO_10P</v>
      </c>
      <c r="AG64" s="15">
        <v>1.2462</v>
      </c>
      <c r="AH64" s="15">
        <v>0.45</v>
      </c>
      <c r="AI64" s="15">
        <v>0.03</v>
      </c>
      <c r="AJ64" s="15">
        <v>0.3</v>
      </c>
    </row>
    <row r="65" spans="1:36" hidden="1" x14ac:dyDescent="0.3">
      <c r="A65" s="7" t="s">
        <v>159</v>
      </c>
      <c r="B65" s="7">
        <v>105</v>
      </c>
      <c r="C65" s="7">
        <v>10</v>
      </c>
      <c r="D65" s="7" t="s">
        <v>22</v>
      </c>
      <c r="E65" s="7" t="s">
        <v>94</v>
      </c>
      <c r="F65" s="7" t="str">
        <f t="shared" si="0"/>
        <v>IMF</v>
      </c>
      <c r="G65" t="s">
        <v>24</v>
      </c>
      <c r="H65" s="8" t="s">
        <v>160</v>
      </c>
      <c r="I65" t="s">
        <v>144</v>
      </c>
      <c r="J65" t="s">
        <v>38</v>
      </c>
      <c r="K65" s="7" t="str" cm="1">
        <f t="array" ref="K65">+_xlfn.IFS(D65="F","PRM",D65="WF","SC",D65="FI","PRMM")</f>
        <v>PRM</v>
      </c>
      <c r="L65" s="9" t="str" cm="1">
        <f t="array" ref="L65">+"CR" &amp; "/" &amp; K65 &amp; "/" &amp;
_xlfn.IFS(
OR(G65="PRE84",G65="PRE84S"),"ND",
AND(F65="OMF",OR(K65="PRM",K65="SC")),"DMI",
AND(F65="IMF",OR(K65="PRM",K65="SC")),"DMO",
AND(F65="SMF",OR(K65="PRM",K65="SC")),"DES",
AND(K65="PRMM",G65="CCCSR-84"),"DU")
&amp; "/" &amp; C65</f>
        <v>CR/PRM/DMO/10</v>
      </c>
      <c r="M65" s="10" t="str" cm="1">
        <f t="array" ref="M65">+"CR" &amp; "/" &amp; K65 &amp; "/" &amp;
_xlfn.IFS(
OR(G65="PRE84",G65="PRE84S"),"ND",
AND(F65="OMF",OR(K65="PRM",K65="SC")),"DMI",
AND(F65="IMF",OR(K65="PRM",K65="SC")),"DMO",
AND(F65="SMF",OR(K65="PRM",K65="SC")),"DES",
AND(K65="PRMM",G65="CCCSR-84"),"DU")</f>
        <v>CR/PRM/DMO</v>
      </c>
      <c r="N65" s="11"/>
      <c r="O65" s="12">
        <v>3.0000000000000001E-3</v>
      </c>
      <c r="P65" s="12">
        <v>1.0999999999999999E-2</v>
      </c>
      <c r="Q65" s="12">
        <v>2.5000000000000001E-2</v>
      </c>
      <c r="R65" s="12">
        <v>5.1999999999999998E-2</v>
      </c>
      <c r="S65" s="12" t="str">
        <f t="shared" si="2"/>
        <v>0.003,0.011,0.025,0.052</v>
      </c>
      <c r="T65" s="11">
        <v>0.1</v>
      </c>
      <c r="U65" s="11">
        <v>0.4</v>
      </c>
      <c r="V65" s="11">
        <v>0.4</v>
      </c>
      <c r="W65" s="11">
        <v>0.4</v>
      </c>
      <c r="X65" s="11">
        <v>0.4</v>
      </c>
      <c r="Y65" s="21" t="str">
        <f t="shared" si="1"/>
        <v>0.4,0.4,0.4,0.4</v>
      </c>
      <c r="Z65" s="11">
        <f t="shared" si="3"/>
        <v>0.1</v>
      </c>
      <c r="AA65" s="7">
        <v>0.04</v>
      </c>
      <c r="AB65" s="7">
        <v>0.9</v>
      </c>
      <c r="AC65" s="7">
        <v>0.1</v>
      </c>
      <c r="AD65" s="13">
        <v>1.5</v>
      </c>
      <c r="AE65" s="13">
        <v>1</v>
      </c>
      <c r="AF65" s="14" t="str" cm="1">
        <f t="array" ref="AF65">+"Loss_distribution_"&amp;D65&amp;"_"&amp;_xlfn.IFS(AND(D65="F",OR(G65="CCCSR-84",G65="NSR98-10")),"POST85_",AND(D65="F",OR(G65="PRE84",G65="PRE84S")),"PRE85_",D65="WF","")&amp;IF(OR(G65="CCCSR-84",G65="NSR98-10",D65="WF"),_xlfn.IFS(F65="OMF","DMI",F65="IMF","DMO",F65="SMF","DES"),)&amp;"_"&amp;C65&amp;"P"</f>
        <v>Loss_distribution_F_POST85_DMO_10P</v>
      </c>
      <c r="AG65" s="15">
        <v>1.2462</v>
      </c>
      <c r="AH65" s="15">
        <v>0.45</v>
      </c>
      <c r="AI65" s="15">
        <v>0.03</v>
      </c>
      <c r="AJ65" s="15">
        <v>0.3</v>
      </c>
    </row>
    <row r="66" spans="1:36" hidden="1" x14ac:dyDescent="0.3">
      <c r="A66" s="7" t="s">
        <v>161</v>
      </c>
      <c r="B66" s="7">
        <v>126</v>
      </c>
      <c r="C66" s="7">
        <v>2</v>
      </c>
      <c r="D66" s="7" t="s">
        <v>22</v>
      </c>
      <c r="E66" s="7" t="s">
        <v>162</v>
      </c>
      <c r="F66" s="7" t="str">
        <f t="shared" ref="F66:F129" si="4">+IF(E66="Baja","OMF",IF(E66="Intermedia","IMF","SMF"))</f>
        <v>SMF</v>
      </c>
      <c r="G66" t="s">
        <v>24</v>
      </c>
      <c r="H66" s="8" t="s">
        <v>163</v>
      </c>
      <c r="I66" t="s">
        <v>164</v>
      </c>
      <c r="J66" t="s">
        <v>38</v>
      </c>
      <c r="K66" s="7" t="str" cm="1">
        <f t="array" ref="K66">+_xlfn.IFS(D66="F","PRM",D66="WF","SC",D66="FI","PRMM")</f>
        <v>PRM</v>
      </c>
      <c r="L66" s="9" t="str" cm="1">
        <f t="array" ref="L66">+"CR" &amp; "/" &amp; K66 &amp; "/" &amp;
_xlfn.IFS(
OR(G66="PRE84",G66="PRE84S"),"ND",
AND(F66="OMF",OR(K66="PRM",K66="SC")),"DMI",
AND(F66="IMF",OR(K66="PRM",K66="SC")),"DMO",
AND(F66="SMF",OR(K66="PRM",K66="SC")),"DES",
AND(K66="PRMM",G66="CCCSR-84"),"DU")
&amp; "/" &amp; C66</f>
        <v>CR/PRM/DES/2</v>
      </c>
      <c r="M66" s="10" t="str" cm="1">
        <f t="array" ref="M66">+"CR" &amp; "/" &amp; K66 &amp; "/" &amp;
_xlfn.IFS(
OR(G66="PRE84",G66="PRE84S"),"ND",
AND(F66="OMF",OR(K66="PRM",K66="SC")),"DMI",
AND(F66="IMF",OR(K66="PRM",K66="SC")),"DMO",
AND(F66="SMF",OR(K66="PRM",K66="SC")),"DES",
AND(K66="PRMM",G66="CCCSR-84"),"DU")</f>
        <v>CR/PRM/DES</v>
      </c>
      <c r="N66" s="11"/>
      <c r="O66" s="12">
        <v>3.0000000000000001E-3</v>
      </c>
      <c r="P66" s="12">
        <v>1.4E-2</v>
      </c>
      <c r="Q66" s="12">
        <v>3.6999999999999998E-2</v>
      </c>
      <c r="R66" s="12">
        <v>8.2000000000000003E-2</v>
      </c>
      <c r="S66" s="12" t="str">
        <f t="shared" si="2"/>
        <v>0.003,0.014,0.037,0.082</v>
      </c>
      <c r="T66" s="11">
        <v>0.1</v>
      </c>
      <c r="U66" s="11">
        <v>0.4</v>
      </c>
      <c r="V66" s="11">
        <v>0.4</v>
      </c>
      <c r="W66" s="11">
        <v>0.4</v>
      </c>
      <c r="X66" s="11">
        <v>0.4</v>
      </c>
      <c r="Y66" s="21" t="str">
        <f t="shared" ref="Y66:Y129" si="5">+U66&amp;","&amp;V66&amp;","&amp;W66&amp;","&amp;X66</f>
        <v>0.4,0.4,0.4,0.4</v>
      </c>
      <c r="Z66" s="11">
        <f t="shared" si="3"/>
        <v>0.1</v>
      </c>
      <c r="AA66" s="7">
        <v>0.04</v>
      </c>
      <c r="AB66" s="7">
        <v>0.9</v>
      </c>
      <c r="AC66" s="7">
        <v>0.1</v>
      </c>
      <c r="AD66" s="13">
        <v>0.6</v>
      </c>
      <c r="AE66" s="13">
        <v>1</v>
      </c>
      <c r="AF66" s="14" t="str" cm="1">
        <f t="array" ref="AF66">+"Loss_distribution_"&amp;D66&amp;"_"&amp;_xlfn.IFS(AND(D66="F",OR(G66="CCCSR-84",G66="NSR98-10")),"POST85_",AND(D66="F",OR(G66="PRE84",G66="PRE84S")),"PRE85_",D66="WF","")&amp;IF(OR(G66="CCCSR-84",G66="NSR98-10",D66="WF"),_xlfn.IFS(F66="OMF","DMI",F66="IMF","DMO",F66="SMF","DES"),)&amp;"_"&amp;C66&amp;"P"</f>
        <v>Loss_distribution_F_POST85_DES_2P</v>
      </c>
      <c r="AG66" s="15">
        <v>3.6273</v>
      </c>
      <c r="AH66" s="15">
        <v>0.76423200000000002</v>
      </c>
      <c r="AI66" s="15">
        <v>0.04</v>
      </c>
      <c r="AJ66" s="15">
        <v>0.3</v>
      </c>
    </row>
    <row r="67" spans="1:36" hidden="1" x14ac:dyDescent="0.3">
      <c r="A67" s="7" t="s">
        <v>165</v>
      </c>
      <c r="B67" s="7">
        <v>127</v>
      </c>
      <c r="C67" s="7">
        <v>2</v>
      </c>
      <c r="D67" s="7" t="s">
        <v>22</v>
      </c>
      <c r="E67" s="7" t="s">
        <v>162</v>
      </c>
      <c r="F67" s="7" t="str">
        <f t="shared" si="4"/>
        <v>SMF</v>
      </c>
      <c r="G67" t="s">
        <v>24</v>
      </c>
      <c r="H67" s="8" t="s">
        <v>166</v>
      </c>
      <c r="I67" t="s">
        <v>164</v>
      </c>
      <c r="J67" t="s">
        <v>38</v>
      </c>
      <c r="K67" s="7" t="str" cm="1">
        <f t="array" ref="K67">+_xlfn.IFS(D67="F","PRM",D67="WF","SC",D67="FI","PRMM")</f>
        <v>PRM</v>
      </c>
      <c r="L67" s="9" t="str" cm="1">
        <f t="array" ref="L67">+"CR" &amp; "/" &amp; K67 &amp; "/" &amp;
_xlfn.IFS(
OR(G67="PRE84",G67="PRE84S"),"ND",
AND(F67="OMF",OR(K67="PRM",K67="SC")),"DMI",
AND(F67="IMF",OR(K67="PRM",K67="SC")),"DMO",
AND(F67="SMF",OR(K67="PRM",K67="SC")),"DES",
AND(K67="PRMM",G67="CCCSR-84"),"DU")
&amp; "/" &amp; C67</f>
        <v>CR/PRM/DES/2</v>
      </c>
      <c r="M67" s="10" t="str" cm="1">
        <f t="array" ref="M67">+"CR" &amp; "/" &amp; K67 &amp; "/" &amp;
_xlfn.IFS(
OR(G67="PRE84",G67="PRE84S"),"ND",
AND(F67="OMF",OR(K67="PRM",K67="SC")),"DMI",
AND(F67="IMF",OR(K67="PRM",K67="SC")),"DMO",
AND(F67="SMF",OR(K67="PRM",K67="SC")),"DES",
AND(K67="PRMM",G67="CCCSR-84"),"DU")</f>
        <v>CR/PRM/DES</v>
      </c>
      <c r="N67" s="11"/>
      <c r="O67" s="12">
        <v>3.0000000000000001E-3</v>
      </c>
      <c r="P67" s="12">
        <v>1.4E-2</v>
      </c>
      <c r="Q67" s="12">
        <v>3.6999999999999998E-2</v>
      </c>
      <c r="R67" s="12">
        <v>8.2000000000000003E-2</v>
      </c>
      <c r="S67" s="12" t="str">
        <f t="shared" ref="S67:S130" si="6">+_xlfn.CONCAT(O67,",",P67,",",Q67,",",R67)</f>
        <v>0.003,0.014,0.037,0.082</v>
      </c>
      <c r="T67" s="11">
        <v>0.1</v>
      </c>
      <c r="U67" s="11">
        <v>0.4</v>
      </c>
      <c r="V67" s="11">
        <v>0.4</v>
      </c>
      <c r="W67" s="11">
        <v>0.4</v>
      </c>
      <c r="X67" s="11">
        <v>0.4</v>
      </c>
      <c r="Y67" s="21" t="str">
        <f t="shared" si="5"/>
        <v>0.4,0.4,0.4,0.4</v>
      </c>
      <c r="Z67" s="11">
        <f t="shared" ref="Z67:Z130" si="7">+T67</f>
        <v>0.1</v>
      </c>
      <c r="AA67" s="7">
        <v>0.04</v>
      </c>
      <c r="AB67" s="7">
        <v>0.9</v>
      </c>
      <c r="AC67" s="7">
        <v>0.1</v>
      </c>
      <c r="AD67" s="13">
        <v>0.6</v>
      </c>
      <c r="AE67" s="13">
        <v>1</v>
      </c>
      <c r="AF67" s="14" t="str" cm="1">
        <f t="array" ref="AF67">+"Loss_distribution_"&amp;D67&amp;"_"&amp;_xlfn.IFS(AND(D67="F",OR(G67="CCCSR-84",G67="NSR98-10")),"POST85_",AND(D67="F",OR(G67="PRE84",G67="PRE84S")),"PRE85_",D67="WF","")&amp;IF(OR(G67="CCCSR-84",G67="NSR98-10",D67="WF"),_xlfn.IFS(F67="OMF","DMI",F67="IMF","DMO",F67="SMF","DES"),)&amp;"_"&amp;C67&amp;"P"</f>
        <v>Loss_distribution_F_POST85_DES_2P</v>
      </c>
      <c r="AG67" s="15">
        <v>3.6273</v>
      </c>
      <c r="AH67" s="15">
        <v>0.76423200000000002</v>
      </c>
      <c r="AI67" s="15">
        <v>0.04</v>
      </c>
      <c r="AJ67" s="15">
        <v>0.3</v>
      </c>
    </row>
    <row r="68" spans="1:36" hidden="1" x14ac:dyDescent="0.3">
      <c r="A68" s="7" t="s">
        <v>167</v>
      </c>
      <c r="B68" s="7">
        <v>128</v>
      </c>
      <c r="C68" s="7">
        <v>2</v>
      </c>
      <c r="D68" s="7" t="s">
        <v>22</v>
      </c>
      <c r="E68" s="7" t="s">
        <v>162</v>
      </c>
      <c r="F68" s="7" t="str">
        <f t="shared" si="4"/>
        <v>SMF</v>
      </c>
      <c r="G68" t="s">
        <v>24</v>
      </c>
      <c r="H68" s="8" t="s">
        <v>168</v>
      </c>
      <c r="I68" t="s">
        <v>164</v>
      </c>
      <c r="J68" t="s">
        <v>38</v>
      </c>
      <c r="K68" s="7" t="str" cm="1">
        <f t="array" ref="K68">+_xlfn.IFS(D68="F","PRM",D68="WF","SC",D68="FI","PRMM")</f>
        <v>PRM</v>
      </c>
      <c r="L68" s="9" t="str" cm="1">
        <f t="array" ref="L68">+"CR" &amp; "/" &amp; K68 &amp; "/" &amp;
_xlfn.IFS(
OR(G68="PRE84",G68="PRE84S"),"ND",
AND(F68="OMF",OR(K68="PRM",K68="SC")),"DMI",
AND(F68="IMF",OR(K68="PRM",K68="SC")),"DMO",
AND(F68="SMF",OR(K68="PRM",K68="SC")),"DES",
AND(K68="PRMM",G68="CCCSR-84"),"DU")
&amp; "/" &amp; C68</f>
        <v>CR/PRM/DES/2</v>
      </c>
      <c r="M68" s="10" t="str" cm="1">
        <f t="array" ref="M68">+"CR" &amp; "/" &amp; K68 &amp; "/" &amp;
_xlfn.IFS(
OR(G68="PRE84",G68="PRE84S"),"ND",
AND(F68="OMF",OR(K68="PRM",K68="SC")),"DMI",
AND(F68="IMF",OR(K68="PRM",K68="SC")),"DMO",
AND(F68="SMF",OR(K68="PRM",K68="SC")),"DES",
AND(K68="PRMM",G68="CCCSR-84"),"DU")</f>
        <v>CR/PRM/DES</v>
      </c>
      <c r="N68" s="11"/>
      <c r="O68" s="12">
        <v>3.0000000000000001E-3</v>
      </c>
      <c r="P68" s="12">
        <v>1.4E-2</v>
      </c>
      <c r="Q68" s="12">
        <v>3.6999999999999998E-2</v>
      </c>
      <c r="R68" s="12">
        <v>8.2000000000000003E-2</v>
      </c>
      <c r="S68" s="12" t="str">
        <f t="shared" si="6"/>
        <v>0.003,0.014,0.037,0.082</v>
      </c>
      <c r="T68" s="11">
        <v>0.1</v>
      </c>
      <c r="U68" s="11">
        <v>0.4</v>
      </c>
      <c r="V68" s="11">
        <v>0.4</v>
      </c>
      <c r="W68" s="11">
        <v>0.4</v>
      </c>
      <c r="X68" s="11">
        <v>0.4</v>
      </c>
      <c r="Y68" s="21" t="str">
        <f t="shared" si="5"/>
        <v>0.4,0.4,0.4,0.4</v>
      </c>
      <c r="Z68" s="11">
        <f t="shared" si="7"/>
        <v>0.1</v>
      </c>
      <c r="AA68" s="7">
        <v>0.04</v>
      </c>
      <c r="AB68" s="7">
        <v>0.9</v>
      </c>
      <c r="AC68" s="7">
        <v>0.1</v>
      </c>
      <c r="AD68" s="13">
        <v>0.6</v>
      </c>
      <c r="AE68" s="13">
        <v>1</v>
      </c>
      <c r="AF68" s="14" t="str" cm="1">
        <f t="array" ref="AF68">+"Loss_distribution_"&amp;D68&amp;"_"&amp;_xlfn.IFS(AND(D68="F",OR(G68="CCCSR-84",G68="NSR98-10")),"POST85_",AND(D68="F",OR(G68="PRE84",G68="PRE84S")),"PRE85_",D68="WF","")&amp;IF(OR(G68="CCCSR-84",G68="NSR98-10",D68="WF"),_xlfn.IFS(F68="OMF","DMI",F68="IMF","DMO",F68="SMF","DES"),)&amp;"_"&amp;C68&amp;"P"</f>
        <v>Loss_distribution_F_POST85_DES_2P</v>
      </c>
      <c r="AG68" s="15">
        <v>3.6273</v>
      </c>
      <c r="AH68" s="15">
        <v>0.76423200000000002</v>
      </c>
      <c r="AI68" s="15">
        <v>0.04</v>
      </c>
      <c r="AJ68" s="15">
        <v>0.3</v>
      </c>
    </row>
    <row r="69" spans="1:36" hidden="1" x14ac:dyDescent="0.3">
      <c r="A69" s="7" t="s">
        <v>169</v>
      </c>
      <c r="B69" s="7">
        <v>130</v>
      </c>
      <c r="C69" s="7">
        <v>2</v>
      </c>
      <c r="D69" s="7" t="s">
        <v>22</v>
      </c>
      <c r="E69" s="7" t="s">
        <v>162</v>
      </c>
      <c r="F69" s="7" t="str">
        <f t="shared" si="4"/>
        <v>SMF</v>
      </c>
      <c r="G69" t="s">
        <v>24</v>
      </c>
      <c r="H69" s="8" t="s">
        <v>170</v>
      </c>
      <c r="I69" t="s">
        <v>164</v>
      </c>
      <c r="J69" t="s">
        <v>38</v>
      </c>
      <c r="K69" s="7" t="str" cm="1">
        <f t="array" ref="K69">+_xlfn.IFS(D69="F","PRM",D69="WF","SC",D69="FI","PRMM")</f>
        <v>PRM</v>
      </c>
      <c r="L69" s="9" t="str" cm="1">
        <f t="array" ref="L69">+"CR" &amp; "/" &amp; K69 &amp; "/" &amp;
_xlfn.IFS(
OR(G69="PRE84",G69="PRE84S"),"ND",
AND(F69="OMF",OR(K69="PRM",K69="SC")),"DMI",
AND(F69="IMF",OR(K69="PRM",K69="SC")),"DMO",
AND(F69="SMF",OR(K69="PRM",K69="SC")),"DES",
AND(K69="PRMM",G69="CCCSR-84"),"DU")
&amp; "/" &amp; C69</f>
        <v>CR/PRM/DES/2</v>
      </c>
      <c r="M69" s="10" t="str" cm="1">
        <f t="array" ref="M69">+"CR" &amp; "/" &amp; K69 &amp; "/" &amp;
_xlfn.IFS(
OR(G69="PRE84",G69="PRE84S"),"ND",
AND(F69="OMF",OR(K69="PRM",K69="SC")),"DMI",
AND(F69="IMF",OR(K69="PRM",K69="SC")),"DMO",
AND(F69="SMF",OR(K69="PRM",K69="SC")),"DES",
AND(K69="PRMM",G69="CCCSR-84"),"DU")</f>
        <v>CR/PRM/DES</v>
      </c>
      <c r="N69" s="11"/>
      <c r="O69" s="12">
        <v>3.0000000000000001E-3</v>
      </c>
      <c r="P69" s="12">
        <v>1.4E-2</v>
      </c>
      <c r="Q69" s="12">
        <v>3.6999999999999998E-2</v>
      </c>
      <c r="R69" s="12">
        <v>8.2000000000000003E-2</v>
      </c>
      <c r="S69" s="12" t="str">
        <f t="shared" si="6"/>
        <v>0.003,0.014,0.037,0.082</v>
      </c>
      <c r="T69" s="11">
        <v>0.1</v>
      </c>
      <c r="U69" s="11">
        <v>0.4</v>
      </c>
      <c r="V69" s="11">
        <v>0.4</v>
      </c>
      <c r="W69" s="11">
        <v>0.4</v>
      </c>
      <c r="X69" s="11">
        <v>0.4</v>
      </c>
      <c r="Y69" s="21" t="str">
        <f t="shared" si="5"/>
        <v>0.4,0.4,0.4,0.4</v>
      </c>
      <c r="Z69" s="11">
        <f t="shared" si="7"/>
        <v>0.1</v>
      </c>
      <c r="AA69" s="7">
        <v>0.04</v>
      </c>
      <c r="AB69" s="7">
        <v>0.9</v>
      </c>
      <c r="AC69" s="7">
        <v>0.1</v>
      </c>
      <c r="AD69" s="13">
        <v>0.6</v>
      </c>
      <c r="AE69" s="13">
        <v>1</v>
      </c>
      <c r="AF69" s="14" t="str" cm="1">
        <f t="array" ref="AF69">+"Loss_distribution_"&amp;D69&amp;"_"&amp;_xlfn.IFS(AND(D69="F",OR(G69="CCCSR-84",G69="NSR98-10")),"POST85_",AND(D69="F",OR(G69="PRE84",G69="PRE84S")),"PRE85_",D69="WF","")&amp;IF(OR(G69="CCCSR-84",G69="NSR98-10",D69="WF"),_xlfn.IFS(F69="OMF","DMI",F69="IMF","DMO",F69="SMF","DES"),)&amp;"_"&amp;C69&amp;"P"</f>
        <v>Loss_distribution_F_POST85_DES_2P</v>
      </c>
      <c r="AG69" s="15">
        <v>3.6273</v>
      </c>
      <c r="AH69" s="15">
        <v>0.76423200000000002</v>
      </c>
      <c r="AI69" s="15">
        <v>0.04</v>
      </c>
      <c r="AJ69" s="15">
        <v>0.3</v>
      </c>
    </row>
    <row r="70" spans="1:36" hidden="1" x14ac:dyDescent="0.3">
      <c r="A70" s="7" t="s">
        <v>171</v>
      </c>
      <c r="B70" s="7">
        <v>131</v>
      </c>
      <c r="C70" s="7">
        <v>3</v>
      </c>
      <c r="D70" s="7" t="s">
        <v>22</v>
      </c>
      <c r="E70" s="7" t="s">
        <v>162</v>
      </c>
      <c r="F70" s="7" t="str">
        <f t="shared" si="4"/>
        <v>SMF</v>
      </c>
      <c r="G70" t="s">
        <v>24</v>
      </c>
      <c r="H70" s="8" t="s">
        <v>172</v>
      </c>
      <c r="I70" t="s">
        <v>173</v>
      </c>
      <c r="J70" t="s">
        <v>38</v>
      </c>
      <c r="K70" s="7" t="str" cm="1">
        <f t="array" ref="K70">+_xlfn.IFS(D70="F","PRM",D70="WF","SC",D70="FI","PRMM")</f>
        <v>PRM</v>
      </c>
      <c r="L70" s="9" t="str" cm="1">
        <f t="array" ref="L70">+"CR" &amp; "/" &amp; K70 &amp; "/" &amp;
_xlfn.IFS(
OR(G70="PRE84",G70="PRE84S"),"ND",
AND(F70="OMF",OR(K70="PRM",K70="SC")),"DMI",
AND(F70="IMF",OR(K70="PRM",K70="SC")),"DMO",
AND(F70="SMF",OR(K70="PRM",K70="SC")),"DES",
AND(K70="PRMM",G70="CCCSR-84"),"DU")
&amp; "/" &amp; C70</f>
        <v>CR/PRM/DES/3</v>
      </c>
      <c r="M70" s="10" t="str" cm="1">
        <f t="array" ref="M70">+"CR" &amp; "/" &amp; K70 &amp; "/" &amp;
_xlfn.IFS(
OR(G70="PRE84",G70="PRE84S"),"ND",
AND(F70="OMF",OR(K70="PRM",K70="SC")),"DMI",
AND(F70="IMF",OR(K70="PRM",K70="SC")),"DMO",
AND(F70="SMF",OR(K70="PRM",K70="SC")),"DES",
AND(K70="PRMM",G70="CCCSR-84"),"DU")</f>
        <v>CR/PRM/DES</v>
      </c>
      <c r="N70" s="11"/>
      <c r="O70" s="12">
        <v>3.0000000000000001E-3</v>
      </c>
      <c r="P70" s="12">
        <v>1.2999999999999999E-2</v>
      </c>
      <c r="Q70" s="12">
        <v>3.3000000000000002E-2</v>
      </c>
      <c r="R70" s="12">
        <v>7.3999999999999996E-2</v>
      </c>
      <c r="S70" s="12" t="str">
        <f t="shared" si="6"/>
        <v>0.003,0.013,0.033,0.074</v>
      </c>
      <c r="T70" s="11">
        <v>0.1</v>
      </c>
      <c r="U70" s="11">
        <v>0.4</v>
      </c>
      <c r="V70" s="11">
        <v>0.4</v>
      </c>
      <c r="W70" s="11">
        <v>0.4</v>
      </c>
      <c r="X70" s="11">
        <v>0.4</v>
      </c>
      <c r="Y70" s="21" t="str">
        <f t="shared" si="5"/>
        <v>0.4,0.4,0.4,0.4</v>
      </c>
      <c r="Z70" s="11">
        <f t="shared" si="7"/>
        <v>0.1</v>
      </c>
      <c r="AA70" s="7">
        <v>0.04</v>
      </c>
      <c r="AB70" s="7">
        <v>0.9</v>
      </c>
      <c r="AC70" s="7">
        <v>0.1</v>
      </c>
      <c r="AD70" s="13">
        <v>1</v>
      </c>
      <c r="AE70" s="13">
        <v>1</v>
      </c>
      <c r="AF70" s="14" t="str" cm="1">
        <f t="array" ref="AF70">+"Loss_distribution_"&amp;D70&amp;"_"&amp;_xlfn.IFS(AND(D70="F",OR(G70="CCCSR-84",G70="NSR98-10")),"POST85_",AND(D70="F",OR(G70="PRE84",G70="PRE84S")),"PRE85_",D70="WF","")&amp;IF(OR(G70="CCCSR-84",G70="NSR98-10",D70="WF"),_xlfn.IFS(F70="OMF","DMI",F70="IMF","DMO",F70="SMF","DES"),)&amp;"_"&amp;C70&amp;"P"</f>
        <v>Loss_distribution_F_POST85_DES_3P</v>
      </c>
      <c r="AG70" s="15">
        <v>1.7897000000000001</v>
      </c>
      <c r="AH70" s="15">
        <v>0.49753311882252071</v>
      </c>
      <c r="AI70" s="15">
        <v>0.04</v>
      </c>
      <c r="AJ70" s="15">
        <v>0.3</v>
      </c>
    </row>
    <row r="71" spans="1:36" hidden="1" x14ac:dyDescent="0.3">
      <c r="A71" s="7" t="s">
        <v>174</v>
      </c>
      <c r="B71" s="7">
        <v>132</v>
      </c>
      <c r="C71" s="7">
        <v>3</v>
      </c>
      <c r="D71" s="7" t="s">
        <v>22</v>
      </c>
      <c r="E71" s="7" t="s">
        <v>162</v>
      </c>
      <c r="F71" s="7" t="str">
        <f t="shared" si="4"/>
        <v>SMF</v>
      </c>
      <c r="G71" t="s">
        <v>24</v>
      </c>
      <c r="H71" s="8" t="s">
        <v>175</v>
      </c>
      <c r="I71" t="s">
        <v>164</v>
      </c>
      <c r="J71" t="s">
        <v>38</v>
      </c>
      <c r="K71" s="7" t="str" cm="1">
        <f t="array" ref="K71">+_xlfn.IFS(D71="F","PRM",D71="WF","SC",D71="FI","PRMM")</f>
        <v>PRM</v>
      </c>
      <c r="L71" s="9" t="str" cm="1">
        <f t="array" ref="L71">+"CR" &amp; "/" &amp; K71 &amp; "/" &amp;
_xlfn.IFS(
OR(G71="PRE84",G71="PRE84S"),"ND",
AND(F71="OMF",OR(K71="PRM",K71="SC")),"DMI",
AND(F71="IMF",OR(K71="PRM",K71="SC")),"DMO",
AND(F71="SMF",OR(K71="PRM",K71="SC")),"DES",
AND(K71="PRMM",G71="CCCSR-84"),"DU")
&amp; "/" &amp; C71</f>
        <v>CR/PRM/DES/3</v>
      </c>
      <c r="M71" s="10" t="str" cm="1">
        <f t="array" ref="M71">+"CR" &amp; "/" &amp; K71 &amp; "/" &amp;
_xlfn.IFS(
OR(G71="PRE84",G71="PRE84S"),"ND",
AND(F71="OMF",OR(K71="PRM",K71="SC")),"DMI",
AND(F71="IMF",OR(K71="PRM",K71="SC")),"DMO",
AND(F71="SMF",OR(K71="PRM",K71="SC")),"DES",
AND(K71="PRMM",G71="CCCSR-84"),"DU")</f>
        <v>CR/PRM/DES</v>
      </c>
      <c r="N71" s="11"/>
      <c r="O71" s="12">
        <v>3.0000000000000001E-3</v>
      </c>
      <c r="P71" s="12">
        <v>1.2999999999999999E-2</v>
      </c>
      <c r="Q71" s="12">
        <v>3.3000000000000002E-2</v>
      </c>
      <c r="R71" s="12">
        <v>7.3999999999999996E-2</v>
      </c>
      <c r="S71" s="12" t="str">
        <f t="shared" si="6"/>
        <v>0.003,0.013,0.033,0.074</v>
      </c>
      <c r="T71" s="11">
        <v>0.1</v>
      </c>
      <c r="U71" s="11">
        <v>0.4</v>
      </c>
      <c r="V71" s="11">
        <v>0.4</v>
      </c>
      <c r="W71" s="11">
        <v>0.4</v>
      </c>
      <c r="X71" s="11">
        <v>0.4</v>
      </c>
      <c r="Y71" s="21" t="str">
        <f t="shared" si="5"/>
        <v>0.4,0.4,0.4,0.4</v>
      </c>
      <c r="Z71" s="11">
        <f t="shared" si="7"/>
        <v>0.1</v>
      </c>
      <c r="AA71" s="7">
        <v>0.04</v>
      </c>
      <c r="AB71" s="7">
        <v>0.9</v>
      </c>
      <c r="AC71" s="7">
        <v>0.1</v>
      </c>
      <c r="AD71" s="13">
        <v>1</v>
      </c>
      <c r="AE71" s="13">
        <v>1</v>
      </c>
      <c r="AF71" s="14" t="str" cm="1">
        <f t="array" ref="AF71">+"Loss_distribution_"&amp;D71&amp;"_"&amp;_xlfn.IFS(AND(D71="F",OR(G71="CCCSR-84",G71="NSR98-10")),"POST85_",AND(D71="F",OR(G71="PRE84",G71="PRE84S")),"PRE85_",D71="WF","")&amp;IF(OR(G71="CCCSR-84",G71="NSR98-10",D71="WF"),_xlfn.IFS(F71="OMF","DMI",F71="IMF","DMO",F71="SMF","DES"),)&amp;"_"&amp;C71&amp;"P"</f>
        <v>Loss_distribution_F_POST85_DES_3P</v>
      </c>
      <c r="AG71" s="15">
        <v>1.7897000000000001</v>
      </c>
      <c r="AH71" s="15">
        <v>0.49753311882252071</v>
      </c>
      <c r="AI71" s="15">
        <v>0.04</v>
      </c>
      <c r="AJ71" s="15">
        <v>0.3</v>
      </c>
    </row>
    <row r="72" spans="1:36" hidden="1" x14ac:dyDescent="0.3">
      <c r="A72" s="7" t="s">
        <v>176</v>
      </c>
      <c r="B72" s="7">
        <v>133</v>
      </c>
      <c r="C72" s="7">
        <v>3</v>
      </c>
      <c r="D72" s="7" t="s">
        <v>22</v>
      </c>
      <c r="E72" s="7" t="s">
        <v>162</v>
      </c>
      <c r="F72" s="7" t="str">
        <f t="shared" si="4"/>
        <v>SMF</v>
      </c>
      <c r="G72" t="s">
        <v>24</v>
      </c>
      <c r="H72" s="8" t="s">
        <v>177</v>
      </c>
      <c r="I72" t="s">
        <v>173</v>
      </c>
      <c r="J72" t="s">
        <v>38</v>
      </c>
      <c r="K72" s="7" t="str" cm="1">
        <f t="array" ref="K72">+_xlfn.IFS(D72="F","PRM",D72="WF","SC",D72="FI","PRMM")</f>
        <v>PRM</v>
      </c>
      <c r="L72" s="9" t="str" cm="1">
        <f t="array" ref="L72">+"CR" &amp; "/" &amp; K72 &amp; "/" &amp;
_xlfn.IFS(
OR(G72="PRE84",G72="PRE84S"),"ND",
AND(F72="OMF",OR(K72="PRM",K72="SC")),"DMI",
AND(F72="IMF",OR(K72="PRM",K72="SC")),"DMO",
AND(F72="SMF",OR(K72="PRM",K72="SC")),"DES",
AND(K72="PRMM",G72="CCCSR-84"),"DU")
&amp; "/" &amp; C72</f>
        <v>CR/PRM/DES/3</v>
      </c>
      <c r="M72" s="10" t="str" cm="1">
        <f t="array" ref="M72">+"CR" &amp; "/" &amp; K72 &amp; "/" &amp;
_xlfn.IFS(
OR(G72="PRE84",G72="PRE84S"),"ND",
AND(F72="OMF",OR(K72="PRM",K72="SC")),"DMI",
AND(F72="IMF",OR(K72="PRM",K72="SC")),"DMO",
AND(F72="SMF",OR(K72="PRM",K72="SC")),"DES",
AND(K72="PRMM",G72="CCCSR-84"),"DU")</f>
        <v>CR/PRM/DES</v>
      </c>
      <c r="N72" s="11"/>
      <c r="O72" s="12">
        <v>3.0000000000000001E-3</v>
      </c>
      <c r="P72" s="12">
        <v>1.2999999999999999E-2</v>
      </c>
      <c r="Q72" s="12">
        <v>3.3000000000000002E-2</v>
      </c>
      <c r="R72" s="12">
        <v>7.3999999999999996E-2</v>
      </c>
      <c r="S72" s="12" t="str">
        <f t="shared" si="6"/>
        <v>0.003,0.013,0.033,0.074</v>
      </c>
      <c r="T72" s="11">
        <v>0.1</v>
      </c>
      <c r="U72" s="11">
        <v>0.4</v>
      </c>
      <c r="V72" s="11">
        <v>0.4</v>
      </c>
      <c r="W72" s="11">
        <v>0.4</v>
      </c>
      <c r="X72" s="11">
        <v>0.4</v>
      </c>
      <c r="Y72" s="21" t="str">
        <f t="shared" si="5"/>
        <v>0.4,0.4,0.4,0.4</v>
      </c>
      <c r="Z72" s="11">
        <f t="shared" si="7"/>
        <v>0.1</v>
      </c>
      <c r="AA72" s="7">
        <v>0.04</v>
      </c>
      <c r="AB72" s="7">
        <v>0.9</v>
      </c>
      <c r="AC72" s="7">
        <v>0.1</v>
      </c>
      <c r="AD72" s="13">
        <v>1</v>
      </c>
      <c r="AE72" s="13">
        <v>1</v>
      </c>
      <c r="AF72" s="14" t="str" cm="1">
        <f t="array" ref="AF72">+"Loss_distribution_"&amp;D72&amp;"_"&amp;_xlfn.IFS(AND(D72="F",OR(G72="CCCSR-84",G72="NSR98-10")),"POST85_",AND(D72="F",OR(G72="PRE84",G72="PRE84S")),"PRE85_",D72="WF","")&amp;IF(OR(G72="CCCSR-84",G72="NSR98-10",D72="WF"),_xlfn.IFS(F72="OMF","DMI",F72="IMF","DMO",F72="SMF","DES"),)&amp;"_"&amp;C72&amp;"P"</f>
        <v>Loss_distribution_F_POST85_DES_3P</v>
      </c>
      <c r="AG72" s="15">
        <v>1.7897000000000001</v>
      </c>
      <c r="AH72" s="15">
        <v>0.49753311882252071</v>
      </c>
      <c r="AI72" s="15">
        <v>0.04</v>
      </c>
      <c r="AJ72" s="15">
        <v>0.3</v>
      </c>
    </row>
    <row r="73" spans="1:36" hidden="1" x14ac:dyDescent="0.3">
      <c r="A73" s="7" t="s">
        <v>178</v>
      </c>
      <c r="B73" s="7">
        <v>135</v>
      </c>
      <c r="C73" s="7">
        <v>3</v>
      </c>
      <c r="D73" s="7" t="s">
        <v>22</v>
      </c>
      <c r="E73" s="7" t="s">
        <v>162</v>
      </c>
      <c r="F73" s="7" t="str">
        <f t="shared" si="4"/>
        <v>SMF</v>
      </c>
      <c r="G73" t="s">
        <v>24</v>
      </c>
      <c r="H73" s="8" t="s">
        <v>179</v>
      </c>
      <c r="I73" t="s">
        <v>164</v>
      </c>
      <c r="J73" t="s">
        <v>38</v>
      </c>
      <c r="K73" s="7" t="str" cm="1">
        <f t="array" ref="K73">+_xlfn.IFS(D73="F","PRM",D73="WF","SC",D73="FI","PRMM")</f>
        <v>PRM</v>
      </c>
      <c r="L73" s="9" t="str" cm="1">
        <f t="array" ref="L73">+"CR" &amp; "/" &amp; K73 &amp; "/" &amp;
_xlfn.IFS(
OR(G73="PRE84",G73="PRE84S"),"ND",
AND(F73="OMF",OR(K73="PRM",K73="SC")),"DMI",
AND(F73="IMF",OR(K73="PRM",K73="SC")),"DMO",
AND(F73="SMF",OR(K73="PRM",K73="SC")),"DES",
AND(K73="PRMM",G73="CCCSR-84"),"DU")
&amp; "/" &amp; C73</f>
        <v>CR/PRM/DES/3</v>
      </c>
      <c r="M73" s="10" t="str" cm="1">
        <f t="array" ref="M73">+"CR" &amp; "/" &amp; K73 &amp; "/" &amp;
_xlfn.IFS(
OR(G73="PRE84",G73="PRE84S"),"ND",
AND(F73="OMF",OR(K73="PRM",K73="SC")),"DMI",
AND(F73="IMF",OR(K73="PRM",K73="SC")),"DMO",
AND(F73="SMF",OR(K73="PRM",K73="SC")),"DES",
AND(K73="PRMM",G73="CCCSR-84"),"DU")</f>
        <v>CR/PRM/DES</v>
      </c>
      <c r="N73" s="11"/>
      <c r="O73" s="12">
        <v>3.0000000000000001E-3</v>
      </c>
      <c r="P73" s="12">
        <v>1.2999999999999999E-2</v>
      </c>
      <c r="Q73" s="12">
        <v>3.3000000000000002E-2</v>
      </c>
      <c r="R73" s="12">
        <v>7.3999999999999996E-2</v>
      </c>
      <c r="S73" s="12" t="str">
        <f t="shared" si="6"/>
        <v>0.003,0.013,0.033,0.074</v>
      </c>
      <c r="T73" s="11">
        <v>0.1</v>
      </c>
      <c r="U73" s="11">
        <v>0.4</v>
      </c>
      <c r="V73" s="11">
        <v>0.4</v>
      </c>
      <c r="W73" s="11">
        <v>0.4</v>
      </c>
      <c r="X73" s="11">
        <v>0.4</v>
      </c>
      <c r="Y73" s="21" t="str">
        <f t="shared" si="5"/>
        <v>0.4,0.4,0.4,0.4</v>
      </c>
      <c r="Z73" s="11">
        <f t="shared" si="7"/>
        <v>0.1</v>
      </c>
      <c r="AA73" s="7">
        <v>0.04</v>
      </c>
      <c r="AB73" s="7">
        <v>0.9</v>
      </c>
      <c r="AC73" s="7">
        <v>0.1</v>
      </c>
      <c r="AD73" s="13">
        <v>1</v>
      </c>
      <c r="AE73" s="13">
        <v>1</v>
      </c>
      <c r="AF73" s="14" t="str" cm="1">
        <f t="array" ref="AF73">+"Loss_distribution_"&amp;D73&amp;"_"&amp;_xlfn.IFS(AND(D73="F",OR(G73="CCCSR-84",G73="NSR98-10")),"POST85_",AND(D73="F",OR(G73="PRE84",G73="PRE84S")),"PRE85_",D73="WF","")&amp;IF(OR(G73="CCCSR-84",G73="NSR98-10",D73="WF"),_xlfn.IFS(F73="OMF","DMI",F73="IMF","DMO",F73="SMF","DES"),)&amp;"_"&amp;C73&amp;"P"</f>
        <v>Loss_distribution_F_POST85_DES_3P</v>
      </c>
      <c r="AG73" s="15">
        <v>1.7897000000000001</v>
      </c>
      <c r="AH73" s="15">
        <v>0.49753311882252071</v>
      </c>
      <c r="AI73" s="15">
        <v>0.04</v>
      </c>
      <c r="AJ73" s="15">
        <v>0.3</v>
      </c>
    </row>
    <row r="74" spans="1:36" x14ac:dyDescent="0.3">
      <c r="A74" s="7" t="s">
        <v>180</v>
      </c>
      <c r="B74" s="7">
        <v>136</v>
      </c>
      <c r="C74" s="7">
        <v>4</v>
      </c>
      <c r="D74" s="7" t="s">
        <v>22</v>
      </c>
      <c r="E74" s="7" t="s">
        <v>162</v>
      </c>
      <c r="F74" s="7" t="str">
        <f t="shared" si="4"/>
        <v>SMF</v>
      </c>
      <c r="G74" t="s">
        <v>24</v>
      </c>
      <c r="H74" s="8" t="s">
        <v>181</v>
      </c>
      <c r="I74" t="s">
        <v>173</v>
      </c>
      <c r="J74" t="s">
        <v>38</v>
      </c>
      <c r="K74" s="7" t="str" cm="1">
        <f t="array" ref="K74">+_xlfn.IFS(D74="F","PRM",D74="WF","SC",D74="FI","PRMM")</f>
        <v>PRM</v>
      </c>
      <c r="L74" s="9" t="str" cm="1">
        <f t="array" ref="L74">+"CR" &amp; "/" &amp; K74 &amp; "/" &amp;
_xlfn.IFS(
OR(G74="PRE84",G74="PRE84S"),"ND",
AND(F74="OMF",OR(K74="PRM",K74="SC")),"DMI",
AND(F74="IMF",OR(K74="PRM",K74="SC")),"DMO",
AND(F74="SMF",OR(K74="PRM",K74="SC")),"DES",
AND(K74="PRMM",G74="CCCSR-84"),"DU")
&amp; "/" &amp; C74</f>
        <v>CR/PRM/DES/4</v>
      </c>
      <c r="M74" s="10" t="str" cm="1">
        <f t="array" ref="M74">+"CR" &amp; "/" &amp; K74 &amp; "/" &amp;
_xlfn.IFS(
OR(G74="PRE84",G74="PRE84S"),"ND",
AND(F74="OMF",OR(K74="PRM",K74="SC")),"DMI",
AND(F74="IMF",OR(K74="PRM",K74="SC")),"DMO",
AND(F74="SMF",OR(K74="PRM",K74="SC")),"DES",
AND(K74="PRMM",G74="CCCSR-84"),"DU")</f>
        <v>CR/PRM/DES</v>
      </c>
      <c r="N74" s="11">
        <v>1</v>
      </c>
      <c r="O74" s="12">
        <v>3.0000000000000001E-3</v>
      </c>
      <c r="P74" s="12">
        <v>1.2E-2</v>
      </c>
      <c r="Q74" s="12">
        <v>3.1E-2</v>
      </c>
      <c r="R74" s="12">
        <v>6.9000000000000006E-2</v>
      </c>
      <c r="S74" s="12" t="str">
        <f t="shared" si="6"/>
        <v>0.003,0.012,0.031,0.069</v>
      </c>
      <c r="T74" s="11">
        <v>0.1</v>
      </c>
      <c r="U74" s="11">
        <v>0.4</v>
      </c>
      <c r="V74" s="11">
        <v>0.4</v>
      </c>
      <c r="W74" s="11">
        <v>0.4</v>
      </c>
      <c r="X74" s="11">
        <v>0.4</v>
      </c>
      <c r="Y74" s="21" t="str">
        <f t="shared" si="5"/>
        <v>0.4,0.4,0.4,0.4</v>
      </c>
      <c r="Z74" s="11">
        <f t="shared" si="7"/>
        <v>0.1</v>
      </c>
      <c r="AA74" s="7">
        <v>0.04</v>
      </c>
      <c r="AB74" s="7">
        <v>0.9</v>
      </c>
      <c r="AC74" s="7">
        <v>0.1</v>
      </c>
      <c r="AD74" s="13">
        <v>1</v>
      </c>
      <c r="AE74" s="13">
        <v>1</v>
      </c>
      <c r="AF74" s="14" t="str" cm="1">
        <f t="array" ref="AF74">+"Loss_distribution_"&amp;D74&amp;"_"&amp;_xlfn.IFS(AND(D74="F",OR(G74="CCCSR-84",G74="NSR98-10")),"POST85_",AND(D74="F",OR(G74="PRE84",G74="PRE84S")),"PRE85_",D74="WF","")&amp;IF(OR(G74="CCCSR-84",G74="NSR98-10",D74="WF"),_xlfn.IFS(F74="OMF","DMI",F74="IMF","DMO",F74="SMF","DES"),)&amp;"_"&amp;C74&amp;"P"</f>
        <v>Loss_distribution_F_POST85_DES_4P</v>
      </c>
      <c r="AG74" s="15">
        <v>1.7915000000000001</v>
      </c>
      <c r="AH74" s="15">
        <v>0.59930399999999995</v>
      </c>
      <c r="AI74" s="15">
        <v>0.04</v>
      </c>
      <c r="AJ74" s="15">
        <v>0.3</v>
      </c>
    </row>
    <row r="75" spans="1:36" x14ac:dyDescent="0.3">
      <c r="A75" s="7" t="s">
        <v>182</v>
      </c>
      <c r="B75" s="7">
        <v>137</v>
      </c>
      <c r="C75" s="7">
        <v>4</v>
      </c>
      <c r="D75" s="7" t="s">
        <v>22</v>
      </c>
      <c r="E75" s="7" t="s">
        <v>162</v>
      </c>
      <c r="F75" s="7" t="str">
        <f t="shared" si="4"/>
        <v>SMF</v>
      </c>
      <c r="G75" t="s">
        <v>24</v>
      </c>
      <c r="H75" s="8" t="s">
        <v>183</v>
      </c>
      <c r="I75" t="s">
        <v>173</v>
      </c>
      <c r="J75" t="s">
        <v>38</v>
      </c>
      <c r="K75" s="7" t="str" cm="1">
        <f t="array" ref="K75">+_xlfn.IFS(D75="F","PRM",D75="WF","SC",D75="FI","PRMM")</f>
        <v>PRM</v>
      </c>
      <c r="L75" s="9" t="str" cm="1">
        <f t="array" ref="L75">+"CR" &amp; "/" &amp; K75 &amp; "/" &amp;
_xlfn.IFS(
OR(G75="PRE84",G75="PRE84S"),"ND",
AND(F75="OMF",OR(K75="PRM",K75="SC")),"DMI",
AND(F75="IMF",OR(K75="PRM",K75="SC")),"DMO",
AND(F75="SMF",OR(K75="PRM",K75="SC")),"DES",
AND(K75="PRMM",G75="CCCSR-84"),"DU")
&amp; "/" &amp; C75</f>
        <v>CR/PRM/DES/4</v>
      </c>
      <c r="M75" s="10" t="str" cm="1">
        <f t="array" ref="M75">+"CR" &amp; "/" &amp; K75 &amp; "/" &amp;
_xlfn.IFS(
OR(G75="PRE84",G75="PRE84S"),"ND",
AND(F75="OMF",OR(K75="PRM",K75="SC")),"DMI",
AND(F75="IMF",OR(K75="PRM",K75="SC")),"DMO",
AND(F75="SMF",OR(K75="PRM",K75="SC")),"DES",
AND(K75="PRMM",G75="CCCSR-84"),"DU")</f>
        <v>CR/PRM/DES</v>
      </c>
      <c r="N75" s="11">
        <v>1</v>
      </c>
      <c r="O75" s="12">
        <v>3.0000000000000001E-3</v>
      </c>
      <c r="P75" s="12">
        <v>1.2E-2</v>
      </c>
      <c r="Q75" s="12">
        <v>3.1E-2</v>
      </c>
      <c r="R75" s="12">
        <v>6.9000000000000006E-2</v>
      </c>
      <c r="S75" s="12" t="str">
        <f t="shared" si="6"/>
        <v>0.003,0.012,0.031,0.069</v>
      </c>
      <c r="T75" s="11">
        <v>0.1</v>
      </c>
      <c r="U75" s="11">
        <v>0.4</v>
      </c>
      <c r="V75" s="11">
        <v>0.4</v>
      </c>
      <c r="W75" s="11">
        <v>0.4</v>
      </c>
      <c r="X75" s="11">
        <v>0.4</v>
      </c>
      <c r="Y75" s="21" t="str">
        <f t="shared" si="5"/>
        <v>0.4,0.4,0.4,0.4</v>
      </c>
      <c r="Z75" s="11">
        <f t="shared" si="7"/>
        <v>0.1</v>
      </c>
      <c r="AA75" s="7">
        <v>0.04</v>
      </c>
      <c r="AB75" s="7">
        <v>0.9</v>
      </c>
      <c r="AC75" s="7">
        <v>0.1</v>
      </c>
      <c r="AD75" s="13">
        <v>1</v>
      </c>
      <c r="AE75" s="13">
        <v>1</v>
      </c>
      <c r="AF75" s="14" t="str" cm="1">
        <f t="array" ref="AF75">+"Loss_distribution_"&amp;D75&amp;"_"&amp;_xlfn.IFS(AND(D75="F",OR(G75="CCCSR-84",G75="NSR98-10")),"POST85_",AND(D75="F",OR(G75="PRE84",G75="PRE84S")),"PRE85_",D75="WF","")&amp;IF(OR(G75="CCCSR-84",G75="NSR98-10",D75="WF"),_xlfn.IFS(F75="OMF","DMI",F75="IMF","DMO",F75="SMF","DES"),)&amp;"_"&amp;C75&amp;"P"</f>
        <v>Loss_distribution_F_POST85_DES_4P</v>
      </c>
      <c r="AG75" s="15">
        <v>1.7915000000000001</v>
      </c>
      <c r="AH75" s="15">
        <v>0.59930399999999995</v>
      </c>
      <c r="AI75" s="15">
        <v>0.04</v>
      </c>
      <c r="AJ75" s="15">
        <v>0.3</v>
      </c>
    </row>
    <row r="76" spans="1:36" x14ac:dyDescent="0.3">
      <c r="A76" s="7" t="s">
        <v>184</v>
      </c>
      <c r="B76" s="7">
        <v>138</v>
      </c>
      <c r="C76" s="7">
        <v>4</v>
      </c>
      <c r="D76" s="7" t="s">
        <v>22</v>
      </c>
      <c r="E76" s="7" t="s">
        <v>162</v>
      </c>
      <c r="F76" s="7" t="str">
        <f t="shared" si="4"/>
        <v>SMF</v>
      </c>
      <c r="G76" t="s">
        <v>24</v>
      </c>
      <c r="H76" s="8" t="s">
        <v>185</v>
      </c>
      <c r="I76" t="s">
        <v>173</v>
      </c>
      <c r="J76" t="s">
        <v>38</v>
      </c>
      <c r="K76" s="7" t="str" cm="1">
        <f t="array" ref="K76">+_xlfn.IFS(D76="F","PRM",D76="WF","SC",D76="FI","PRMM")</f>
        <v>PRM</v>
      </c>
      <c r="L76" s="9" t="str" cm="1">
        <f t="array" ref="L76">+"CR" &amp; "/" &amp; K76 &amp; "/" &amp;
_xlfn.IFS(
OR(G76="PRE84",G76="PRE84S"),"ND",
AND(F76="OMF",OR(K76="PRM",K76="SC")),"DMI",
AND(F76="IMF",OR(K76="PRM",K76="SC")),"DMO",
AND(F76="SMF",OR(K76="PRM",K76="SC")),"DES",
AND(K76="PRMM",G76="CCCSR-84"),"DU")
&amp; "/" &amp; C76</f>
        <v>CR/PRM/DES/4</v>
      </c>
      <c r="M76" s="10" t="str" cm="1">
        <f t="array" ref="M76">+"CR" &amp; "/" &amp; K76 &amp; "/" &amp;
_xlfn.IFS(
OR(G76="PRE84",G76="PRE84S"),"ND",
AND(F76="OMF",OR(K76="PRM",K76="SC")),"DMI",
AND(F76="IMF",OR(K76="PRM",K76="SC")),"DMO",
AND(F76="SMF",OR(K76="PRM",K76="SC")),"DES",
AND(K76="PRMM",G76="CCCSR-84"),"DU")</f>
        <v>CR/PRM/DES</v>
      </c>
      <c r="N76" s="11">
        <v>1</v>
      </c>
      <c r="O76" s="12">
        <v>3.0000000000000001E-3</v>
      </c>
      <c r="P76" s="12">
        <v>1.2E-2</v>
      </c>
      <c r="Q76" s="12">
        <v>3.1E-2</v>
      </c>
      <c r="R76" s="12">
        <v>6.9000000000000006E-2</v>
      </c>
      <c r="S76" s="12" t="str">
        <f t="shared" si="6"/>
        <v>0.003,0.012,0.031,0.069</v>
      </c>
      <c r="T76" s="11">
        <v>0.1</v>
      </c>
      <c r="U76" s="11">
        <v>0.4</v>
      </c>
      <c r="V76" s="11">
        <v>0.4</v>
      </c>
      <c r="W76" s="11">
        <v>0.4</v>
      </c>
      <c r="X76" s="11">
        <v>0.4</v>
      </c>
      <c r="Y76" s="21" t="str">
        <f t="shared" si="5"/>
        <v>0.4,0.4,0.4,0.4</v>
      </c>
      <c r="Z76" s="11">
        <f t="shared" si="7"/>
        <v>0.1</v>
      </c>
      <c r="AA76" s="7">
        <v>0.04</v>
      </c>
      <c r="AB76" s="7">
        <v>0.9</v>
      </c>
      <c r="AC76" s="7">
        <v>0.1</v>
      </c>
      <c r="AD76" s="13">
        <v>1</v>
      </c>
      <c r="AE76" s="13">
        <v>1</v>
      </c>
      <c r="AF76" s="14" t="str" cm="1">
        <f t="array" ref="AF76">+"Loss_distribution_"&amp;D76&amp;"_"&amp;_xlfn.IFS(AND(D76="F",OR(G76="CCCSR-84",G76="NSR98-10")),"POST85_",AND(D76="F",OR(G76="PRE84",G76="PRE84S")),"PRE85_",D76="WF","")&amp;IF(OR(G76="CCCSR-84",G76="NSR98-10",D76="WF"),_xlfn.IFS(F76="OMF","DMI",F76="IMF","DMO",F76="SMF","DES"),)&amp;"_"&amp;C76&amp;"P"</f>
        <v>Loss_distribution_F_POST85_DES_4P</v>
      </c>
      <c r="AG76" s="15">
        <v>1.7915000000000001</v>
      </c>
      <c r="AH76" s="15">
        <v>0.59930399999999995</v>
      </c>
      <c r="AI76" s="15">
        <v>0.04</v>
      </c>
      <c r="AJ76" s="15">
        <v>0.3</v>
      </c>
    </row>
    <row r="77" spans="1:36" x14ac:dyDescent="0.3">
      <c r="A77" s="7" t="s">
        <v>186</v>
      </c>
      <c r="B77" s="7">
        <v>140</v>
      </c>
      <c r="C77" s="7">
        <v>4</v>
      </c>
      <c r="D77" s="7" t="s">
        <v>22</v>
      </c>
      <c r="E77" s="7" t="s">
        <v>162</v>
      </c>
      <c r="F77" s="7" t="str">
        <f t="shared" si="4"/>
        <v>SMF</v>
      </c>
      <c r="G77" t="s">
        <v>24</v>
      </c>
      <c r="H77" s="8" t="s">
        <v>187</v>
      </c>
      <c r="I77" t="s">
        <v>173</v>
      </c>
      <c r="J77" t="s">
        <v>38</v>
      </c>
      <c r="K77" s="7" t="str" cm="1">
        <f t="array" ref="K77">+_xlfn.IFS(D77="F","PRM",D77="WF","SC",D77="FI","PRMM")</f>
        <v>PRM</v>
      </c>
      <c r="L77" s="9" t="str" cm="1">
        <f t="array" ref="L77">+"CR" &amp; "/" &amp; K77 &amp; "/" &amp;
_xlfn.IFS(
OR(G77="PRE84",G77="PRE84S"),"ND",
AND(F77="OMF",OR(K77="PRM",K77="SC")),"DMI",
AND(F77="IMF",OR(K77="PRM",K77="SC")),"DMO",
AND(F77="SMF",OR(K77="PRM",K77="SC")),"DES",
AND(K77="PRMM",G77="CCCSR-84"),"DU")
&amp; "/" &amp; C77</f>
        <v>CR/PRM/DES/4</v>
      </c>
      <c r="M77" s="10" t="str" cm="1">
        <f t="array" ref="M77">+"CR" &amp; "/" &amp; K77 &amp; "/" &amp;
_xlfn.IFS(
OR(G77="PRE84",G77="PRE84S"),"ND",
AND(F77="OMF",OR(K77="PRM",K77="SC")),"DMI",
AND(F77="IMF",OR(K77="PRM",K77="SC")),"DMO",
AND(F77="SMF",OR(K77="PRM",K77="SC")),"DES",
AND(K77="PRMM",G77="CCCSR-84"),"DU")</f>
        <v>CR/PRM/DES</v>
      </c>
      <c r="N77" s="11">
        <v>1</v>
      </c>
      <c r="O77" s="12">
        <v>3.0000000000000001E-3</v>
      </c>
      <c r="P77" s="12">
        <v>1.2E-2</v>
      </c>
      <c r="Q77" s="12">
        <v>3.1E-2</v>
      </c>
      <c r="R77" s="12">
        <v>6.9000000000000006E-2</v>
      </c>
      <c r="S77" s="12" t="str">
        <f t="shared" si="6"/>
        <v>0.003,0.012,0.031,0.069</v>
      </c>
      <c r="T77" s="11">
        <v>0.1</v>
      </c>
      <c r="U77" s="11">
        <v>0.4</v>
      </c>
      <c r="V77" s="11">
        <v>0.4</v>
      </c>
      <c r="W77" s="11">
        <v>0.4</v>
      </c>
      <c r="X77" s="11">
        <v>0.4</v>
      </c>
      <c r="Y77" s="21" t="str">
        <f t="shared" si="5"/>
        <v>0.4,0.4,0.4,0.4</v>
      </c>
      <c r="Z77" s="11">
        <f t="shared" si="7"/>
        <v>0.1</v>
      </c>
      <c r="AA77" s="7">
        <v>0.04</v>
      </c>
      <c r="AB77" s="7">
        <v>0.9</v>
      </c>
      <c r="AC77" s="7">
        <v>0.1</v>
      </c>
      <c r="AD77" s="13">
        <v>1</v>
      </c>
      <c r="AE77" s="13">
        <v>1</v>
      </c>
      <c r="AF77" s="14" t="str" cm="1">
        <f t="array" ref="AF77">+"Loss_distribution_"&amp;D77&amp;"_"&amp;_xlfn.IFS(AND(D77="F",OR(G77="CCCSR-84",G77="NSR98-10")),"POST85_",AND(D77="F",OR(G77="PRE84",G77="PRE84S")),"PRE85_",D77="WF","")&amp;IF(OR(G77="CCCSR-84",G77="NSR98-10",D77="WF"),_xlfn.IFS(F77="OMF","DMI",F77="IMF","DMO",F77="SMF","DES"),)&amp;"_"&amp;C77&amp;"P"</f>
        <v>Loss_distribution_F_POST85_DES_4P</v>
      </c>
      <c r="AG77" s="15">
        <v>1.7915000000000001</v>
      </c>
      <c r="AH77" s="15">
        <v>0.59930399999999995</v>
      </c>
      <c r="AI77" s="15">
        <v>0.04</v>
      </c>
      <c r="AJ77" s="15">
        <v>0.3</v>
      </c>
    </row>
    <row r="78" spans="1:36" x14ac:dyDescent="0.3">
      <c r="A78" s="7" t="s">
        <v>188</v>
      </c>
      <c r="B78" s="7">
        <v>141</v>
      </c>
      <c r="C78" s="7">
        <v>5</v>
      </c>
      <c r="D78" s="7" t="s">
        <v>22</v>
      </c>
      <c r="E78" s="7" t="s">
        <v>162</v>
      </c>
      <c r="F78" s="7" t="str">
        <f t="shared" si="4"/>
        <v>SMF</v>
      </c>
      <c r="G78" t="s">
        <v>24</v>
      </c>
      <c r="H78" s="8" t="s">
        <v>189</v>
      </c>
      <c r="I78" t="s">
        <v>173</v>
      </c>
      <c r="J78" t="s">
        <v>38</v>
      </c>
      <c r="K78" s="7" t="str" cm="1">
        <f t="array" ref="K78">+_xlfn.IFS(D78="F","PRM",D78="WF","SC",D78="FI","PRMM")</f>
        <v>PRM</v>
      </c>
      <c r="L78" s="9" t="str" cm="1">
        <f t="array" ref="L78">+"CR" &amp; "/" &amp; K78 &amp; "/" &amp;
_xlfn.IFS(
OR(G78="PRE84",G78="PRE84S"),"ND",
AND(F78="OMF",OR(K78="PRM",K78="SC")),"DMI",
AND(F78="IMF",OR(K78="PRM",K78="SC")),"DMO",
AND(F78="SMF",OR(K78="PRM",K78="SC")),"DES",
AND(K78="PRMM",G78="CCCSR-84"),"DU")
&amp; "/" &amp; C78</f>
        <v>CR/PRM/DES/5</v>
      </c>
      <c r="M78" s="10" t="str" cm="1">
        <f t="array" ref="M78">+"CR" &amp; "/" &amp; K78 &amp; "/" &amp;
_xlfn.IFS(
OR(G78="PRE84",G78="PRE84S"),"ND",
AND(F78="OMF",OR(K78="PRM",K78="SC")),"DMI",
AND(F78="IMF",OR(K78="PRM",K78="SC")),"DMO",
AND(F78="SMF",OR(K78="PRM",K78="SC")),"DES",
AND(K78="PRMM",G78="CCCSR-84"),"DU")</f>
        <v>CR/PRM/DES</v>
      </c>
      <c r="N78" s="11">
        <v>1</v>
      </c>
      <c r="O78" s="12">
        <v>3.0000000000000001E-3</v>
      </c>
      <c r="P78" s="12">
        <v>1.2E-2</v>
      </c>
      <c r="Q78" s="12">
        <v>0.03</v>
      </c>
      <c r="R78" s="12">
        <v>6.5000000000000002E-2</v>
      </c>
      <c r="S78" s="12" t="str">
        <f t="shared" si="6"/>
        <v>0.003,0.012,0.03,0.065</v>
      </c>
      <c r="T78" s="11">
        <v>0.1</v>
      </c>
      <c r="U78" s="11">
        <v>0.4</v>
      </c>
      <c r="V78" s="11">
        <v>0.4</v>
      </c>
      <c r="W78" s="11">
        <v>0.4</v>
      </c>
      <c r="X78" s="11">
        <v>0.4</v>
      </c>
      <c r="Y78" s="21" t="str">
        <f t="shared" si="5"/>
        <v>0.4,0.4,0.4,0.4</v>
      </c>
      <c r="Z78" s="11">
        <f t="shared" si="7"/>
        <v>0.1</v>
      </c>
      <c r="AA78" s="7">
        <v>0.04</v>
      </c>
      <c r="AB78" s="7">
        <v>0.9</v>
      </c>
      <c r="AC78" s="7">
        <v>0.1</v>
      </c>
      <c r="AD78" s="13">
        <v>1</v>
      </c>
      <c r="AE78" s="13">
        <v>1</v>
      </c>
      <c r="AF78" s="14" t="str" cm="1">
        <f t="array" ref="AF78">+"Loss_distribution_"&amp;D78&amp;"_"&amp;_xlfn.IFS(AND(D78="F",OR(G78="CCCSR-84",G78="NSR98-10")),"POST85_",AND(D78="F",OR(G78="PRE84",G78="PRE84S")),"PRE85_",D78="WF","")&amp;IF(OR(G78="CCCSR-84",G78="NSR98-10",D78="WF"),_xlfn.IFS(F78="OMF","DMI",F78="IMF","DMO",F78="SMF","DES"),)&amp;"_"&amp;C78&amp;"P"</f>
        <v>Loss_distribution_F_POST85_DES_5P</v>
      </c>
      <c r="AG78" s="15">
        <v>1.8103000000000002</v>
      </c>
      <c r="AH78" s="15">
        <v>0.55802700000000005</v>
      </c>
      <c r="AI78" s="15">
        <v>0.04</v>
      </c>
      <c r="AJ78" s="15">
        <v>0.3</v>
      </c>
    </row>
    <row r="79" spans="1:36" x14ac:dyDescent="0.3">
      <c r="A79" s="7" t="s">
        <v>190</v>
      </c>
      <c r="B79" s="7">
        <v>142</v>
      </c>
      <c r="C79" s="7">
        <v>5</v>
      </c>
      <c r="D79" s="7" t="s">
        <v>22</v>
      </c>
      <c r="E79" s="7" t="s">
        <v>162</v>
      </c>
      <c r="F79" s="7" t="str">
        <f t="shared" si="4"/>
        <v>SMF</v>
      </c>
      <c r="G79" t="s">
        <v>24</v>
      </c>
      <c r="H79" s="8" t="s">
        <v>191</v>
      </c>
      <c r="I79" t="s">
        <v>173</v>
      </c>
      <c r="J79" t="s">
        <v>38</v>
      </c>
      <c r="K79" s="7" t="str" cm="1">
        <f t="array" ref="K79">+_xlfn.IFS(D79="F","PRM",D79="WF","SC",D79="FI","PRMM")</f>
        <v>PRM</v>
      </c>
      <c r="L79" s="9" t="str" cm="1">
        <f t="array" ref="L79">+"CR" &amp; "/" &amp; K79 &amp; "/" &amp;
_xlfn.IFS(
OR(G79="PRE84",G79="PRE84S"),"ND",
AND(F79="OMF",OR(K79="PRM",K79="SC")),"DMI",
AND(F79="IMF",OR(K79="PRM",K79="SC")),"DMO",
AND(F79="SMF",OR(K79="PRM",K79="SC")),"DES",
AND(K79="PRMM",G79="CCCSR-84"),"DU")
&amp; "/" &amp; C79</f>
        <v>CR/PRM/DES/5</v>
      </c>
      <c r="M79" s="10" t="str" cm="1">
        <f t="array" ref="M79">+"CR" &amp; "/" &amp; K79 &amp; "/" &amp;
_xlfn.IFS(
OR(G79="PRE84",G79="PRE84S"),"ND",
AND(F79="OMF",OR(K79="PRM",K79="SC")),"DMI",
AND(F79="IMF",OR(K79="PRM",K79="SC")),"DMO",
AND(F79="SMF",OR(K79="PRM",K79="SC")),"DES",
AND(K79="PRMM",G79="CCCSR-84"),"DU")</f>
        <v>CR/PRM/DES</v>
      </c>
      <c r="N79" s="11">
        <v>1</v>
      </c>
      <c r="O79" s="12">
        <v>3.0000000000000001E-3</v>
      </c>
      <c r="P79" s="12">
        <v>1.2E-2</v>
      </c>
      <c r="Q79" s="12">
        <v>0.03</v>
      </c>
      <c r="R79" s="12">
        <v>6.5000000000000002E-2</v>
      </c>
      <c r="S79" s="12" t="str">
        <f t="shared" si="6"/>
        <v>0.003,0.012,0.03,0.065</v>
      </c>
      <c r="T79" s="11">
        <v>0.1</v>
      </c>
      <c r="U79" s="11">
        <v>0.4</v>
      </c>
      <c r="V79" s="11">
        <v>0.4</v>
      </c>
      <c r="W79" s="11">
        <v>0.4</v>
      </c>
      <c r="X79" s="11">
        <v>0.4</v>
      </c>
      <c r="Y79" s="21" t="str">
        <f t="shared" si="5"/>
        <v>0.4,0.4,0.4,0.4</v>
      </c>
      <c r="Z79" s="11">
        <f t="shared" si="7"/>
        <v>0.1</v>
      </c>
      <c r="AA79" s="7">
        <v>0.04</v>
      </c>
      <c r="AB79" s="7">
        <v>0.9</v>
      </c>
      <c r="AC79" s="7">
        <v>0.1</v>
      </c>
      <c r="AD79" s="13">
        <v>1</v>
      </c>
      <c r="AE79" s="13">
        <v>1</v>
      </c>
      <c r="AF79" s="14" t="str" cm="1">
        <f t="array" ref="AF79">+"Loss_distribution_"&amp;D79&amp;"_"&amp;_xlfn.IFS(AND(D79="F",OR(G79="CCCSR-84",G79="NSR98-10")),"POST85_",AND(D79="F",OR(G79="PRE84",G79="PRE84S")),"PRE85_",D79="WF","")&amp;IF(OR(G79="CCCSR-84",G79="NSR98-10",D79="WF"),_xlfn.IFS(F79="OMF","DMI",F79="IMF","DMO",F79="SMF","DES"),)&amp;"_"&amp;C79&amp;"P"</f>
        <v>Loss_distribution_F_POST85_DES_5P</v>
      </c>
      <c r="AG79" s="15">
        <v>1.8103000000000002</v>
      </c>
      <c r="AH79" s="15">
        <v>0.55802700000000005</v>
      </c>
      <c r="AI79" s="15">
        <v>0.04</v>
      </c>
      <c r="AJ79" s="15">
        <v>0.3</v>
      </c>
    </row>
    <row r="80" spans="1:36" x14ac:dyDescent="0.3">
      <c r="A80" s="7" t="s">
        <v>192</v>
      </c>
      <c r="B80" s="7">
        <v>143</v>
      </c>
      <c r="C80" s="7">
        <v>5</v>
      </c>
      <c r="D80" s="7" t="s">
        <v>22</v>
      </c>
      <c r="E80" s="7" t="s">
        <v>162</v>
      </c>
      <c r="F80" s="7" t="str">
        <f t="shared" si="4"/>
        <v>SMF</v>
      </c>
      <c r="G80" t="s">
        <v>24</v>
      </c>
      <c r="H80" s="8" t="s">
        <v>193</v>
      </c>
      <c r="I80" t="s">
        <v>173</v>
      </c>
      <c r="J80" t="s">
        <v>38</v>
      </c>
      <c r="K80" s="7" t="str" cm="1">
        <f t="array" ref="K80">+_xlfn.IFS(D80="F","PRM",D80="WF","SC",D80="FI","PRMM")</f>
        <v>PRM</v>
      </c>
      <c r="L80" s="9" t="str" cm="1">
        <f t="array" ref="L80">+"CR" &amp; "/" &amp; K80 &amp; "/" &amp;
_xlfn.IFS(
OR(G80="PRE84",G80="PRE84S"),"ND",
AND(F80="OMF",OR(K80="PRM",K80="SC")),"DMI",
AND(F80="IMF",OR(K80="PRM",K80="SC")),"DMO",
AND(F80="SMF",OR(K80="PRM",K80="SC")),"DES",
AND(K80="PRMM",G80="CCCSR-84"),"DU")
&amp; "/" &amp; C80</f>
        <v>CR/PRM/DES/5</v>
      </c>
      <c r="M80" s="10" t="str" cm="1">
        <f t="array" ref="M80">+"CR" &amp; "/" &amp; K80 &amp; "/" &amp;
_xlfn.IFS(
OR(G80="PRE84",G80="PRE84S"),"ND",
AND(F80="OMF",OR(K80="PRM",K80="SC")),"DMI",
AND(F80="IMF",OR(K80="PRM",K80="SC")),"DMO",
AND(F80="SMF",OR(K80="PRM",K80="SC")),"DES",
AND(K80="PRMM",G80="CCCSR-84"),"DU")</f>
        <v>CR/PRM/DES</v>
      </c>
      <c r="N80" s="11">
        <v>1</v>
      </c>
      <c r="O80" s="12">
        <v>3.0000000000000001E-3</v>
      </c>
      <c r="P80" s="12">
        <v>1.2E-2</v>
      </c>
      <c r="Q80" s="12">
        <v>0.03</v>
      </c>
      <c r="R80" s="12">
        <v>6.5000000000000002E-2</v>
      </c>
      <c r="S80" s="12" t="str">
        <f t="shared" si="6"/>
        <v>0.003,0.012,0.03,0.065</v>
      </c>
      <c r="T80" s="11">
        <v>0.1</v>
      </c>
      <c r="U80" s="11">
        <v>0.4</v>
      </c>
      <c r="V80" s="11">
        <v>0.4</v>
      </c>
      <c r="W80" s="11">
        <v>0.4</v>
      </c>
      <c r="X80" s="11">
        <v>0.4</v>
      </c>
      <c r="Y80" s="21" t="str">
        <f t="shared" si="5"/>
        <v>0.4,0.4,0.4,0.4</v>
      </c>
      <c r="Z80" s="11">
        <f t="shared" si="7"/>
        <v>0.1</v>
      </c>
      <c r="AA80" s="7">
        <v>0.04</v>
      </c>
      <c r="AB80" s="7">
        <v>0.9</v>
      </c>
      <c r="AC80" s="7">
        <v>0.1</v>
      </c>
      <c r="AD80" s="13">
        <v>1</v>
      </c>
      <c r="AE80" s="13">
        <v>1</v>
      </c>
      <c r="AF80" s="14" t="str" cm="1">
        <f t="array" ref="AF80">+"Loss_distribution_"&amp;D80&amp;"_"&amp;_xlfn.IFS(AND(D80="F",OR(G80="CCCSR-84",G80="NSR98-10")),"POST85_",AND(D80="F",OR(G80="PRE84",G80="PRE84S")),"PRE85_",D80="WF","")&amp;IF(OR(G80="CCCSR-84",G80="NSR98-10",D80="WF"),_xlfn.IFS(F80="OMF","DMI",F80="IMF","DMO",F80="SMF","DES"),)&amp;"_"&amp;C80&amp;"P"</f>
        <v>Loss_distribution_F_POST85_DES_5P</v>
      </c>
      <c r="AG80" s="15">
        <v>1.8103000000000002</v>
      </c>
      <c r="AH80" s="15">
        <v>0.55802700000000005</v>
      </c>
      <c r="AI80" s="15">
        <v>0.04</v>
      </c>
      <c r="AJ80" s="15">
        <v>0.3</v>
      </c>
    </row>
    <row r="81" spans="1:36" x14ac:dyDescent="0.3">
      <c r="A81" s="7" t="s">
        <v>194</v>
      </c>
      <c r="B81" s="7">
        <v>145</v>
      </c>
      <c r="C81" s="7">
        <v>5</v>
      </c>
      <c r="D81" s="7" t="s">
        <v>22</v>
      </c>
      <c r="E81" s="7" t="s">
        <v>162</v>
      </c>
      <c r="F81" s="7" t="str">
        <f t="shared" si="4"/>
        <v>SMF</v>
      </c>
      <c r="G81" t="s">
        <v>24</v>
      </c>
      <c r="H81" s="8" t="s">
        <v>195</v>
      </c>
      <c r="I81" t="s">
        <v>173</v>
      </c>
      <c r="J81" t="s">
        <v>38</v>
      </c>
      <c r="K81" s="7" t="str" cm="1">
        <f t="array" ref="K81">+_xlfn.IFS(D81="F","PRM",D81="WF","SC",D81="FI","PRMM")</f>
        <v>PRM</v>
      </c>
      <c r="L81" s="9" t="str" cm="1">
        <f t="array" ref="L81">+"CR" &amp; "/" &amp; K81 &amp; "/" &amp;
_xlfn.IFS(
OR(G81="PRE84",G81="PRE84S"),"ND",
AND(F81="OMF",OR(K81="PRM",K81="SC")),"DMI",
AND(F81="IMF",OR(K81="PRM",K81="SC")),"DMO",
AND(F81="SMF",OR(K81="PRM",K81="SC")),"DES",
AND(K81="PRMM",G81="CCCSR-84"),"DU")
&amp; "/" &amp; C81</f>
        <v>CR/PRM/DES/5</v>
      </c>
      <c r="M81" s="10" t="str" cm="1">
        <f t="array" ref="M81">+"CR" &amp; "/" &amp; K81 &amp; "/" &amp;
_xlfn.IFS(
OR(G81="PRE84",G81="PRE84S"),"ND",
AND(F81="OMF",OR(K81="PRM",K81="SC")),"DMI",
AND(F81="IMF",OR(K81="PRM",K81="SC")),"DMO",
AND(F81="SMF",OR(K81="PRM",K81="SC")),"DES",
AND(K81="PRMM",G81="CCCSR-84"),"DU")</f>
        <v>CR/PRM/DES</v>
      </c>
      <c r="N81" s="11">
        <v>1</v>
      </c>
      <c r="O81" s="12">
        <v>3.0000000000000001E-3</v>
      </c>
      <c r="P81" s="12">
        <v>1.2E-2</v>
      </c>
      <c r="Q81" s="12">
        <v>0.03</v>
      </c>
      <c r="R81" s="12">
        <v>6.5000000000000002E-2</v>
      </c>
      <c r="S81" s="12" t="str">
        <f t="shared" si="6"/>
        <v>0.003,0.012,0.03,0.065</v>
      </c>
      <c r="T81" s="11">
        <v>0.1</v>
      </c>
      <c r="U81" s="11">
        <v>0.4</v>
      </c>
      <c r="V81" s="11">
        <v>0.4</v>
      </c>
      <c r="W81" s="11">
        <v>0.4</v>
      </c>
      <c r="X81" s="11">
        <v>0.4</v>
      </c>
      <c r="Y81" s="21" t="str">
        <f t="shared" si="5"/>
        <v>0.4,0.4,0.4,0.4</v>
      </c>
      <c r="Z81" s="11">
        <f t="shared" si="7"/>
        <v>0.1</v>
      </c>
      <c r="AA81" s="7">
        <v>0.04</v>
      </c>
      <c r="AB81" s="7">
        <v>0.9</v>
      </c>
      <c r="AC81" s="7">
        <v>0.1</v>
      </c>
      <c r="AD81" s="13">
        <v>1</v>
      </c>
      <c r="AE81" s="13">
        <v>1</v>
      </c>
      <c r="AF81" s="14" t="str" cm="1">
        <f t="array" ref="AF81">+"Loss_distribution_"&amp;D81&amp;"_"&amp;_xlfn.IFS(AND(D81="F",OR(G81="CCCSR-84",G81="NSR98-10")),"POST85_",AND(D81="F",OR(G81="PRE84",G81="PRE84S")),"PRE85_",D81="WF","")&amp;IF(OR(G81="CCCSR-84",G81="NSR98-10",D81="WF"),_xlfn.IFS(F81="OMF","DMI",F81="IMF","DMO",F81="SMF","DES"),)&amp;"_"&amp;C81&amp;"P"</f>
        <v>Loss_distribution_F_POST85_DES_5P</v>
      </c>
      <c r="AG81" s="15">
        <v>1.8103000000000002</v>
      </c>
      <c r="AH81" s="15">
        <v>0.55802700000000005</v>
      </c>
      <c r="AI81" s="15">
        <v>0.04</v>
      </c>
      <c r="AJ81" s="15">
        <v>0.3</v>
      </c>
    </row>
    <row r="82" spans="1:36" x14ac:dyDescent="0.3">
      <c r="A82" s="7" t="s">
        <v>196</v>
      </c>
      <c r="B82" s="7">
        <v>146.1</v>
      </c>
      <c r="C82" s="7">
        <v>6</v>
      </c>
      <c r="D82" s="7" t="s">
        <v>22</v>
      </c>
      <c r="E82" s="7" t="s">
        <v>162</v>
      </c>
      <c r="F82" s="7" t="str">
        <f t="shared" si="4"/>
        <v>SMF</v>
      </c>
      <c r="G82" t="s">
        <v>24</v>
      </c>
      <c r="H82" s="8" t="s">
        <v>197</v>
      </c>
      <c r="I82" t="s">
        <v>173</v>
      </c>
      <c r="J82" t="s">
        <v>38</v>
      </c>
      <c r="K82" s="7" t="str" cm="1">
        <f t="array" ref="K82">+_xlfn.IFS(D82="F","PRM",D82="WF","SC",D82="FI","PRMM")</f>
        <v>PRM</v>
      </c>
      <c r="L82" s="9" t="str" cm="1">
        <f t="array" ref="L82">+"CR" &amp; "/" &amp; K82 &amp; "/" &amp;
_xlfn.IFS(
OR(G82="PRE84",G82="PRE84S"),"ND",
AND(F82="OMF",OR(K82="PRM",K82="SC")),"DMI",
AND(F82="IMF",OR(K82="PRM",K82="SC")),"DMO",
AND(F82="SMF",OR(K82="PRM",K82="SC")),"DES",
AND(K82="PRMM",G82="CCCSR-84"),"DU")
&amp; "/" &amp; C82</f>
        <v>CR/PRM/DES/6</v>
      </c>
      <c r="M82" s="10" t="str" cm="1">
        <f t="array" ref="M82">+"CR" &amp; "/" &amp; K82 &amp; "/" &amp;
_xlfn.IFS(
OR(G82="PRE84",G82="PRE84S"),"ND",
AND(F82="OMF",OR(K82="PRM",K82="SC")),"DMI",
AND(F82="IMF",OR(K82="PRM",K82="SC")),"DMO",
AND(F82="SMF",OR(K82="PRM",K82="SC")),"DES",
AND(K82="PRMM",G82="CCCSR-84"),"DU")</f>
        <v>CR/PRM/DES</v>
      </c>
      <c r="N82" s="11">
        <v>1</v>
      </c>
      <c r="O82" s="12">
        <v>3.0000000000000001E-3</v>
      </c>
      <c r="P82" s="12">
        <v>1.0999999999999999E-2</v>
      </c>
      <c r="Q82" s="12">
        <v>2.8000000000000001E-2</v>
      </c>
      <c r="R82" s="12">
        <v>6.2E-2</v>
      </c>
      <c r="S82" s="12" t="str">
        <f t="shared" si="6"/>
        <v>0.003,0.011,0.028,0.062</v>
      </c>
      <c r="T82" s="11">
        <v>0.1</v>
      </c>
      <c r="U82" s="11">
        <v>0.4</v>
      </c>
      <c r="V82" s="11">
        <v>0.4</v>
      </c>
      <c r="W82" s="11">
        <v>0.4</v>
      </c>
      <c r="X82" s="11">
        <v>0.4</v>
      </c>
      <c r="Y82" s="21" t="str">
        <f t="shared" si="5"/>
        <v>0.4,0.4,0.4,0.4</v>
      </c>
      <c r="Z82" s="11">
        <f t="shared" si="7"/>
        <v>0.1</v>
      </c>
      <c r="AA82" s="7">
        <v>0.04</v>
      </c>
      <c r="AB82" s="7">
        <v>0.9</v>
      </c>
      <c r="AC82" s="7">
        <v>0.1</v>
      </c>
      <c r="AD82" s="13">
        <v>1</v>
      </c>
      <c r="AE82" s="13">
        <v>1</v>
      </c>
      <c r="AF82" s="14" t="str" cm="1">
        <f t="array" ref="AF82">+"Loss_distribution_"&amp;D82&amp;"_"&amp;_xlfn.IFS(AND(D82="F",OR(G82="CCCSR-84",G82="NSR98-10")),"POST85_",AND(D82="F",OR(G82="PRE84",G82="PRE84S")),"PRE85_",D82="WF","")&amp;IF(OR(G82="CCCSR-84",G82="NSR98-10",D82="WF"),_xlfn.IFS(F82="OMF","DMI",F82="IMF","DMO",F82="SMF","DES"),)&amp;"_"&amp;C82&amp;"P"</f>
        <v>Loss_distribution_F_POST85_DES_6P</v>
      </c>
      <c r="AG82" s="15">
        <v>1.8461000000000001</v>
      </c>
      <c r="AH82" s="15">
        <v>0.59303099999999997</v>
      </c>
      <c r="AI82" s="15">
        <v>0.04</v>
      </c>
      <c r="AJ82" s="15">
        <v>0.3</v>
      </c>
    </row>
    <row r="83" spans="1:36" x14ac:dyDescent="0.3">
      <c r="A83" s="7" t="s">
        <v>198</v>
      </c>
      <c r="B83" s="7">
        <v>147</v>
      </c>
      <c r="C83" s="7">
        <v>6</v>
      </c>
      <c r="D83" s="7" t="s">
        <v>22</v>
      </c>
      <c r="E83" s="7" t="s">
        <v>162</v>
      </c>
      <c r="F83" s="7" t="str">
        <f t="shared" si="4"/>
        <v>SMF</v>
      </c>
      <c r="G83" t="s">
        <v>24</v>
      </c>
      <c r="H83" s="8" t="s">
        <v>199</v>
      </c>
      <c r="I83" t="s">
        <v>173</v>
      </c>
      <c r="J83" t="s">
        <v>38</v>
      </c>
      <c r="K83" s="7" t="str" cm="1">
        <f t="array" ref="K83">+_xlfn.IFS(D83="F","PRM",D83="WF","SC",D83="FI","PRMM")</f>
        <v>PRM</v>
      </c>
      <c r="L83" s="9" t="str" cm="1">
        <f t="array" ref="L83">+"CR" &amp; "/" &amp; K83 &amp; "/" &amp;
_xlfn.IFS(
OR(G83="PRE84",G83="PRE84S"),"ND",
AND(F83="OMF",OR(K83="PRM",K83="SC")),"DMI",
AND(F83="IMF",OR(K83="PRM",K83="SC")),"DMO",
AND(F83="SMF",OR(K83="PRM",K83="SC")),"DES",
AND(K83="PRMM",G83="CCCSR-84"),"DU")
&amp; "/" &amp; C83</f>
        <v>CR/PRM/DES/6</v>
      </c>
      <c r="M83" s="10" t="str" cm="1">
        <f t="array" ref="M83">+"CR" &amp; "/" &amp; K83 &amp; "/" &amp;
_xlfn.IFS(
OR(G83="PRE84",G83="PRE84S"),"ND",
AND(F83="OMF",OR(K83="PRM",K83="SC")),"DMI",
AND(F83="IMF",OR(K83="PRM",K83="SC")),"DMO",
AND(F83="SMF",OR(K83="PRM",K83="SC")),"DES",
AND(K83="PRMM",G83="CCCSR-84"),"DU")</f>
        <v>CR/PRM/DES</v>
      </c>
      <c r="N83" s="11">
        <v>1</v>
      </c>
      <c r="O83" s="12">
        <v>3.0000000000000001E-3</v>
      </c>
      <c r="P83" s="12">
        <v>1.0999999999999999E-2</v>
      </c>
      <c r="Q83" s="12">
        <v>2.8000000000000001E-2</v>
      </c>
      <c r="R83" s="12">
        <v>6.2E-2</v>
      </c>
      <c r="S83" s="12" t="str">
        <f t="shared" si="6"/>
        <v>0.003,0.011,0.028,0.062</v>
      </c>
      <c r="T83" s="11">
        <v>0.1</v>
      </c>
      <c r="U83" s="11">
        <v>0.4</v>
      </c>
      <c r="V83" s="11">
        <v>0.4</v>
      </c>
      <c r="W83" s="11">
        <v>0.4</v>
      </c>
      <c r="X83" s="11">
        <v>0.4</v>
      </c>
      <c r="Y83" s="21" t="str">
        <f t="shared" si="5"/>
        <v>0.4,0.4,0.4,0.4</v>
      </c>
      <c r="Z83" s="11">
        <f t="shared" si="7"/>
        <v>0.1</v>
      </c>
      <c r="AA83" s="7">
        <v>0.04</v>
      </c>
      <c r="AB83" s="7">
        <v>0.9</v>
      </c>
      <c r="AC83" s="7">
        <v>0.1</v>
      </c>
      <c r="AD83" s="13">
        <v>1</v>
      </c>
      <c r="AE83" s="13">
        <v>1</v>
      </c>
      <c r="AF83" s="14" t="str" cm="1">
        <f t="array" ref="AF83">+"Loss_distribution_"&amp;D83&amp;"_"&amp;_xlfn.IFS(AND(D83="F",OR(G83="CCCSR-84",G83="NSR98-10")),"POST85_",AND(D83="F",OR(G83="PRE84",G83="PRE84S")),"PRE85_",D83="WF","")&amp;IF(OR(G83="CCCSR-84",G83="NSR98-10",D83="WF"),_xlfn.IFS(F83="OMF","DMI",F83="IMF","DMO",F83="SMF","DES"),)&amp;"_"&amp;C83&amp;"P"</f>
        <v>Loss_distribution_F_POST85_DES_6P</v>
      </c>
      <c r="AG83" s="15">
        <v>1.8461000000000001</v>
      </c>
      <c r="AH83" s="15">
        <v>0.59303099999999997</v>
      </c>
      <c r="AI83" s="15">
        <v>0.04</v>
      </c>
      <c r="AJ83" s="15">
        <v>0.3</v>
      </c>
    </row>
    <row r="84" spans="1:36" x14ac:dyDescent="0.3">
      <c r="A84" s="7" t="s">
        <v>200</v>
      </c>
      <c r="B84" s="7">
        <v>148</v>
      </c>
      <c r="C84" s="7">
        <v>6</v>
      </c>
      <c r="D84" s="7" t="s">
        <v>22</v>
      </c>
      <c r="E84" s="7" t="s">
        <v>162</v>
      </c>
      <c r="F84" s="7" t="str">
        <f t="shared" si="4"/>
        <v>SMF</v>
      </c>
      <c r="G84" t="s">
        <v>24</v>
      </c>
      <c r="H84" s="8" t="s">
        <v>201</v>
      </c>
      <c r="I84" t="s">
        <v>173</v>
      </c>
      <c r="J84" t="s">
        <v>38</v>
      </c>
      <c r="K84" s="7" t="str" cm="1">
        <f t="array" ref="K84">+_xlfn.IFS(D84="F","PRM",D84="WF","SC",D84="FI","PRMM")</f>
        <v>PRM</v>
      </c>
      <c r="L84" s="9" t="str" cm="1">
        <f t="array" ref="L84">+"CR" &amp; "/" &amp; K84 &amp; "/" &amp;
_xlfn.IFS(
OR(G84="PRE84",G84="PRE84S"),"ND",
AND(F84="OMF",OR(K84="PRM",K84="SC")),"DMI",
AND(F84="IMF",OR(K84="PRM",K84="SC")),"DMO",
AND(F84="SMF",OR(K84="PRM",K84="SC")),"DES",
AND(K84="PRMM",G84="CCCSR-84"),"DU")
&amp; "/" &amp; C84</f>
        <v>CR/PRM/DES/6</v>
      </c>
      <c r="M84" s="10" t="str" cm="1">
        <f t="array" ref="M84">+"CR" &amp; "/" &amp; K84 &amp; "/" &amp;
_xlfn.IFS(
OR(G84="PRE84",G84="PRE84S"),"ND",
AND(F84="OMF",OR(K84="PRM",K84="SC")),"DMI",
AND(F84="IMF",OR(K84="PRM",K84="SC")),"DMO",
AND(F84="SMF",OR(K84="PRM",K84="SC")),"DES",
AND(K84="PRMM",G84="CCCSR-84"),"DU")</f>
        <v>CR/PRM/DES</v>
      </c>
      <c r="N84" s="11">
        <v>1</v>
      </c>
      <c r="O84" s="12">
        <v>3.0000000000000001E-3</v>
      </c>
      <c r="P84" s="12">
        <v>1.0999999999999999E-2</v>
      </c>
      <c r="Q84" s="12">
        <v>2.8000000000000001E-2</v>
      </c>
      <c r="R84" s="12">
        <v>6.2E-2</v>
      </c>
      <c r="S84" s="12" t="str">
        <f t="shared" si="6"/>
        <v>0.003,0.011,0.028,0.062</v>
      </c>
      <c r="T84" s="11">
        <v>0.1</v>
      </c>
      <c r="U84" s="11">
        <v>0.4</v>
      </c>
      <c r="V84" s="11">
        <v>0.4</v>
      </c>
      <c r="W84" s="11">
        <v>0.4</v>
      </c>
      <c r="X84" s="11">
        <v>0.4</v>
      </c>
      <c r="Y84" s="21" t="str">
        <f t="shared" si="5"/>
        <v>0.4,0.4,0.4,0.4</v>
      </c>
      <c r="Z84" s="11">
        <f t="shared" si="7"/>
        <v>0.1</v>
      </c>
      <c r="AA84" s="7">
        <v>0.04</v>
      </c>
      <c r="AB84" s="7">
        <v>0.9</v>
      </c>
      <c r="AC84" s="7">
        <v>0.1</v>
      </c>
      <c r="AD84" s="13">
        <v>1</v>
      </c>
      <c r="AE84" s="13">
        <v>1</v>
      </c>
      <c r="AF84" s="14" t="str" cm="1">
        <f t="array" ref="AF84">+"Loss_distribution_"&amp;D84&amp;"_"&amp;_xlfn.IFS(AND(D84="F",OR(G84="CCCSR-84",G84="NSR98-10")),"POST85_",AND(D84="F",OR(G84="PRE84",G84="PRE84S")),"PRE85_",D84="WF","")&amp;IF(OR(G84="CCCSR-84",G84="NSR98-10",D84="WF"),_xlfn.IFS(F84="OMF","DMI",F84="IMF","DMO",F84="SMF","DES"),)&amp;"_"&amp;C84&amp;"P"</f>
        <v>Loss_distribution_F_POST85_DES_6P</v>
      </c>
      <c r="AG84" s="15">
        <v>1.8461000000000001</v>
      </c>
      <c r="AH84" s="15">
        <v>0.59303099999999997</v>
      </c>
      <c r="AI84" s="15">
        <v>0.04</v>
      </c>
      <c r="AJ84" s="15">
        <v>0.3</v>
      </c>
    </row>
    <row r="85" spans="1:36" x14ac:dyDescent="0.3">
      <c r="A85" s="7" t="s">
        <v>202</v>
      </c>
      <c r="B85" s="7">
        <v>150</v>
      </c>
      <c r="C85" s="7">
        <v>6</v>
      </c>
      <c r="D85" s="7" t="s">
        <v>22</v>
      </c>
      <c r="E85" s="7" t="s">
        <v>162</v>
      </c>
      <c r="F85" s="7" t="str">
        <f t="shared" si="4"/>
        <v>SMF</v>
      </c>
      <c r="G85" t="s">
        <v>24</v>
      </c>
      <c r="H85" s="8" t="s">
        <v>203</v>
      </c>
      <c r="I85" t="s">
        <v>173</v>
      </c>
      <c r="J85" t="s">
        <v>38</v>
      </c>
      <c r="K85" s="7" t="str" cm="1">
        <f t="array" ref="K85">+_xlfn.IFS(D85="F","PRM",D85="WF","SC",D85="FI","PRMM")</f>
        <v>PRM</v>
      </c>
      <c r="L85" s="9" t="str" cm="1">
        <f t="array" ref="L85">+"CR" &amp; "/" &amp; K85 &amp; "/" &amp;
_xlfn.IFS(
OR(G85="PRE84",G85="PRE84S"),"ND",
AND(F85="OMF",OR(K85="PRM",K85="SC")),"DMI",
AND(F85="IMF",OR(K85="PRM",K85="SC")),"DMO",
AND(F85="SMF",OR(K85="PRM",K85="SC")),"DES",
AND(K85="PRMM",G85="CCCSR-84"),"DU")
&amp; "/" &amp; C85</f>
        <v>CR/PRM/DES/6</v>
      </c>
      <c r="M85" s="10" t="str" cm="1">
        <f t="array" ref="M85">+"CR" &amp; "/" &amp; K85 &amp; "/" &amp;
_xlfn.IFS(
OR(G85="PRE84",G85="PRE84S"),"ND",
AND(F85="OMF",OR(K85="PRM",K85="SC")),"DMI",
AND(F85="IMF",OR(K85="PRM",K85="SC")),"DMO",
AND(F85="SMF",OR(K85="PRM",K85="SC")),"DES",
AND(K85="PRMM",G85="CCCSR-84"),"DU")</f>
        <v>CR/PRM/DES</v>
      </c>
      <c r="N85" s="11">
        <v>1</v>
      </c>
      <c r="O85" s="12">
        <v>3.0000000000000001E-3</v>
      </c>
      <c r="P85" s="12">
        <v>1.0999999999999999E-2</v>
      </c>
      <c r="Q85" s="12">
        <v>2.8000000000000001E-2</v>
      </c>
      <c r="R85" s="12">
        <v>6.2E-2</v>
      </c>
      <c r="S85" s="12" t="str">
        <f t="shared" si="6"/>
        <v>0.003,0.011,0.028,0.062</v>
      </c>
      <c r="T85" s="11">
        <v>0.1</v>
      </c>
      <c r="U85" s="11">
        <v>0.4</v>
      </c>
      <c r="V85" s="11">
        <v>0.4</v>
      </c>
      <c r="W85" s="11">
        <v>0.4</v>
      </c>
      <c r="X85" s="11">
        <v>0.4</v>
      </c>
      <c r="Y85" s="21" t="str">
        <f t="shared" si="5"/>
        <v>0.4,0.4,0.4,0.4</v>
      </c>
      <c r="Z85" s="11">
        <f t="shared" si="7"/>
        <v>0.1</v>
      </c>
      <c r="AA85" s="7">
        <v>0.04</v>
      </c>
      <c r="AB85" s="7">
        <v>0.9</v>
      </c>
      <c r="AC85" s="7">
        <v>0.1</v>
      </c>
      <c r="AD85" s="13">
        <v>1</v>
      </c>
      <c r="AE85" s="13">
        <v>1</v>
      </c>
      <c r="AF85" s="14" t="str" cm="1">
        <f t="array" ref="AF85">+"Loss_distribution_"&amp;D85&amp;"_"&amp;_xlfn.IFS(AND(D85="F",OR(G85="CCCSR-84",G85="NSR98-10")),"POST85_",AND(D85="F",OR(G85="PRE84",G85="PRE84S")),"PRE85_",D85="WF","")&amp;IF(OR(G85="CCCSR-84",G85="NSR98-10",D85="WF"),_xlfn.IFS(F85="OMF","DMI",F85="IMF","DMO",F85="SMF","DES"),)&amp;"_"&amp;C85&amp;"P"</f>
        <v>Loss_distribution_F_POST85_DES_6P</v>
      </c>
      <c r="AG85" s="15">
        <v>1.8461000000000001</v>
      </c>
      <c r="AH85" s="15">
        <v>0.59303099999999997</v>
      </c>
      <c r="AI85" s="15">
        <v>0.04</v>
      </c>
      <c r="AJ85" s="15">
        <v>0.3</v>
      </c>
    </row>
    <row r="86" spans="1:36" x14ac:dyDescent="0.3">
      <c r="A86" s="7" t="s">
        <v>204</v>
      </c>
      <c r="B86" s="7">
        <v>151</v>
      </c>
      <c r="C86" s="7">
        <v>7</v>
      </c>
      <c r="D86" s="7" t="s">
        <v>22</v>
      </c>
      <c r="E86" s="7" t="s">
        <v>162</v>
      </c>
      <c r="F86" s="7" t="str">
        <f t="shared" si="4"/>
        <v>SMF</v>
      </c>
      <c r="G86" t="s">
        <v>24</v>
      </c>
      <c r="H86" s="8" t="s">
        <v>205</v>
      </c>
      <c r="I86" t="s">
        <v>173</v>
      </c>
      <c r="J86" t="s">
        <v>38</v>
      </c>
      <c r="K86" s="7" t="str" cm="1">
        <f t="array" ref="K86">+_xlfn.IFS(D86="F","PRM",D86="WF","SC",D86="FI","PRMM")</f>
        <v>PRM</v>
      </c>
      <c r="L86" s="9" t="str" cm="1">
        <f t="array" ref="L86">+"CR" &amp; "/" &amp; K86 &amp; "/" &amp;
_xlfn.IFS(
OR(G86="PRE84",G86="PRE84S"),"ND",
AND(F86="OMF",OR(K86="PRM",K86="SC")),"DMI",
AND(F86="IMF",OR(K86="PRM",K86="SC")),"DMO",
AND(F86="SMF",OR(K86="PRM",K86="SC")),"DES",
AND(K86="PRMM",G86="CCCSR-84"),"DU")
&amp; "/" &amp; C86</f>
        <v>CR/PRM/DES/7</v>
      </c>
      <c r="M86" s="10" t="str" cm="1">
        <f t="array" ref="M86">+"CR" &amp; "/" &amp; K86 &amp; "/" &amp;
_xlfn.IFS(
OR(G86="PRE84",G86="PRE84S"),"ND",
AND(F86="OMF",OR(K86="PRM",K86="SC")),"DMI",
AND(F86="IMF",OR(K86="PRM",K86="SC")),"DMO",
AND(F86="SMF",OR(K86="PRM",K86="SC")),"DES",
AND(K86="PRMM",G86="CCCSR-84"),"DU")</f>
        <v>CR/PRM/DES</v>
      </c>
      <c r="N86" s="11">
        <v>1</v>
      </c>
      <c r="O86" s="12">
        <v>3.0000000000000001E-3</v>
      </c>
      <c r="P86" s="12">
        <v>1.0999999999999999E-2</v>
      </c>
      <c r="Q86" s="12">
        <v>2.7E-2</v>
      </c>
      <c r="R86" s="12">
        <v>0.06</v>
      </c>
      <c r="S86" s="12" t="str">
        <f t="shared" si="6"/>
        <v>0.003,0.011,0.027,0.06</v>
      </c>
      <c r="T86" s="11">
        <v>0.1</v>
      </c>
      <c r="U86" s="11">
        <v>0.4</v>
      </c>
      <c r="V86" s="11">
        <v>0.4</v>
      </c>
      <c r="W86" s="11">
        <v>0.4</v>
      </c>
      <c r="X86" s="11">
        <v>0.4</v>
      </c>
      <c r="Y86" s="21" t="str">
        <f t="shared" si="5"/>
        <v>0.4,0.4,0.4,0.4</v>
      </c>
      <c r="Z86" s="11">
        <f t="shared" si="7"/>
        <v>0.1</v>
      </c>
      <c r="AA86" s="7">
        <v>0.04</v>
      </c>
      <c r="AB86" s="7">
        <v>0.9</v>
      </c>
      <c r="AC86" s="7">
        <v>0.1</v>
      </c>
      <c r="AD86" s="13">
        <v>1.5</v>
      </c>
      <c r="AE86" s="13">
        <v>1</v>
      </c>
      <c r="AF86" s="14" t="str" cm="1">
        <f t="array" ref="AF86">+"Loss_distribution_"&amp;D86&amp;"_"&amp;_xlfn.IFS(AND(D86="F",OR(G86="CCCSR-84",G86="NSR98-10")),"POST85_",AND(D86="F",OR(G86="PRE84",G86="PRE84S")),"PRE85_",D86="WF","")&amp;IF(OR(G86="CCCSR-84",G86="NSR98-10",D86="WF"),_xlfn.IFS(F86="OMF","DMI",F86="IMF","DMO",F86="SMF","DES"),)&amp;"_"&amp;C86&amp;"P"</f>
        <v>Loss_distribution_F_POST85_DES_7P</v>
      </c>
      <c r="AG86" s="15">
        <v>0.99129999999999996</v>
      </c>
      <c r="AH86" s="15">
        <v>0.35183553244802113</v>
      </c>
      <c r="AI86" s="15">
        <v>0.04</v>
      </c>
      <c r="AJ86" s="15">
        <v>0.3</v>
      </c>
    </row>
    <row r="87" spans="1:36" x14ac:dyDescent="0.3">
      <c r="A87" s="7" t="s">
        <v>206</v>
      </c>
      <c r="B87" s="7">
        <v>152.1</v>
      </c>
      <c r="C87" s="7">
        <v>7</v>
      </c>
      <c r="D87" s="7" t="s">
        <v>22</v>
      </c>
      <c r="E87" s="7" t="s">
        <v>162</v>
      </c>
      <c r="F87" s="7" t="str">
        <f t="shared" si="4"/>
        <v>SMF</v>
      </c>
      <c r="G87" t="s">
        <v>24</v>
      </c>
      <c r="H87" s="8" t="s">
        <v>207</v>
      </c>
      <c r="I87" t="s">
        <v>173</v>
      </c>
      <c r="J87" t="s">
        <v>38</v>
      </c>
      <c r="K87" s="7" t="str" cm="1">
        <f t="array" ref="K87">+_xlfn.IFS(D87="F","PRM",D87="WF","SC",D87="FI","PRMM")</f>
        <v>PRM</v>
      </c>
      <c r="L87" s="9" t="str" cm="1">
        <f t="array" ref="L87">+"CR" &amp; "/" &amp; K87 &amp; "/" &amp;
_xlfn.IFS(
OR(G87="PRE84",G87="PRE84S"),"ND",
AND(F87="OMF",OR(K87="PRM",K87="SC")),"DMI",
AND(F87="IMF",OR(K87="PRM",K87="SC")),"DMO",
AND(F87="SMF",OR(K87="PRM",K87="SC")),"DES",
AND(K87="PRMM",G87="CCCSR-84"),"DU")
&amp; "/" &amp; C87</f>
        <v>CR/PRM/DES/7</v>
      </c>
      <c r="M87" s="10" t="str" cm="1">
        <f t="array" ref="M87">+"CR" &amp; "/" &amp; K87 &amp; "/" &amp;
_xlfn.IFS(
OR(G87="PRE84",G87="PRE84S"),"ND",
AND(F87="OMF",OR(K87="PRM",K87="SC")),"DMI",
AND(F87="IMF",OR(K87="PRM",K87="SC")),"DMO",
AND(F87="SMF",OR(K87="PRM",K87="SC")),"DES",
AND(K87="PRMM",G87="CCCSR-84"),"DU")</f>
        <v>CR/PRM/DES</v>
      </c>
      <c r="N87" s="11">
        <v>1</v>
      </c>
      <c r="O87" s="12">
        <v>3.0000000000000001E-3</v>
      </c>
      <c r="P87" s="12">
        <v>1.0999999999999999E-2</v>
      </c>
      <c r="Q87" s="12">
        <v>2.7E-2</v>
      </c>
      <c r="R87" s="12">
        <v>0.06</v>
      </c>
      <c r="S87" s="12" t="str">
        <f t="shared" si="6"/>
        <v>0.003,0.011,0.027,0.06</v>
      </c>
      <c r="T87" s="11">
        <v>0.1</v>
      </c>
      <c r="U87" s="11">
        <v>0.4</v>
      </c>
      <c r="V87" s="11">
        <v>0.4</v>
      </c>
      <c r="W87" s="11">
        <v>0.4</v>
      </c>
      <c r="X87" s="11">
        <v>0.4</v>
      </c>
      <c r="Y87" s="21" t="str">
        <f t="shared" si="5"/>
        <v>0.4,0.4,0.4,0.4</v>
      </c>
      <c r="Z87" s="11">
        <f t="shared" si="7"/>
        <v>0.1</v>
      </c>
      <c r="AA87" s="7">
        <v>0.04</v>
      </c>
      <c r="AB87" s="7">
        <v>0.9</v>
      </c>
      <c r="AC87" s="7">
        <v>0.1</v>
      </c>
      <c r="AD87" s="13">
        <v>1.5</v>
      </c>
      <c r="AE87" s="13">
        <v>1</v>
      </c>
      <c r="AF87" s="14" t="str" cm="1">
        <f t="array" ref="AF87">+"Loss_distribution_"&amp;D87&amp;"_"&amp;_xlfn.IFS(AND(D87="F",OR(G87="CCCSR-84",G87="NSR98-10")),"POST85_",AND(D87="F",OR(G87="PRE84",G87="PRE84S")),"PRE85_",D87="WF","")&amp;IF(OR(G87="CCCSR-84",G87="NSR98-10",D87="WF"),_xlfn.IFS(F87="OMF","DMI",F87="IMF","DMO",F87="SMF","DES"),)&amp;"_"&amp;C87&amp;"P"</f>
        <v>Loss_distribution_F_POST85_DES_7P</v>
      </c>
      <c r="AG87" s="15">
        <v>0.99129999999999996</v>
      </c>
      <c r="AH87" s="15">
        <v>0.35183553244802113</v>
      </c>
      <c r="AI87" s="15">
        <v>0.04</v>
      </c>
      <c r="AJ87" s="15">
        <v>0.3</v>
      </c>
    </row>
    <row r="88" spans="1:36" x14ac:dyDescent="0.3">
      <c r="A88" s="7" t="s">
        <v>208</v>
      </c>
      <c r="B88" s="7">
        <v>153</v>
      </c>
      <c r="C88" s="7">
        <v>7</v>
      </c>
      <c r="D88" s="7" t="s">
        <v>22</v>
      </c>
      <c r="E88" s="7" t="s">
        <v>162</v>
      </c>
      <c r="F88" s="7" t="str">
        <f t="shared" si="4"/>
        <v>SMF</v>
      </c>
      <c r="G88" t="s">
        <v>24</v>
      </c>
      <c r="H88" s="8" t="s">
        <v>209</v>
      </c>
      <c r="I88" t="s">
        <v>173</v>
      </c>
      <c r="J88" t="s">
        <v>38</v>
      </c>
      <c r="K88" s="7" t="str" cm="1">
        <f t="array" ref="K88">+_xlfn.IFS(D88="F","PRM",D88="WF","SC",D88="FI","PRMM")</f>
        <v>PRM</v>
      </c>
      <c r="L88" s="9" t="str" cm="1">
        <f t="array" ref="L88">+"CR" &amp; "/" &amp; K88 &amp; "/" &amp;
_xlfn.IFS(
OR(G88="PRE84",G88="PRE84S"),"ND",
AND(F88="OMF",OR(K88="PRM",K88="SC")),"DMI",
AND(F88="IMF",OR(K88="PRM",K88="SC")),"DMO",
AND(F88="SMF",OR(K88="PRM",K88="SC")),"DES",
AND(K88="PRMM",G88="CCCSR-84"),"DU")
&amp; "/" &amp; C88</f>
        <v>CR/PRM/DES/7</v>
      </c>
      <c r="M88" s="10" t="str" cm="1">
        <f t="array" ref="M88">+"CR" &amp; "/" &amp; K88 &amp; "/" &amp;
_xlfn.IFS(
OR(G88="PRE84",G88="PRE84S"),"ND",
AND(F88="OMF",OR(K88="PRM",K88="SC")),"DMI",
AND(F88="IMF",OR(K88="PRM",K88="SC")),"DMO",
AND(F88="SMF",OR(K88="PRM",K88="SC")),"DES",
AND(K88="PRMM",G88="CCCSR-84"),"DU")</f>
        <v>CR/PRM/DES</v>
      </c>
      <c r="N88" s="11">
        <v>1</v>
      </c>
      <c r="O88" s="12">
        <v>3.0000000000000001E-3</v>
      </c>
      <c r="P88" s="12">
        <v>1.0999999999999999E-2</v>
      </c>
      <c r="Q88" s="12">
        <v>2.7E-2</v>
      </c>
      <c r="R88" s="12">
        <v>0.06</v>
      </c>
      <c r="S88" s="12" t="str">
        <f t="shared" si="6"/>
        <v>0.003,0.011,0.027,0.06</v>
      </c>
      <c r="T88" s="11">
        <v>0.1</v>
      </c>
      <c r="U88" s="11">
        <v>0.4</v>
      </c>
      <c r="V88" s="11">
        <v>0.4</v>
      </c>
      <c r="W88" s="11">
        <v>0.4</v>
      </c>
      <c r="X88" s="11">
        <v>0.4</v>
      </c>
      <c r="Y88" s="21" t="str">
        <f t="shared" si="5"/>
        <v>0.4,0.4,0.4,0.4</v>
      </c>
      <c r="Z88" s="11">
        <f t="shared" si="7"/>
        <v>0.1</v>
      </c>
      <c r="AA88" s="7">
        <v>0.04</v>
      </c>
      <c r="AB88" s="7">
        <v>0.9</v>
      </c>
      <c r="AC88" s="7">
        <v>0.1</v>
      </c>
      <c r="AD88" s="13">
        <v>1.5</v>
      </c>
      <c r="AE88" s="13">
        <v>1</v>
      </c>
      <c r="AF88" s="14" t="str" cm="1">
        <f t="array" ref="AF88">+"Loss_distribution_"&amp;D88&amp;"_"&amp;_xlfn.IFS(AND(D88="F",OR(G88="CCCSR-84",G88="NSR98-10")),"POST85_",AND(D88="F",OR(G88="PRE84",G88="PRE84S")),"PRE85_",D88="WF","")&amp;IF(OR(G88="CCCSR-84",G88="NSR98-10",D88="WF"),_xlfn.IFS(F88="OMF","DMI",F88="IMF","DMO",F88="SMF","DES"),)&amp;"_"&amp;C88&amp;"P"</f>
        <v>Loss_distribution_F_POST85_DES_7P</v>
      </c>
      <c r="AG88" s="15">
        <v>0.99129999999999996</v>
      </c>
      <c r="AH88" s="15">
        <v>0.35183553244802113</v>
      </c>
      <c r="AI88" s="15">
        <v>0.04</v>
      </c>
      <c r="AJ88" s="15">
        <v>0.3</v>
      </c>
    </row>
    <row r="89" spans="1:36" x14ac:dyDescent="0.3">
      <c r="A89" s="7" t="s">
        <v>210</v>
      </c>
      <c r="B89" s="7">
        <v>155</v>
      </c>
      <c r="C89" s="7">
        <v>7</v>
      </c>
      <c r="D89" s="7" t="s">
        <v>22</v>
      </c>
      <c r="E89" s="7" t="s">
        <v>162</v>
      </c>
      <c r="F89" s="7" t="str">
        <f t="shared" si="4"/>
        <v>SMF</v>
      </c>
      <c r="G89" t="s">
        <v>24</v>
      </c>
      <c r="H89" s="8" t="s">
        <v>211</v>
      </c>
      <c r="I89" t="s">
        <v>173</v>
      </c>
      <c r="J89" t="s">
        <v>38</v>
      </c>
      <c r="K89" s="7" t="str" cm="1">
        <f t="array" ref="K89">+_xlfn.IFS(D89="F","PRM",D89="WF","SC",D89="FI","PRMM")</f>
        <v>PRM</v>
      </c>
      <c r="L89" s="9" t="str" cm="1">
        <f t="array" ref="L89">+"CR" &amp; "/" &amp; K89 &amp; "/" &amp;
_xlfn.IFS(
OR(G89="PRE84",G89="PRE84S"),"ND",
AND(F89="OMF",OR(K89="PRM",K89="SC")),"DMI",
AND(F89="IMF",OR(K89="PRM",K89="SC")),"DMO",
AND(F89="SMF",OR(K89="PRM",K89="SC")),"DES",
AND(K89="PRMM",G89="CCCSR-84"),"DU")
&amp; "/" &amp; C89</f>
        <v>CR/PRM/DES/7</v>
      </c>
      <c r="M89" s="10" t="str" cm="1">
        <f t="array" ref="M89">+"CR" &amp; "/" &amp; K89 &amp; "/" &amp;
_xlfn.IFS(
OR(G89="PRE84",G89="PRE84S"),"ND",
AND(F89="OMF",OR(K89="PRM",K89="SC")),"DMI",
AND(F89="IMF",OR(K89="PRM",K89="SC")),"DMO",
AND(F89="SMF",OR(K89="PRM",K89="SC")),"DES",
AND(K89="PRMM",G89="CCCSR-84"),"DU")</f>
        <v>CR/PRM/DES</v>
      </c>
      <c r="N89" s="11">
        <v>1</v>
      </c>
      <c r="O89" s="12">
        <v>3.0000000000000001E-3</v>
      </c>
      <c r="P89" s="12">
        <v>1.0999999999999999E-2</v>
      </c>
      <c r="Q89" s="12">
        <v>2.7E-2</v>
      </c>
      <c r="R89" s="12">
        <v>0.06</v>
      </c>
      <c r="S89" s="12" t="str">
        <f t="shared" si="6"/>
        <v>0.003,0.011,0.027,0.06</v>
      </c>
      <c r="T89" s="11">
        <v>0.1</v>
      </c>
      <c r="U89" s="11">
        <v>0.4</v>
      </c>
      <c r="V89" s="11">
        <v>0.4</v>
      </c>
      <c r="W89" s="11">
        <v>0.4</v>
      </c>
      <c r="X89" s="11">
        <v>0.4</v>
      </c>
      <c r="Y89" s="21" t="str">
        <f t="shared" si="5"/>
        <v>0.4,0.4,0.4,0.4</v>
      </c>
      <c r="Z89" s="11">
        <f t="shared" si="7"/>
        <v>0.1</v>
      </c>
      <c r="AA89" s="7">
        <v>0.04</v>
      </c>
      <c r="AB89" s="7">
        <v>0.9</v>
      </c>
      <c r="AC89" s="7">
        <v>0.1</v>
      </c>
      <c r="AD89" s="13">
        <v>1.5</v>
      </c>
      <c r="AE89" s="13">
        <v>1</v>
      </c>
      <c r="AF89" s="14" t="str" cm="1">
        <f t="array" ref="AF89">+"Loss_distribution_"&amp;D89&amp;"_"&amp;_xlfn.IFS(AND(D89="F",OR(G89="CCCSR-84",G89="NSR98-10")),"POST85_",AND(D89="F",OR(G89="PRE84",G89="PRE84S")),"PRE85_",D89="WF","")&amp;IF(OR(G89="CCCSR-84",G89="NSR98-10",D89="WF"),_xlfn.IFS(F89="OMF","DMI",F89="IMF","DMO",F89="SMF","DES"),)&amp;"_"&amp;C89&amp;"P"</f>
        <v>Loss_distribution_F_POST85_DES_7P</v>
      </c>
      <c r="AG89" s="15">
        <v>0.99129999999999996</v>
      </c>
      <c r="AH89" s="15">
        <v>0.35183553244802113</v>
      </c>
      <c r="AI89" s="15">
        <v>0.04</v>
      </c>
      <c r="AJ89" s="15">
        <v>0.3</v>
      </c>
    </row>
    <row r="90" spans="1:36" hidden="1" x14ac:dyDescent="0.3">
      <c r="A90" s="7" t="s">
        <v>212</v>
      </c>
      <c r="B90" s="7">
        <v>156.1</v>
      </c>
      <c r="C90" s="7">
        <v>8</v>
      </c>
      <c r="D90" s="7" t="s">
        <v>22</v>
      </c>
      <c r="E90" s="7" t="s">
        <v>162</v>
      </c>
      <c r="F90" s="7" t="str">
        <f t="shared" si="4"/>
        <v>SMF</v>
      </c>
      <c r="G90" t="s">
        <v>24</v>
      </c>
      <c r="H90" s="8" t="s">
        <v>213</v>
      </c>
      <c r="I90" t="s">
        <v>173</v>
      </c>
      <c r="J90" t="s">
        <v>38</v>
      </c>
      <c r="K90" s="7" t="str" cm="1">
        <f t="array" ref="K90">+_xlfn.IFS(D90="F","PRM",D90="WF","SC",D90="FI","PRMM")</f>
        <v>PRM</v>
      </c>
      <c r="L90" s="9" t="str" cm="1">
        <f t="array" ref="L90">+"CR" &amp; "/" &amp; K90 &amp; "/" &amp;
_xlfn.IFS(
OR(G90="PRE84",G90="PRE84S"),"ND",
AND(F90="OMF",OR(K90="PRM",K90="SC")),"DMI",
AND(F90="IMF",OR(K90="PRM",K90="SC")),"DMO",
AND(F90="SMF",OR(K90="PRM",K90="SC")),"DES",
AND(K90="PRMM",G90="CCCSR-84"),"DU")
&amp; "/" &amp; C90</f>
        <v>CR/PRM/DES/8</v>
      </c>
      <c r="M90" s="10" t="str" cm="1">
        <f t="array" ref="M90">+"CR" &amp; "/" &amp; K90 &amp; "/" &amp;
_xlfn.IFS(
OR(G90="PRE84",G90="PRE84S"),"ND",
AND(F90="OMF",OR(K90="PRM",K90="SC")),"DMI",
AND(F90="IMF",OR(K90="PRM",K90="SC")),"DMO",
AND(F90="SMF",OR(K90="PRM",K90="SC")),"DES",
AND(K90="PRMM",G90="CCCSR-84"),"DU")</f>
        <v>CR/PRM/DES</v>
      </c>
      <c r="N90" s="11"/>
      <c r="O90" s="12">
        <v>3.0000000000000001E-3</v>
      </c>
      <c r="P90" s="12">
        <v>1.0999999999999999E-2</v>
      </c>
      <c r="Q90" s="12">
        <v>2.7E-2</v>
      </c>
      <c r="R90" s="12">
        <v>5.8000000000000003E-2</v>
      </c>
      <c r="S90" s="12" t="str">
        <f t="shared" si="6"/>
        <v>0.003,0.011,0.027,0.058</v>
      </c>
      <c r="T90" s="11">
        <v>0.1</v>
      </c>
      <c r="U90" s="11">
        <v>0.4</v>
      </c>
      <c r="V90" s="11">
        <v>0.4</v>
      </c>
      <c r="W90" s="11">
        <v>0.4</v>
      </c>
      <c r="X90" s="11">
        <v>0.4</v>
      </c>
      <c r="Y90" s="21" t="str">
        <f t="shared" si="5"/>
        <v>0.4,0.4,0.4,0.4</v>
      </c>
      <c r="Z90" s="11">
        <f t="shared" si="7"/>
        <v>0.1</v>
      </c>
      <c r="AA90" s="7">
        <v>0.04</v>
      </c>
      <c r="AB90" s="7">
        <v>0.9</v>
      </c>
      <c r="AC90" s="7">
        <v>0.1</v>
      </c>
      <c r="AD90" s="13">
        <v>1.5</v>
      </c>
      <c r="AE90" s="13">
        <v>1</v>
      </c>
      <c r="AF90" s="14" t="str" cm="1">
        <f t="array" ref="AF90">+"Loss_distribution_"&amp;D90&amp;"_"&amp;_xlfn.IFS(AND(D90="F",OR(G90="CCCSR-84",G90="NSR98-10")),"POST85_",AND(D90="F",OR(G90="PRE84",G90="PRE84S")),"PRE85_",D90="WF","")&amp;IF(OR(G90="CCCSR-84",G90="NSR98-10",D90="WF"),_xlfn.IFS(F90="OMF","DMI",F90="IMF","DMO",F90="SMF","DES"),)&amp;"_"&amp;C90&amp;"P"</f>
        <v>Loss_distribution_F_POST85_DES_8P</v>
      </c>
      <c r="AG90" s="15">
        <v>1.077</v>
      </c>
      <c r="AH90" s="15">
        <v>0.379415</v>
      </c>
      <c r="AI90" s="15">
        <v>0.04</v>
      </c>
      <c r="AJ90" s="15">
        <v>0.3</v>
      </c>
    </row>
    <row r="91" spans="1:36" hidden="1" x14ac:dyDescent="0.3">
      <c r="A91" s="7" t="s">
        <v>214</v>
      </c>
      <c r="B91" s="7">
        <v>157.1</v>
      </c>
      <c r="C91" s="7">
        <v>8</v>
      </c>
      <c r="D91" s="7" t="s">
        <v>22</v>
      </c>
      <c r="E91" s="7" t="s">
        <v>162</v>
      </c>
      <c r="F91" s="7" t="str">
        <f t="shared" si="4"/>
        <v>SMF</v>
      </c>
      <c r="G91" t="s">
        <v>24</v>
      </c>
      <c r="H91" s="8" t="s">
        <v>215</v>
      </c>
      <c r="I91" t="s">
        <v>216</v>
      </c>
      <c r="J91" t="s">
        <v>38</v>
      </c>
      <c r="K91" s="7" t="str" cm="1">
        <f t="array" ref="K91">+_xlfn.IFS(D91="F","PRM",D91="WF","SC",D91="FI","PRMM")</f>
        <v>PRM</v>
      </c>
      <c r="L91" s="9" t="str" cm="1">
        <f t="array" ref="L91">+"CR" &amp; "/" &amp; K91 &amp; "/" &amp;
_xlfn.IFS(
OR(G91="PRE84",G91="PRE84S"),"ND",
AND(F91="OMF",OR(K91="PRM",K91="SC")),"DMI",
AND(F91="IMF",OR(K91="PRM",K91="SC")),"DMO",
AND(F91="SMF",OR(K91="PRM",K91="SC")),"DES",
AND(K91="PRMM",G91="CCCSR-84"),"DU")
&amp; "/" &amp; C91</f>
        <v>CR/PRM/DES/8</v>
      </c>
      <c r="M91" s="10" t="str" cm="1">
        <f t="array" ref="M91">+"CR" &amp; "/" &amp; K91 &amp; "/" &amp;
_xlfn.IFS(
OR(G91="PRE84",G91="PRE84S"),"ND",
AND(F91="OMF",OR(K91="PRM",K91="SC")),"DMI",
AND(F91="IMF",OR(K91="PRM",K91="SC")),"DMO",
AND(F91="SMF",OR(K91="PRM",K91="SC")),"DES",
AND(K91="PRMM",G91="CCCSR-84"),"DU")</f>
        <v>CR/PRM/DES</v>
      </c>
      <c r="N91" s="11"/>
      <c r="O91" s="12">
        <v>3.0000000000000001E-3</v>
      </c>
      <c r="P91" s="12">
        <v>1.0999999999999999E-2</v>
      </c>
      <c r="Q91" s="12">
        <v>2.7E-2</v>
      </c>
      <c r="R91" s="12">
        <v>5.8000000000000003E-2</v>
      </c>
      <c r="S91" s="12" t="str">
        <f t="shared" si="6"/>
        <v>0.003,0.011,0.027,0.058</v>
      </c>
      <c r="T91" s="11">
        <v>0.1</v>
      </c>
      <c r="U91" s="11">
        <v>0.4</v>
      </c>
      <c r="V91" s="11">
        <v>0.4</v>
      </c>
      <c r="W91" s="11">
        <v>0.4</v>
      </c>
      <c r="X91" s="11">
        <v>0.4</v>
      </c>
      <c r="Y91" s="21" t="str">
        <f t="shared" si="5"/>
        <v>0.4,0.4,0.4,0.4</v>
      </c>
      <c r="Z91" s="11">
        <f t="shared" si="7"/>
        <v>0.1</v>
      </c>
      <c r="AA91" s="7">
        <v>0.04</v>
      </c>
      <c r="AB91" s="7">
        <v>0.9</v>
      </c>
      <c r="AC91" s="7">
        <v>0.1</v>
      </c>
      <c r="AD91" s="13">
        <v>1.5</v>
      </c>
      <c r="AE91" s="13">
        <v>1</v>
      </c>
      <c r="AF91" s="14" t="str" cm="1">
        <f t="array" ref="AF91">+"Loss_distribution_"&amp;D91&amp;"_"&amp;_xlfn.IFS(AND(D91="F",OR(G91="CCCSR-84",G91="NSR98-10")),"POST85_",AND(D91="F",OR(G91="PRE84",G91="PRE84S")),"PRE85_",D91="WF","")&amp;IF(OR(G91="CCCSR-84",G91="NSR98-10",D91="WF"),_xlfn.IFS(F91="OMF","DMI",F91="IMF","DMO",F91="SMF","DES"),)&amp;"_"&amp;C91&amp;"P"</f>
        <v>Loss_distribution_F_POST85_DES_8P</v>
      </c>
      <c r="AG91" s="15">
        <v>1.077</v>
      </c>
      <c r="AH91" s="15">
        <v>0.379415</v>
      </c>
      <c r="AI91" s="15">
        <v>0.04</v>
      </c>
      <c r="AJ91" s="15">
        <v>0.3</v>
      </c>
    </row>
    <row r="92" spans="1:36" hidden="1" x14ac:dyDescent="0.3">
      <c r="A92" s="7" t="s">
        <v>217</v>
      </c>
      <c r="B92" s="7">
        <v>158</v>
      </c>
      <c r="C92" s="7">
        <v>8</v>
      </c>
      <c r="D92" s="7" t="s">
        <v>22</v>
      </c>
      <c r="E92" s="7" t="s">
        <v>162</v>
      </c>
      <c r="F92" s="7" t="str">
        <f t="shared" si="4"/>
        <v>SMF</v>
      </c>
      <c r="G92" t="s">
        <v>24</v>
      </c>
      <c r="H92" s="8" t="s">
        <v>218</v>
      </c>
      <c r="I92" t="s">
        <v>216</v>
      </c>
      <c r="J92" t="s">
        <v>38</v>
      </c>
      <c r="K92" s="7" t="str" cm="1">
        <f t="array" ref="K92">+_xlfn.IFS(D92="F","PRM",D92="WF","SC",D92="FI","PRMM")</f>
        <v>PRM</v>
      </c>
      <c r="L92" s="9" t="str" cm="1">
        <f t="array" ref="L92">+"CR" &amp; "/" &amp; K92 &amp; "/" &amp;
_xlfn.IFS(
OR(G92="PRE84",G92="PRE84S"),"ND",
AND(F92="OMF",OR(K92="PRM",K92="SC")),"DMI",
AND(F92="IMF",OR(K92="PRM",K92="SC")),"DMO",
AND(F92="SMF",OR(K92="PRM",K92="SC")),"DES",
AND(K92="PRMM",G92="CCCSR-84"),"DU")
&amp; "/" &amp; C92</f>
        <v>CR/PRM/DES/8</v>
      </c>
      <c r="M92" s="10" t="str" cm="1">
        <f t="array" ref="M92">+"CR" &amp; "/" &amp; K92 &amp; "/" &amp;
_xlfn.IFS(
OR(G92="PRE84",G92="PRE84S"),"ND",
AND(F92="OMF",OR(K92="PRM",K92="SC")),"DMI",
AND(F92="IMF",OR(K92="PRM",K92="SC")),"DMO",
AND(F92="SMF",OR(K92="PRM",K92="SC")),"DES",
AND(K92="PRMM",G92="CCCSR-84"),"DU")</f>
        <v>CR/PRM/DES</v>
      </c>
      <c r="N92" s="11"/>
      <c r="O92" s="12">
        <v>3.0000000000000001E-3</v>
      </c>
      <c r="P92" s="12">
        <v>1.0999999999999999E-2</v>
      </c>
      <c r="Q92" s="12">
        <v>2.7E-2</v>
      </c>
      <c r="R92" s="12">
        <v>5.8000000000000003E-2</v>
      </c>
      <c r="S92" s="12" t="str">
        <f t="shared" si="6"/>
        <v>0.003,0.011,0.027,0.058</v>
      </c>
      <c r="T92" s="11">
        <v>0.1</v>
      </c>
      <c r="U92" s="11">
        <v>0.4</v>
      </c>
      <c r="V92" s="11">
        <v>0.4</v>
      </c>
      <c r="W92" s="11">
        <v>0.4</v>
      </c>
      <c r="X92" s="11">
        <v>0.4</v>
      </c>
      <c r="Y92" s="21" t="str">
        <f t="shared" si="5"/>
        <v>0.4,0.4,0.4,0.4</v>
      </c>
      <c r="Z92" s="11">
        <f t="shared" si="7"/>
        <v>0.1</v>
      </c>
      <c r="AA92" s="7">
        <v>0.04</v>
      </c>
      <c r="AB92" s="7">
        <v>0.9</v>
      </c>
      <c r="AC92" s="7">
        <v>0.1</v>
      </c>
      <c r="AD92" s="13">
        <v>1.5</v>
      </c>
      <c r="AE92" s="13">
        <v>1</v>
      </c>
      <c r="AF92" s="14" t="str" cm="1">
        <f t="array" ref="AF92">+"Loss_distribution_"&amp;D92&amp;"_"&amp;_xlfn.IFS(AND(D92="F",OR(G92="CCCSR-84",G92="NSR98-10")),"POST85_",AND(D92="F",OR(G92="PRE84",G92="PRE84S")),"PRE85_",D92="WF","")&amp;IF(OR(G92="CCCSR-84",G92="NSR98-10",D92="WF"),_xlfn.IFS(F92="OMF","DMI",F92="IMF","DMO",F92="SMF","DES"),)&amp;"_"&amp;C92&amp;"P"</f>
        <v>Loss_distribution_F_POST85_DES_8P</v>
      </c>
      <c r="AG92" s="15">
        <v>1.077</v>
      </c>
      <c r="AH92" s="15">
        <v>0.379415</v>
      </c>
      <c r="AI92" s="15">
        <v>0.04</v>
      </c>
      <c r="AJ92" s="15">
        <v>0.3</v>
      </c>
    </row>
    <row r="93" spans="1:36" hidden="1" x14ac:dyDescent="0.3">
      <c r="A93" s="7" t="s">
        <v>219</v>
      </c>
      <c r="B93" s="7">
        <v>160</v>
      </c>
      <c r="C93" s="7">
        <v>8</v>
      </c>
      <c r="D93" s="7" t="s">
        <v>22</v>
      </c>
      <c r="E93" s="7" t="s">
        <v>162</v>
      </c>
      <c r="F93" s="7" t="str">
        <f t="shared" si="4"/>
        <v>SMF</v>
      </c>
      <c r="G93" t="s">
        <v>24</v>
      </c>
      <c r="H93" s="8" t="s">
        <v>220</v>
      </c>
      <c r="I93" t="s">
        <v>216</v>
      </c>
      <c r="J93" t="s">
        <v>38</v>
      </c>
      <c r="K93" s="7" t="str" cm="1">
        <f t="array" ref="K93">+_xlfn.IFS(D93="F","PRM",D93="WF","SC",D93="FI","PRMM")</f>
        <v>PRM</v>
      </c>
      <c r="L93" s="9" t="str" cm="1">
        <f t="array" ref="L93">+"CR" &amp; "/" &amp; K93 &amp; "/" &amp;
_xlfn.IFS(
OR(G93="PRE84",G93="PRE84S"),"ND",
AND(F93="OMF",OR(K93="PRM",K93="SC")),"DMI",
AND(F93="IMF",OR(K93="PRM",K93="SC")),"DMO",
AND(F93="SMF",OR(K93="PRM",K93="SC")),"DES",
AND(K93="PRMM",G93="CCCSR-84"),"DU")
&amp; "/" &amp; C93</f>
        <v>CR/PRM/DES/8</v>
      </c>
      <c r="M93" s="10" t="str" cm="1">
        <f t="array" ref="M93">+"CR" &amp; "/" &amp; K93 &amp; "/" &amp;
_xlfn.IFS(
OR(G93="PRE84",G93="PRE84S"),"ND",
AND(F93="OMF",OR(K93="PRM",K93="SC")),"DMI",
AND(F93="IMF",OR(K93="PRM",K93="SC")),"DMO",
AND(F93="SMF",OR(K93="PRM",K93="SC")),"DES",
AND(K93="PRMM",G93="CCCSR-84"),"DU")</f>
        <v>CR/PRM/DES</v>
      </c>
      <c r="N93" s="11"/>
      <c r="O93" s="12">
        <v>3.0000000000000001E-3</v>
      </c>
      <c r="P93" s="12">
        <v>1.0999999999999999E-2</v>
      </c>
      <c r="Q93" s="12">
        <v>2.7E-2</v>
      </c>
      <c r="R93" s="12">
        <v>5.8000000000000003E-2</v>
      </c>
      <c r="S93" s="12" t="str">
        <f t="shared" si="6"/>
        <v>0.003,0.011,0.027,0.058</v>
      </c>
      <c r="T93" s="11">
        <v>0.1</v>
      </c>
      <c r="U93" s="11">
        <v>0.4</v>
      </c>
      <c r="V93" s="11">
        <v>0.4</v>
      </c>
      <c r="W93" s="11">
        <v>0.4</v>
      </c>
      <c r="X93" s="11">
        <v>0.4</v>
      </c>
      <c r="Y93" s="21" t="str">
        <f t="shared" si="5"/>
        <v>0.4,0.4,0.4,0.4</v>
      </c>
      <c r="Z93" s="11">
        <f t="shared" si="7"/>
        <v>0.1</v>
      </c>
      <c r="AA93" s="7">
        <v>0.04</v>
      </c>
      <c r="AB93" s="7">
        <v>0.9</v>
      </c>
      <c r="AC93" s="7">
        <v>0.1</v>
      </c>
      <c r="AD93" s="13">
        <v>1.5</v>
      </c>
      <c r="AE93" s="13">
        <v>1</v>
      </c>
      <c r="AF93" s="14" t="str" cm="1">
        <f t="array" ref="AF93">+"Loss_distribution_"&amp;D93&amp;"_"&amp;_xlfn.IFS(AND(D93="F",OR(G93="CCCSR-84",G93="NSR98-10")),"POST85_",AND(D93="F",OR(G93="PRE84",G93="PRE84S")),"PRE85_",D93="WF","")&amp;IF(OR(G93="CCCSR-84",G93="NSR98-10",D93="WF"),_xlfn.IFS(F93="OMF","DMI",F93="IMF","DMO",F93="SMF","DES"),)&amp;"_"&amp;C93&amp;"P"</f>
        <v>Loss_distribution_F_POST85_DES_8P</v>
      </c>
      <c r="AG93" s="15">
        <v>1.077</v>
      </c>
      <c r="AH93" s="15">
        <v>0.379415</v>
      </c>
      <c r="AI93" s="15">
        <v>0.04</v>
      </c>
      <c r="AJ93" s="15">
        <v>0.3</v>
      </c>
    </row>
    <row r="94" spans="1:36" hidden="1" x14ac:dyDescent="0.3">
      <c r="A94" s="7" t="s">
        <v>221</v>
      </c>
      <c r="B94" s="7">
        <v>161.1</v>
      </c>
      <c r="C94" s="7">
        <v>10</v>
      </c>
      <c r="D94" s="7" t="s">
        <v>22</v>
      </c>
      <c r="E94" s="7" t="s">
        <v>162</v>
      </c>
      <c r="F94" s="7" t="str">
        <f t="shared" si="4"/>
        <v>SMF</v>
      </c>
      <c r="G94" t="s">
        <v>24</v>
      </c>
      <c r="H94" s="8" t="s">
        <v>222</v>
      </c>
      <c r="I94" t="s">
        <v>216</v>
      </c>
      <c r="J94" t="s">
        <v>38</v>
      </c>
      <c r="K94" s="7" t="str" cm="1">
        <f t="array" ref="K94">+_xlfn.IFS(D94="F","PRM",D94="WF","SC",D94="FI","PRMM")</f>
        <v>PRM</v>
      </c>
      <c r="L94" s="9" t="str" cm="1">
        <f t="array" ref="L94">+"CR" &amp; "/" &amp; K94 &amp; "/" &amp;
_xlfn.IFS(
OR(G94="PRE84",G94="PRE84S"),"ND",
AND(F94="OMF",OR(K94="PRM",K94="SC")),"DMI",
AND(F94="IMF",OR(K94="PRM",K94="SC")),"DMO",
AND(F94="SMF",OR(K94="PRM",K94="SC")),"DES",
AND(K94="PRMM",G94="CCCSR-84"),"DU")
&amp; "/" &amp; C94</f>
        <v>CR/PRM/DES/10</v>
      </c>
      <c r="M94" s="10" t="str" cm="1">
        <f t="array" ref="M94">+"CR" &amp; "/" &amp; K94 &amp; "/" &amp;
_xlfn.IFS(
OR(G94="PRE84",G94="PRE84S"),"ND",
AND(F94="OMF",OR(K94="PRM",K94="SC")),"DMI",
AND(F94="IMF",OR(K94="PRM",K94="SC")),"DMO",
AND(F94="SMF",OR(K94="PRM",K94="SC")),"DES",
AND(K94="PRMM",G94="CCCSR-84"),"DU")</f>
        <v>CR/PRM/DES</v>
      </c>
      <c r="N94" s="11"/>
      <c r="O94" s="12">
        <v>3.0000000000000001E-3</v>
      </c>
      <c r="P94" s="12">
        <v>0.01</v>
      </c>
      <c r="Q94" s="12">
        <v>2.5000000000000001E-2</v>
      </c>
      <c r="R94" s="12">
        <v>5.5E-2</v>
      </c>
      <c r="S94" s="12" t="str">
        <f t="shared" si="6"/>
        <v>0.003,0.01,0.025,0.055</v>
      </c>
      <c r="T94" s="11">
        <v>0.1</v>
      </c>
      <c r="U94" s="11">
        <v>0.4</v>
      </c>
      <c r="V94" s="11">
        <v>0.4</v>
      </c>
      <c r="W94" s="11">
        <v>0.4</v>
      </c>
      <c r="X94" s="11">
        <v>0.4</v>
      </c>
      <c r="Y94" s="21" t="str">
        <f t="shared" si="5"/>
        <v>0.4,0.4,0.4,0.4</v>
      </c>
      <c r="Z94" s="11">
        <f t="shared" si="7"/>
        <v>0.1</v>
      </c>
      <c r="AA94" s="7">
        <v>0.04</v>
      </c>
      <c r="AB94" s="7">
        <v>0.9</v>
      </c>
      <c r="AC94" s="7">
        <v>0.1</v>
      </c>
      <c r="AD94" s="13">
        <v>1.5</v>
      </c>
      <c r="AE94" s="13">
        <v>1</v>
      </c>
      <c r="AF94" s="14" t="str" cm="1">
        <f t="array" ref="AF94">+"Loss_distribution_"&amp;D94&amp;"_"&amp;_xlfn.IFS(AND(D94="F",OR(G94="CCCSR-84",G94="NSR98-10")),"POST85_",AND(D94="F",OR(G94="PRE84",G94="PRE84S")),"PRE85_",D94="WF","")&amp;IF(OR(G94="CCCSR-84",G94="NSR98-10",D94="WF"),_xlfn.IFS(F94="OMF","DMI",F94="IMF","DMO",F94="SMF","DES"),)&amp;"_"&amp;C94&amp;"P"</f>
        <v>Loss_distribution_F_POST85_DES_10P</v>
      </c>
      <c r="AG94" s="15">
        <v>1.3294000000000001</v>
      </c>
      <c r="AH94" s="15">
        <v>0.32</v>
      </c>
      <c r="AI94" s="15">
        <v>0.04</v>
      </c>
      <c r="AJ94" s="15">
        <v>0.3</v>
      </c>
    </row>
    <row r="95" spans="1:36" hidden="1" x14ac:dyDescent="0.3">
      <c r="A95" s="7" t="s">
        <v>223</v>
      </c>
      <c r="B95" s="7">
        <v>162.1</v>
      </c>
      <c r="C95" s="7">
        <v>10</v>
      </c>
      <c r="D95" s="7" t="s">
        <v>22</v>
      </c>
      <c r="E95" s="7" t="s">
        <v>162</v>
      </c>
      <c r="F95" s="7" t="str">
        <f t="shared" si="4"/>
        <v>SMF</v>
      </c>
      <c r="G95" t="s">
        <v>24</v>
      </c>
      <c r="H95" s="8" t="s">
        <v>224</v>
      </c>
      <c r="I95" t="s">
        <v>216</v>
      </c>
      <c r="J95" t="s">
        <v>38</v>
      </c>
      <c r="K95" s="7" t="str" cm="1">
        <f t="array" ref="K95">+_xlfn.IFS(D95="F","PRM",D95="WF","SC",D95="FI","PRMM")</f>
        <v>PRM</v>
      </c>
      <c r="L95" s="9" t="str" cm="1">
        <f t="array" ref="L95">+"CR" &amp; "/" &amp; K95 &amp; "/" &amp;
_xlfn.IFS(
OR(G95="PRE84",G95="PRE84S"),"ND",
AND(F95="OMF",OR(K95="PRM",K95="SC")),"DMI",
AND(F95="IMF",OR(K95="PRM",K95="SC")),"DMO",
AND(F95="SMF",OR(K95="PRM",K95="SC")),"DES",
AND(K95="PRMM",G95="CCCSR-84"),"DU")
&amp; "/" &amp; C95</f>
        <v>CR/PRM/DES/10</v>
      </c>
      <c r="M95" s="10" t="str" cm="1">
        <f t="array" ref="M95">+"CR" &amp; "/" &amp; K95 &amp; "/" &amp;
_xlfn.IFS(
OR(G95="PRE84",G95="PRE84S"),"ND",
AND(F95="OMF",OR(K95="PRM",K95="SC")),"DMI",
AND(F95="IMF",OR(K95="PRM",K95="SC")),"DMO",
AND(F95="SMF",OR(K95="PRM",K95="SC")),"DES",
AND(K95="PRMM",G95="CCCSR-84"),"DU")</f>
        <v>CR/PRM/DES</v>
      </c>
      <c r="N95" s="11"/>
      <c r="O95" s="12">
        <v>3.0000000000000001E-3</v>
      </c>
      <c r="P95" s="12">
        <v>0.01</v>
      </c>
      <c r="Q95" s="12">
        <v>2.5000000000000001E-2</v>
      </c>
      <c r="R95" s="12">
        <v>5.5E-2</v>
      </c>
      <c r="S95" s="12" t="str">
        <f t="shared" si="6"/>
        <v>0.003,0.01,0.025,0.055</v>
      </c>
      <c r="T95" s="11">
        <v>0.1</v>
      </c>
      <c r="U95" s="11">
        <v>0.4</v>
      </c>
      <c r="V95" s="11">
        <v>0.4</v>
      </c>
      <c r="W95" s="11">
        <v>0.4</v>
      </c>
      <c r="X95" s="11">
        <v>0.4</v>
      </c>
      <c r="Y95" s="21" t="str">
        <f t="shared" si="5"/>
        <v>0.4,0.4,0.4,0.4</v>
      </c>
      <c r="Z95" s="11">
        <f t="shared" si="7"/>
        <v>0.1</v>
      </c>
      <c r="AA95" s="7">
        <v>0.04</v>
      </c>
      <c r="AB95" s="7">
        <v>0.9</v>
      </c>
      <c r="AC95" s="7">
        <v>0.1</v>
      </c>
      <c r="AD95" s="13">
        <v>1.5</v>
      </c>
      <c r="AE95" s="13">
        <v>1</v>
      </c>
      <c r="AF95" s="14" t="str" cm="1">
        <f t="array" ref="AF95">+"Loss_distribution_"&amp;D95&amp;"_"&amp;_xlfn.IFS(AND(D95="F",OR(G95="CCCSR-84",G95="NSR98-10")),"POST85_",AND(D95="F",OR(G95="PRE84",G95="PRE84S")),"PRE85_",D95="WF","")&amp;IF(OR(G95="CCCSR-84",G95="NSR98-10",D95="WF"),_xlfn.IFS(F95="OMF","DMI",F95="IMF","DMO",F95="SMF","DES"),)&amp;"_"&amp;C95&amp;"P"</f>
        <v>Loss_distribution_F_POST85_DES_10P</v>
      </c>
      <c r="AG95" s="15">
        <v>1.3294000000000001</v>
      </c>
      <c r="AH95" s="15">
        <v>0.32</v>
      </c>
      <c r="AI95" s="15">
        <v>0.04</v>
      </c>
      <c r="AJ95" s="15">
        <v>0.3</v>
      </c>
    </row>
    <row r="96" spans="1:36" hidden="1" x14ac:dyDescent="0.3">
      <c r="A96" s="7" t="s">
        <v>225</v>
      </c>
      <c r="B96" s="7">
        <v>163</v>
      </c>
      <c r="C96" s="7">
        <v>10</v>
      </c>
      <c r="D96" s="7" t="s">
        <v>22</v>
      </c>
      <c r="E96" s="7" t="s">
        <v>162</v>
      </c>
      <c r="F96" s="7" t="str">
        <f t="shared" si="4"/>
        <v>SMF</v>
      </c>
      <c r="G96" t="s">
        <v>24</v>
      </c>
      <c r="H96" s="8" t="s">
        <v>226</v>
      </c>
      <c r="I96" t="s">
        <v>216</v>
      </c>
      <c r="J96" t="s">
        <v>38</v>
      </c>
      <c r="K96" s="7" t="str" cm="1">
        <f t="array" ref="K96">+_xlfn.IFS(D96="F","PRM",D96="WF","SC",D96="FI","PRMM")</f>
        <v>PRM</v>
      </c>
      <c r="L96" s="9" t="str" cm="1">
        <f t="array" ref="L96">+"CR" &amp; "/" &amp; K96 &amp; "/" &amp;
_xlfn.IFS(
OR(G96="PRE84",G96="PRE84S"),"ND",
AND(F96="OMF",OR(K96="PRM",K96="SC")),"DMI",
AND(F96="IMF",OR(K96="PRM",K96="SC")),"DMO",
AND(F96="SMF",OR(K96="PRM",K96="SC")),"DES",
AND(K96="PRMM",G96="CCCSR-84"),"DU")
&amp; "/" &amp; C96</f>
        <v>CR/PRM/DES/10</v>
      </c>
      <c r="M96" s="10" t="str" cm="1">
        <f t="array" ref="M96">+"CR" &amp; "/" &amp; K96 &amp; "/" &amp;
_xlfn.IFS(
OR(G96="PRE84",G96="PRE84S"),"ND",
AND(F96="OMF",OR(K96="PRM",K96="SC")),"DMI",
AND(F96="IMF",OR(K96="PRM",K96="SC")),"DMO",
AND(F96="SMF",OR(K96="PRM",K96="SC")),"DES",
AND(K96="PRMM",G96="CCCSR-84"),"DU")</f>
        <v>CR/PRM/DES</v>
      </c>
      <c r="N96" s="11"/>
      <c r="O96" s="12">
        <v>3.0000000000000001E-3</v>
      </c>
      <c r="P96" s="12">
        <v>0.01</v>
      </c>
      <c r="Q96" s="12">
        <v>2.5000000000000001E-2</v>
      </c>
      <c r="R96" s="12">
        <v>5.5E-2</v>
      </c>
      <c r="S96" s="12" t="str">
        <f t="shared" si="6"/>
        <v>0.003,0.01,0.025,0.055</v>
      </c>
      <c r="T96" s="11">
        <v>0.1</v>
      </c>
      <c r="U96" s="11">
        <v>0.4</v>
      </c>
      <c r="V96" s="11">
        <v>0.4</v>
      </c>
      <c r="W96" s="11">
        <v>0.4</v>
      </c>
      <c r="X96" s="11">
        <v>0.4</v>
      </c>
      <c r="Y96" s="21" t="str">
        <f t="shared" si="5"/>
        <v>0.4,0.4,0.4,0.4</v>
      </c>
      <c r="Z96" s="11">
        <f t="shared" si="7"/>
        <v>0.1</v>
      </c>
      <c r="AA96" s="7">
        <v>0.04</v>
      </c>
      <c r="AB96" s="7">
        <v>0.9</v>
      </c>
      <c r="AC96" s="7">
        <v>0.1</v>
      </c>
      <c r="AD96" s="13">
        <v>1.5</v>
      </c>
      <c r="AE96" s="13">
        <v>1</v>
      </c>
      <c r="AF96" s="14" t="str" cm="1">
        <f t="array" ref="AF96">+"Loss_distribution_"&amp;D96&amp;"_"&amp;_xlfn.IFS(AND(D96="F",OR(G96="CCCSR-84",G96="NSR98-10")),"POST85_",AND(D96="F",OR(G96="PRE84",G96="PRE84S")),"PRE85_",D96="WF","")&amp;IF(OR(G96="CCCSR-84",G96="NSR98-10",D96="WF"),_xlfn.IFS(F96="OMF","DMI",F96="IMF","DMO",F96="SMF","DES"),)&amp;"_"&amp;C96&amp;"P"</f>
        <v>Loss_distribution_F_POST85_DES_10P</v>
      </c>
      <c r="AG96" s="15">
        <v>1.3294000000000001</v>
      </c>
      <c r="AH96" s="15">
        <v>0.32</v>
      </c>
      <c r="AI96" s="15">
        <v>0.04</v>
      </c>
      <c r="AJ96" s="15">
        <v>0.3</v>
      </c>
    </row>
    <row r="97" spans="1:36" hidden="1" x14ac:dyDescent="0.3">
      <c r="A97" s="7" t="s">
        <v>227</v>
      </c>
      <c r="B97" s="7">
        <v>165</v>
      </c>
      <c r="C97" s="7">
        <v>10</v>
      </c>
      <c r="D97" s="7" t="s">
        <v>22</v>
      </c>
      <c r="E97" s="7" t="s">
        <v>162</v>
      </c>
      <c r="F97" s="7" t="str">
        <f t="shared" si="4"/>
        <v>SMF</v>
      </c>
      <c r="G97" t="s">
        <v>24</v>
      </c>
      <c r="H97" s="8" t="s">
        <v>228</v>
      </c>
      <c r="I97" t="s">
        <v>216</v>
      </c>
      <c r="J97" t="s">
        <v>38</v>
      </c>
      <c r="K97" s="7" t="str" cm="1">
        <f t="array" ref="K97">+_xlfn.IFS(D97="F","PRM",D97="WF","SC",D97="FI","PRMM")</f>
        <v>PRM</v>
      </c>
      <c r="L97" s="9" t="str" cm="1">
        <f t="array" ref="L97">+"CR" &amp; "/" &amp; K97 &amp; "/" &amp;
_xlfn.IFS(
OR(G97="PRE84",G97="PRE84S"),"ND",
AND(F97="OMF",OR(K97="PRM",K97="SC")),"DMI",
AND(F97="IMF",OR(K97="PRM",K97="SC")),"DMO",
AND(F97="SMF",OR(K97="PRM",K97="SC")),"DES",
AND(K97="PRMM",G97="CCCSR-84"),"DU")
&amp; "/" &amp; C97</f>
        <v>CR/PRM/DES/10</v>
      </c>
      <c r="M97" s="10" t="str" cm="1">
        <f t="array" ref="M97">+"CR" &amp; "/" &amp; K97 &amp; "/" &amp;
_xlfn.IFS(
OR(G97="PRE84",G97="PRE84S"),"ND",
AND(F97="OMF",OR(K97="PRM",K97="SC")),"DMI",
AND(F97="IMF",OR(K97="PRM",K97="SC")),"DMO",
AND(F97="SMF",OR(K97="PRM",K97="SC")),"DES",
AND(K97="PRMM",G97="CCCSR-84"),"DU")</f>
        <v>CR/PRM/DES</v>
      </c>
      <c r="N97" s="11"/>
      <c r="O97" s="12">
        <v>3.0000000000000001E-3</v>
      </c>
      <c r="P97" s="12">
        <v>0.01</v>
      </c>
      <c r="Q97" s="12">
        <v>2.5000000000000001E-2</v>
      </c>
      <c r="R97" s="12">
        <v>5.5E-2</v>
      </c>
      <c r="S97" s="12" t="str">
        <f t="shared" si="6"/>
        <v>0.003,0.01,0.025,0.055</v>
      </c>
      <c r="T97" s="11">
        <v>0.1</v>
      </c>
      <c r="U97" s="11">
        <v>0.4</v>
      </c>
      <c r="V97" s="11">
        <v>0.4</v>
      </c>
      <c r="W97" s="11">
        <v>0.4</v>
      </c>
      <c r="X97" s="11">
        <v>0.4</v>
      </c>
      <c r="Y97" s="21" t="str">
        <f t="shared" si="5"/>
        <v>0.4,0.4,0.4,0.4</v>
      </c>
      <c r="Z97" s="11">
        <f t="shared" si="7"/>
        <v>0.1</v>
      </c>
      <c r="AA97" s="7">
        <v>0.04</v>
      </c>
      <c r="AB97" s="7">
        <v>0.9</v>
      </c>
      <c r="AC97" s="7">
        <v>0.1</v>
      </c>
      <c r="AD97" s="13">
        <v>1.5</v>
      </c>
      <c r="AE97" s="13">
        <v>1</v>
      </c>
      <c r="AF97" s="14" t="str" cm="1">
        <f t="array" ref="AF97">+"Loss_distribution_"&amp;D97&amp;"_"&amp;_xlfn.IFS(AND(D97="F",OR(G97="CCCSR-84",G97="NSR98-10")),"POST85_",AND(D97="F",OR(G97="PRE84",G97="PRE84S")),"PRE85_",D97="WF","")&amp;IF(OR(G97="CCCSR-84",G97="NSR98-10",D97="WF"),_xlfn.IFS(F97="OMF","DMI",F97="IMF","DMO",F97="SMF","DES"),)&amp;"_"&amp;C97&amp;"P"</f>
        <v>Loss_distribution_F_POST85_DES_10P</v>
      </c>
      <c r="AG97" s="15">
        <v>1.3294000000000001</v>
      </c>
      <c r="AH97" s="15">
        <v>0.32</v>
      </c>
      <c r="AI97" s="15">
        <v>0.04</v>
      </c>
      <c r="AJ97" s="15">
        <v>0.3</v>
      </c>
    </row>
    <row r="98" spans="1:36" hidden="1" x14ac:dyDescent="0.3">
      <c r="A98" s="7" t="s">
        <v>229</v>
      </c>
      <c r="B98" s="7">
        <v>187</v>
      </c>
      <c r="C98" s="7">
        <v>2</v>
      </c>
      <c r="D98" s="7" t="s">
        <v>22</v>
      </c>
      <c r="E98" s="7" t="s">
        <v>23</v>
      </c>
      <c r="F98" s="7" t="str">
        <f t="shared" si="4"/>
        <v>OMF</v>
      </c>
      <c r="G98" t="s">
        <v>230</v>
      </c>
      <c r="H98" s="8" t="s">
        <v>231</v>
      </c>
      <c r="I98" t="s">
        <v>26</v>
      </c>
      <c r="J98" t="s">
        <v>38</v>
      </c>
      <c r="K98" s="7" t="str" cm="1">
        <f t="array" ref="K98">+_xlfn.IFS(D98="F","PRM",D98="WF","SC",D98="FI","PRMM")</f>
        <v>PRM</v>
      </c>
      <c r="L98" s="9" t="str" cm="1">
        <f t="array" ref="L98">+"CR" &amp; "/" &amp; K98 &amp; "/" &amp;
_xlfn.IFS(
OR(G98="PRE84",G98="PRE84S"),"ND",
AND(F98="OMF",OR(K98="PRM",K98="SC")),"DMI",
AND(F98="IMF",OR(K98="PRM",K98="SC")),"DMO",
AND(F98="SMF",OR(K98="PRM",K98="SC")),"DES",
AND(K98="PRMM",G98="CCCSR-84"),"DU")
&amp; "/" &amp; C98</f>
        <v>CR/PRM/DMI/2</v>
      </c>
      <c r="M98" s="10" t="str" cm="1">
        <f t="array" ref="M98">+"CR" &amp; "/" &amp; K98 &amp; "/" &amp;
_xlfn.IFS(
OR(G98="PRE84",G98="PRE84S"),"ND",
AND(F98="OMF",OR(K98="PRM",K98="SC")),"DMI",
AND(F98="IMF",OR(K98="PRM",K98="SC")),"DMO",
AND(F98="SMF",OR(K98="PRM",K98="SC")),"DES",
AND(K98="PRMM",G98="CCCSR-84"),"DU")</f>
        <v>CR/PRM/DMI</v>
      </c>
      <c r="N98" s="11"/>
      <c r="O98" s="12">
        <v>3.0000000000000001E-3</v>
      </c>
      <c r="P98" s="12">
        <v>1.2999999999999999E-2</v>
      </c>
      <c r="Q98" s="12">
        <v>3.3000000000000002E-2</v>
      </c>
      <c r="R98" s="12">
        <v>7.3999999999999996E-2</v>
      </c>
      <c r="S98" s="12" t="str">
        <f t="shared" si="6"/>
        <v>0.003,0.013,0.033,0.074</v>
      </c>
      <c r="T98" s="11">
        <v>0.1</v>
      </c>
      <c r="U98" s="11">
        <v>0.4</v>
      </c>
      <c r="V98" s="11">
        <v>0.4</v>
      </c>
      <c r="W98" s="11">
        <v>0.4</v>
      </c>
      <c r="X98" s="11">
        <v>0.4</v>
      </c>
      <c r="Y98" s="21" t="str">
        <f t="shared" si="5"/>
        <v>0.4,0.4,0.4,0.4</v>
      </c>
      <c r="Z98" s="11">
        <f t="shared" si="7"/>
        <v>0.1</v>
      </c>
      <c r="AA98" s="7">
        <v>0.04</v>
      </c>
      <c r="AB98" s="7">
        <v>0.9</v>
      </c>
      <c r="AC98" s="7">
        <v>0.1</v>
      </c>
      <c r="AD98" s="13">
        <v>0.6</v>
      </c>
      <c r="AE98" s="13">
        <v>1</v>
      </c>
      <c r="AF98" s="14" t="str" cm="1">
        <f t="array" ref="AF98">+"Loss_distribution_"&amp;D98&amp;"_"&amp;_xlfn.IFS(AND(D98="F",OR(G98="CCCSR-84",G98="NSR98-10")),"POST85_",AND(D98="F",OR(G98="PRE84",G98="PRE84S")),"PRE85_",D98="WF","")&amp;IF(OR(G98="CCCSR-84",G98="NSR98-10",D98="WF"),_xlfn.IFS(F98="OMF","DMI",F98="IMF","DMO",F98="SMF","DES"),)&amp;"_"&amp;C98&amp;"P"</f>
        <v>Loss_distribution_F_POST85_DMI_2P</v>
      </c>
      <c r="AG98" s="15">
        <v>1.7282999999999999</v>
      </c>
      <c r="AH98" s="15">
        <v>0.47036630186972078</v>
      </c>
      <c r="AI98" s="15">
        <v>0.02</v>
      </c>
      <c r="AJ98" s="15">
        <v>0.3</v>
      </c>
    </row>
    <row r="99" spans="1:36" hidden="1" x14ac:dyDescent="0.3">
      <c r="A99" s="7" t="s">
        <v>232</v>
      </c>
      <c r="B99" s="7">
        <v>189</v>
      </c>
      <c r="C99" s="7">
        <v>2</v>
      </c>
      <c r="D99" s="7" t="s">
        <v>22</v>
      </c>
      <c r="E99" s="7" t="s">
        <v>23</v>
      </c>
      <c r="F99" s="7" t="str">
        <f t="shared" si="4"/>
        <v>OMF</v>
      </c>
      <c r="G99" t="s">
        <v>230</v>
      </c>
      <c r="H99" s="8" t="s">
        <v>233</v>
      </c>
      <c r="I99" t="s">
        <v>26</v>
      </c>
      <c r="J99" t="s">
        <v>38</v>
      </c>
      <c r="K99" s="7" t="str" cm="1">
        <f t="array" ref="K99">+_xlfn.IFS(D99="F","PRM",D99="WF","SC",D99="FI","PRMM")</f>
        <v>PRM</v>
      </c>
      <c r="L99" s="9" t="str" cm="1">
        <f t="array" ref="L99">+"CR" &amp; "/" &amp; K99 &amp; "/" &amp;
_xlfn.IFS(
OR(G99="PRE84",G99="PRE84S"),"ND",
AND(F99="OMF",OR(K99="PRM",K99="SC")),"DMI",
AND(F99="IMF",OR(K99="PRM",K99="SC")),"DMO",
AND(F99="SMF",OR(K99="PRM",K99="SC")),"DES",
AND(K99="PRMM",G99="CCCSR-84"),"DU")
&amp; "/" &amp; C99</f>
        <v>CR/PRM/DMI/2</v>
      </c>
      <c r="M99" s="10" t="str" cm="1">
        <f t="array" ref="M99">+"CR" &amp; "/" &amp; K99 &amp; "/" &amp;
_xlfn.IFS(
OR(G99="PRE84",G99="PRE84S"),"ND",
AND(F99="OMF",OR(K99="PRM",K99="SC")),"DMI",
AND(F99="IMF",OR(K99="PRM",K99="SC")),"DMO",
AND(F99="SMF",OR(K99="PRM",K99="SC")),"DES",
AND(K99="PRMM",G99="CCCSR-84"),"DU")</f>
        <v>CR/PRM/DMI</v>
      </c>
      <c r="N99" s="11"/>
      <c r="O99" s="12">
        <v>3.0000000000000001E-3</v>
      </c>
      <c r="P99" s="12">
        <v>1.2999999999999999E-2</v>
      </c>
      <c r="Q99" s="12">
        <v>3.3000000000000002E-2</v>
      </c>
      <c r="R99" s="12">
        <v>7.3999999999999996E-2</v>
      </c>
      <c r="S99" s="12" t="str">
        <f t="shared" si="6"/>
        <v>0.003,0.013,0.033,0.074</v>
      </c>
      <c r="T99" s="11">
        <v>0.1</v>
      </c>
      <c r="U99" s="11">
        <v>0.4</v>
      </c>
      <c r="V99" s="11">
        <v>0.4</v>
      </c>
      <c r="W99" s="11">
        <v>0.4</v>
      </c>
      <c r="X99" s="11">
        <v>0.4</v>
      </c>
      <c r="Y99" s="21" t="str">
        <f t="shared" si="5"/>
        <v>0.4,0.4,0.4,0.4</v>
      </c>
      <c r="Z99" s="11">
        <f t="shared" si="7"/>
        <v>0.1</v>
      </c>
      <c r="AA99" s="7">
        <v>0.04</v>
      </c>
      <c r="AB99" s="7">
        <v>0.9</v>
      </c>
      <c r="AC99" s="7">
        <v>0.1</v>
      </c>
      <c r="AD99" s="13">
        <v>0.6</v>
      </c>
      <c r="AE99" s="13">
        <v>1</v>
      </c>
      <c r="AF99" s="14" t="str" cm="1">
        <f t="array" ref="AF99">+"Loss_distribution_"&amp;D99&amp;"_"&amp;_xlfn.IFS(AND(D99="F",OR(G99="CCCSR-84",G99="NSR98-10")),"POST85_",AND(D99="F",OR(G99="PRE84",G99="PRE84S")),"PRE85_",D99="WF","")&amp;IF(OR(G99="CCCSR-84",G99="NSR98-10",D99="WF"),_xlfn.IFS(F99="OMF","DMI",F99="IMF","DMO",F99="SMF","DES"),)&amp;"_"&amp;C99&amp;"P"</f>
        <v>Loss_distribution_F_POST85_DMI_2P</v>
      </c>
      <c r="AG99" s="15">
        <v>1.7282999999999999</v>
      </c>
      <c r="AH99" s="15">
        <v>0.47036630186972078</v>
      </c>
      <c r="AI99" s="15">
        <v>0.02</v>
      </c>
      <c r="AJ99" s="15">
        <v>0.3</v>
      </c>
    </row>
    <row r="100" spans="1:36" hidden="1" x14ac:dyDescent="0.3">
      <c r="A100" s="7" t="s">
        <v>234</v>
      </c>
      <c r="B100" s="7">
        <v>190</v>
      </c>
      <c r="C100" s="7">
        <v>2</v>
      </c>
      <c r="D100" s="7" t="s">
        <v>22</v>
      </c>
      <c r="E100" s="7" t="s">
        <v>23</v>
      </c>
      <c r="F100" s="7" t="str">
        <f t="shared" si="4"/>
        <v>OMF</v>
      </c>
      <c r="G100" t="s">
        <v>230</v>
      </c>
      <c r="H100" s="8" t="s">
        <v>235</v>
      </c>
      <c r="I100" t="s">
        <v>26</v>
      </c>
      <c r="J100" t="s">
        <v>38</v>
      </c>
      <c r="K100" s="7" t="str" cm="1">
        <f t="array" ref="K100">+_xlfn.IFS(D100="F","PRM",D100="WF","SC",D100="FI","PRMM")</f>
        <v>PRM</v>
      </c>
      <c r="L100" s="9" t="str" cm="1">
        <f t="array" ref="L100">+"CR" &amp; "/" &amp; K100 &amp; "/" &amp;
_xlfn.IFS(
OR(G100="PRE84",G100="PRE84S"),"ND",
AND(F100="OMF",OR(K100="PRM",K100="SC")),"DMI",
AND(F100="IMF",OR(K100="PRM",K100="SC")),"DMO",
AND(F100="SMF",OR(K100="PRM",K100="SC")),"DES",
AND(K100="PRMM",G100="CCCSR-84"),"DU")
&amp; "/" &amp; C100</f>
        <v>CR/PRM/DMI/2</v>
      </c>
      <c r="M100" s="10" t="str" cm="1">
        <f t="array" ref="M100">+"CR" &amp; "/" &amp; K100 &amp; "/" &amp;
_xlfn.IFS(
OR(G100="PRE84",G100="PRE84S"),"ND",
AND(F100="OMF",OR(K100="PRM",K100="SC")),"DMI",
AND(F100="IMF",OR(K100="PRM",K100="SC")),"DMO",
AND(F100="SMF",OR(K100="PRM",K100="SC")),"DES",
AND(K100="PRMM",G100="CCCSR-84"),"DU")</f>
        <v>CR/PRM/DMI</v>
      </c>
      <c r="N100" s="11"/>
      <c r="O100" s="12">
        <v>3.0000000000000001E-3</v>
      </c>
      <c r="P100" s="12">
        <v>1.2999999999999999E-2</v>
      </c>
      <c r="Q100" s="12">
        <v>3.3000000000000002E-2</v>
      </c>
      <c r="R100" s="12">
        <v>7.3999999999999996E-2</v>
      </c>
      <c r="S100" s="12" t="str">
        <f t="shared" si="6"/>
        <v>0.003,0.013,0.033,0.074</v>
      </c>
      <c r="T100" s="11">
        <v>0.1</v>
      </c>
      <c r="U100" s="11">
        <v>0.4</v>
      </c>
      <c r="V100" s="11">
        <v>0.4</v>
      </c>
      <c r="W100" s="11">
        <v>0.4</v>
      </c>
      <c r="X100" s="11">
        <v>0.4</v>
      </c>
      <c r="Y100" s="21" t="str">
        <f t="shared" si="5"/>
        <v>0.4,0.4,0.4,0.4</v>
      </c>
      <c r="Z100" s="11">
        <f t="shared" si="7"/>
        <v>0.1</v>
      </c>
      <c r="AA100" s="7">
        <v>0.04</v>
      </c>
      <c r="AB100" s="7">
        <v>0.9</v>
      </c>
      <c r="AC100" s="7">
        <v>0.1</v>
      </c>
      <c r="AD100" s="13">
        <v>0.6</v>
      </c>
      <c r="AE100" s="13">
        <v>1</v>
      </c>
      <c r="AF100" s="14" t="str" cm="1">
        <f t="array" ref="AF100">+"Loss_distribution_"&amp;D100&amp;"_"&amp;_xlfn.IFS(AND(D100="F",OR(G100="CCCSR-84",G100="NSR98-10")),"POST85_",AND(D100="F",OR(G100="PRE84",G100="PRE84S")),"PRE85_",D100="WF","")&amp;IF(OR(G100="CCCSR-84",G100="NSR98-10",D100="WF"),_xlfn.IFS(F100="OMF","DMI",F100="IMF","DMO",F100="SMF","DES"),)&amp;"_"&amp;C100&amp;"P"</f>
        <v>Loss_distribution_F_POST85_DMI_2P</v>
      </c>
      <c r="AG100" s="15">
        <v>1.7282999999999999</v>
      </c>
      <c r="AH100" s="15">
        <v>0.47036630186972078</v>
      </c>
      <c r="AI100" s="15">
        <v>0.02</v>
      </c>
      <c r="AJ100" s="15">
        <v>0.3</v>
      </c>
    </row>
    <row r="101" spans="1:36" hidden="1" x14ac:dyDescent="0.3">
      <c r="A101" s="7" t="s">
        <v>236</v>
      </c>
      <c r="B101" s="7">
        <v>192</v>
      </c>
      <c r="C101" s="7">
        <v>2</v>
      </c>
      <c r="D101" s="7" t="s">
        <v>22</v>
      </c>
      <c r="E101" s="7" t="s">
        <v>23</v>
      </c>
      <c r="F101" s="7" t="str">
        <f t="shared" si="4"/>
        <v>OMF</v>
      </c>
      <c r="G101" t="s">
        <v>230</v>
      </c>
      <c r="H101" s="8" t="s">
        <v>237</v>
      </c>
      <c r="I101" t="s">
        <v>26</v>
      </c>
      <c r="J101" t="s">
        <v>38</v>
      </c>
      <c r="K101" s="7" t="str" cm="1">
        <f t="array" ref="K101">+_xlfn.IFS(D101="F","PRM",D101="WF","SC",D101="FI","PRMM")</f>
        <v>PRM</v>
      </c>
      <c r="L101" s="9" t="str" cm="1">
        <f t="array" ref="L101">+"CR" &amp; "/" &amp; K101 &amp; "/" &amp;
_xlfn.IFS(
OR(G101="PRE84",G101="PRE84S"),"ND",
AND(F101="OMF",OR(K101="PRM",K101="SC")),"DMI",
AND(F101="IMF",OR(K101="PRM",K101="SC")),"DMO",
AND(F101="SMF",OR(K101="PRM",K101="SC")),"DES",
AND(K101="PRMM",G101="CCCSR-84"),"DU")
&amp; "/" &amp; C101</f>
        <v>CR/PRM/DMI/2</v>
      </c>
      <c r="M101" s="10" t="str" cm="1">
        <f t="array" ref="M101">+"CR" &amp; "/" &amp; K101 &amp; "/" &amp;
_xlfn.IFS(
OR(G101="PRE84",G101="PRE84S"),"ND",
AND(F101="OMF",OR(K101="PRM",K101="SC")),"DMI",
AND(F101="IMF",OR(K101="PRM",K101="SC")),"DMO",
AND(F101="SMF",OR(K101="PRM",K101="SC")),"DES",
AND(K101="PRMM",G101="CCCSR-84"),"DU")</f>
        <v>CR/PRM/DMI</v>
      </c>
      <c r="N101" s="11"/>
      <c r="O101" s="12">
        <v>3.0000000000000001E-3</v>
      </c>
      <c r="P101" s="12">
        <v>1.2999999999999999E-2</v>
      </c>
      <c r="Q101" s="12">
        <v>3.3000000000000002E-2</v>
      </c>
      <c r="R101" s="12">
        <v>7.3999999999999996E-2</v>
      </c>
      <c r="S101" s="12" t="str">
        <f t="shared" si="6"/>
        <v>0.003,0.013,0.033,0.074</v>
      </c>
      <c r="T101" s="11">
        <v>0.1</v>
      </c>
      <c r="U101" s="11">
        <v>0.4</v>
      </c>
      <c r="V101" s="11">
        <v>0.4</v>
      </c>
      <c r="W101" s="11">
        <v>0.4</v>
      </c>
      <c r="X101" s="11">
        <v>0.4</v>
      </c>
      <c r="Y101" s="21" t="str">
        <f t="shared" si="5"/>
        <v>0.4,0.4,0.4,0.4</v>
      </c>
      <c r="Z101" s="11">
        <f t="shared" si="7"/>
        <v>0.1</v>
      </c>
      <c r="AA101" s="7">
        <v>0.04</v>
      </c>
      <c r="AB101" s="7">
        <v>0.9</v>
      </c>
      <c r="AC101" s="7">
        <v>0.1</v>
      </c>
      <c r="AD101" s="13">
        <v>0.6</v>
      </c>
      <c r="AE101" s="13">
        <v>1</v>
      </c>
      <c r="AF101" s="14" t="str" cm="1">
        <f t="array" ref="AF101">+"Loss_distribution_"&amp;D101&amp;"_"&amp;_xlfn.IFS(AND(D101="F",OR(G101="CCCSR-84",G101="NSR98-10")),"POST85_",AND(D101="F",OR(G101="PRE84",G101="PRE84S")),"PRE85_",D101="WF","")&amp;IF(OR(G101="CCCSR-84",G101="NSR98-10",D101="WF"),_xlfn.IFS(F101="OMF","DMI",F101="IMF","DMO",F101="SMF","DES"),)&amp;"_"&amp;C101&amp;"P"</f>
        <v>Loss_distribution_F_POST85_DMI_2P</v>
      </c>
      <c r="AG101" s="15">
        <v>1.7282999999999999</v>
      </c>
      <c r="AH101" s="15">
        <v>0.47036630186972078</v>
      </c>
      <c r="AI101" s="15">
        <v>0.02</v>
      </c>
      <c r="AJ101" s="15">
        <v>0.3</v>
      </c>
    </row>
    <row r="102" spans="1:36" hidden="1" x14ac:dyDescent="0.3">
      <c r="A102" s="7" t="s">
        <v>238</v>
      </c>
      <c r="B102" s="7">
        <v>193</v>
      </c>
      <c r="C102" s="7">
        <v>3</v>
      </c>
      <c r="D102" s="7" t="s">
        <v>22</v>
      </c>
      <c r="E102" s="7" t="s">
        <v>23</v>
      </c>
      <c r="F102" s="7" t="str">
        <f t="shared" si="4"/>
        <v>OMF</v>
      </c>
      <c r="G102" t="s">
        <v>230</v>
      </c>
      <c r="H102" s="8" t="s">
        <v>239</v>
      </c>
      <c r="I102" t="s">
        <v>26</v>
      </c>
      <c r="J102" t="s">
        <v>38</v>
      </c>
      <c r="K102" s="7" t="str" cm="1">
        <f t="array" ref="K102">+_xlfn.IFS(D102="F","PRM",D102="WF","SC",D102="FI","PRMM")</f>
        <v>PRM</v>
      </c>
      <c r="L102" s="9" t="str" cm="1">
        <f t="array" ref="L102">+"CR" &amp; "/" &amp; K102 &amp; "/" &amp;
_xlfn.IFS(
OR(G102="PRE84",G102="PRE84S"),"ND",
AND(F102="OMF",OR(K102="PRM",K102="SC")),"DMI",
AND(F102="IMF",OR(K102="PRM",K102="SC")),"DMO",
AND(F102="SMF",OR(K102="PRM",K102="SC")),"DES",
AND(K102="PRMM",G102="CCCSR-84"),"DU")
&amp; "/" &amp; C102</f>
        <v>CR/PRM/DMI/3</v>
      </c>
      <c r="M102" s="10" t="str" cm="1">
        <f t="array" ref="M102">+"CR" &amp; "/" &amp; K102 &amp; "/" &amp;
_xlfn.IFS(
OR(G102="PRE84",G102="PRE84S"),"ND",
AND(F102="OMF",OR(K102="PRM",K102="SC")),"DMI",
AND(F102="IMF",OR(K102="PRM",K102="SC")),"DMO",
AND(F102="SMF",OR(K102="PRM",K102="SC")),"DES",
AND(K102="PRMM",G102="CCCSR-84"),"DU")</f>
        <v>CR/PRM/DMI</v>
      </c>
      <c r="N102" s="11"/>
      <c r="O102" s="12">
        <v>3.0000000000000001E-3</v>
      </c>
      <c r="P102" s="12">
        <v>1.2E-2</v>
      </c>
      <c r="Q102" s="12">
        <v>3.1E-2</v>
      </c>
      <c r="R102" s="12">
        <v>6.8000000000000005E-2</v>
      </c>
      <c r="S102" s="12" t="str">
        <f t="shared" si="6"/>
        <v>0.003,0.012,0.031,0.068</v>
      </c>
      <c r="T102" s="11">
        <v>0.1</v>
      </c>
      <c r="U102" s="11">
        <v>0.4</v>
      </c>
      <c r="V102" s="11">
        <v>0.4</v>
      </c>
      <c r="W102" s="11">
        <v>0.4</v>
      </c>
      <c r="X102" s="11">
        <v>0.4</v>
      </c>
      <c r="Y102" s="21" t="str">
        <f t="shared" si="5"/>
        <v>0.4,0.4,0.4,0.4</v>
      </c>
      <c r="Z102" s="11">
        <f t="shared" si="7"/>
        <v>0.1</v>
      </c>
      <c r="AA102" s="7">
        <v>0.04</v>
      </c>
      <c r="AB102" s="7">
        <v>0.9</v>
      </c>
      <c r="AC102" s="7">
        <v>0.1</v>
      </c>
      <c r="AD102" s="13">
        <v>1</v>
      </c>
      <c r="AE102" s="13">
        <v>1</v>
      </c>
      <c r="AF102" s="14" t="str" cm="1">
        <f t="array" ref="AF102">+"Loss_distribution_"&amp;D102&amp;"_"&amp;_xlfn.IFS(AND(D102="F",OR(G102="CCCSR-84",G102="NSR98-10")),"POST85_",AND(D102="F",OR(G102="PRE84",G102="PRE84S")),"PRE85_",D102="WF","")&amp;IF(OR(G102="CCCSR-84",G102="NSR98-10",D102="WF"),_xlfn.IFS(F102="OMF","DMI",F102="IMF","DMO",F102="SMF","DES"),)&amp;"_"&amp;C102&amp;"P"</f>
        <v>Loss_distribution_F_POST85_DMI_3P</v>
      </c>
      <c r="AG102" s="15">
        <v>0.89230000000000009</v>
      </c>
      <c r="AH102" s="15">
        <v>0.38799600000000001</v>
      </c>
      <c r="AI102" s="15">
        <v>0.02</v>
      </c>
      <c r="AJ102" s="15">
        <v>0.3</v>
      </c>
    </row>
    <row r="103" spans="1:36" hidden="1" x14ac:dyDescent="0.3">
      <c r="A103" s="7" t="s">
        <v>240</v>
      </c>
      <c r="B103" s="7">
        <v>195</v>
      </c>
      <c r="C103" s="7">
        <v>3</v>
      </c>
      <c r="D103" s="7" t="s">
        <v>22</v>
      </c>
      <c r="E103" s="7" t="s">
        <v>23</v>
      </c>
      <c r="F103" s="7" t="str">
        <f t="shared" si="4"/>
        <v>OMF</v>
      </c>
      <c r="G103" t="s">
        <v>230</v>
      </c>
      <c r="H103" s="8" t="s">
        <v>241</v>
      </c>
      <c r="I103" t="s">
        <v>26</v>
      </c>
      <c r="J103" t="s">
        <v>38</v>
      </c>
      <c r="K103" s="7" t="str" cm="1">
        <f t="array" ref="K103">+_xlfn.IFS(D103="F","PRM",D103="WF","SC",D103="FI","PRMM")</f>
        <v>PRM</v>
      </c>
      <c r="L103" s="9" t="str" cm="1">
        <f t="array" ref="L103">+"CR" &amp; "/" &amp; K103 &amp; "/" &amp;
_xlfn.IFS(
OR(G103="PRE84",G103="PRE84S"),"ND",
AND(F103="OMF",OR(K103="PRM",K103="SC")),"DMI",
AND(F103="IMF",OR(K103="PRM",K103="SC")),"DMO",
AND(F103="SMF",OR(K103="PRM",K103="SC")),"DES",
AND(K103="PRMM",G103="CCCSR-84"),"DU")
&amp; "/" &amp; C103</f>
        <v>CR/PRM/DMI/3</v>
      </c>
      <c r="M103" s="10" t="str" cm="1">
        <f t="array" ref="M103">+"CR" &amp; "/" &amp; K103 &amp; "/" &amp;
_xlfn.IFS(
OR(G103="PRE84",G103="PRE84S"),"ND",
AND(F103="OMF",OR(K103="PRM",K103="SC")),"DMI",
AND(F103="IMF",OR(K103="PRM",K103="SC")),"DMO",
AND(F103="SMF",OR(K103="PRM",K103="SC")),"DES",
AND(K103="PRMM",G103="CCCSR-84"),"DU")</f>
        <v>CR/PRM/DMI</v>
      </c>
      <c r="N103" s="11"/>
      <c r="O103" s="12">
        <v>3.0000000000000001E-3</v>
      </c>
      <c r="P103" s="12">
        <v>1.2E-2</v>
      </c>
      <c r="Q103" s="12">
        <v>3.1E-2</v>
      </c>
      <c r="R103" s="12">
        <v>6.8000000000000005E-2</v>
      </c>
      <c r="S103" s="12" t="str">
        <f t="shared" si="6"/>
        <v>0.003,0.012,0.031,0.068</v>
      </c>
      <c r="T103" s="11">
        <v>0.1</v>
      </c>
      <c r="U103" s="11">
        <v>0.4</v>
      </c>
      <c r="V103" s="11">
        <v>0.4</v>
      </c>
      <c r="W103" s="11">
        <v>0.4</v>
      </c>
      <c r="X103" s="11">
        <v>0.4</v>
      </c>
      <c r="Y103" s="21" t="str">
        <f t="shared" si="5"/>
        <v>0.4,0.4,0.4,0.4</v>
      </c>
      <c r="Z103" s="11">
        <f t="shared" si="7"/>
        <v>0.1</v>
      </c>
      <c r="AA103" s="7">
        <v>0.04</v>
      </c>
      <c r="AB103" s="7">
        <v>0.9</v>
      </c>
      <c r="AC103" s="7">
        <v>0.1</v>
      </c>
      <c r="AD103" s="13">
        <v>1</v>
      </c>
      <c r="AE103" s="13">
        <v>1</v>
      </c>
      <c r="AF103" s="14" t="str" cm="1">
        <f t="array" ref="AF103">+"Loss_distribution_"&amp;D103&amp;"_"&amp;_xlfn.IFS(AND(D103="F",OR(G103="CCCSR-84",G103="NSR98-10")),"POST85_",AND(D103="F",OR(G103="PRE84",G103="PRE84S")),"PRE85_",D103="WF","")&amp;IF(OR(G103="CCCSR-84",G103="NSR98-10",D103="WF"),_xlfn.IFS(F103="OMF","DMI",F103="IMF","DMO",F103="SMF","DES"),)&amp;"_"&amp;C103&amp;"P"</f>
        <v>Loss_distribution_F_POST85_DMI_3P</v>
      </c>
      <c r="AG103" s="15">
        <v>0.89230000000000009</v>
      </c>
      <c r="AH103" s="15">
        <v>0.38799600000000001</v>
      </c>
      <c r="AI103" s="15">
        <v>0.02</v>
      </c>
      <c r="AJ103" s="15">
        <v>0.3</v>
      </c>
    </row>
    <row r="104" spans="1:36" hidden="1" x14ac:dyDescent="0.3">
      <c r="A104" s="7" t="s">
        <v>242</v>
      </c>
      <c r="B104" s="7">
        <v>196</v>
      </c>
      <c r="C104" s="7">
        <v>3</v>
      </c>
      <c r="D104" s="7" t="s">
        <v>22</v>
      </c>
      <c r="E104" s="7" t="s">
        <v>23</v>
      </c>
      <c r="F104" s="7" t="str">
        <f t="shared" si="4"/>
        <v>OMF</v>
      </c>
      <c r="G104" t="s">
        <v>230</v>
      </c>
      <c r="H104" s="8" t="s">
        <v>243</v>
      </c>
      <c r="I104" t="s">
        <v>26</v>
      </c>
      <c r="J104" t="s">
        <v>38</v>
      </c>
      <c r="K104" s="7" t="str" cm="1">
        <f t="array" ref="K104">+_xlfn.IFS(D104="F","PRM",D104="WF","SC",D104="FI","PRMM")</f>
        <v>PRM</v>
      </c>
      <c r="L104" s="9" t="str" cm="1">
        <f t="array" ref="L104">+"CR" &amp; "/" &amp; K104 &amp; "/" &amp;
_xlfn.IFS(
OR(G104="PRE84",G104="PRE84S"),"ND",
AND(F104="OMF",OR(K104="PRM",K104="SC")),"DMI",
AND(F104="IMF",OR(K104="PRM",K104="SC")),"DMO",
AND(F104="SMF",OR(K104="PRM",K104="SC")),"DES",
AND(K104="PRMM",G104="CCCSR-84"),"DU")
&amp; "/" &amp; C104</f>
        <v>CR/PRM/DMI/3</v>
      </c>
      <c r="M104" s="10" t="str" cm="1">
        <f t="array" ref="M104">+"CR" &amp; "/" &amp; K104 &amp; "/" &amp;
_xlfn.IFS(
OR(G104="PRE84",G104="PRE84S"),"ND",
AND(F104="OMF",OR(K104="PRM",K104="SC")),"DMI",
AND(F104="IMF",OR(K104="PRM",K104="SC")),"DMO",
AND(F104="SMF",OR(K104="PRM",K104="SC")),"DES",
AND(K104="PRMM",G104="CCCSR-84"),"DU")</f>
        <v>CR/PRM/DMI</v>
      </c>
      <c r="N104" s="11"/>
      <c r="O104" s="12">
        <v>3.0000000000000001E-3</v>
      </c>
      <c r="P104" s="12">
        <v>1.2E-2</v>
      </c>
      <c r="Q104" s="12">
        <v>3.1E-2</v>
      </c>
      <c r="R104" s="12">
        <v>6.8000000000000005E-2</v>
      </c>
      <c r="S104" s="12" t="str">
        <f t="shared" si="6"/>
        <v>0.003,0.012,0.031,0.068</v>
      </c>
      <c r="T104" s="11">
        <v>0.1</v>
      </c>
      <c r="U104" s="11">
        <v>0.4</v>
      </c>
      <c r="V104" s="11">
        <v>0.4</v>
      </c>
      <c r="W104" s="11">
        <v>0.4</v>
      </c>
      <c r="X104" s="11">
        <v>0.4</v>
      </c>
      <c r="Y104" s="21" t="str">
        <f t="shared" si="5"/>
        <v>0.4,0.4,0.4,0.4</v>
      </c>
      <c r="Z104" s="11">
        <f t="shared" si="7"/>
        <v>0.1</v>
      </c>
      <c r="AA104" s="7">
        <v>0.04</v>
      </c>
      <c r="AB104" s="7">
        <v>0.9</v>
      </c>
      <c r="AC104" s="7">
        <v>0.1</v>
      </c>
      <c r="AD104" s="13">
        <v>1</v>
      </c>
      <c r="AE104" s="13">
        <v>1</v>
      </c>
      <c r="AF104" s="14" t="str" cm="1">
        <f t="array" ref="AF104">+"Loss_distribution_"&amp;D104&amp;"_"&amp;_xlfn.IFS(AND(D104="F",OR(G104="CCCSR-84",G104="NSR98-10")),"POST85_",AND(D104="F",OR(G104="PRE84",G104="PRE84S")),"PRE85_",D104="WF","")&amp;IF(OR(G104="CCCSR-84",G104="NSR98-10",D104="WF"),_xlfn.IFS(F104="OMF","DMI",F104="IMF","DMO",F104="SMF","DES"),)&amp;"_"&amp;C104&amp;"P"</f>
        <v>Loss_distribution_F_POST85_DMI_3P</v>
      </c>
      <c r="AG104" s="15">
        <v>0.89230000000000009</v>
      </c>
      <c r="AH104" s="15">
        <v>0.38799600000000001</v>
      </c>
      <c r="AI104" s="15">
        <v>0.02</v>
      </c>
      <c r="AJ104" s="15">
        <v>0.3</v>
      </c>
    </row>
    <row r="105" spans="1:36" hidden="1" x14ac:dyDescent="0.3">
      <c r="A105" s="7" t="s">
        <v>244</v>
      </c>
      <c r="B105" s="7">
        <v>198</v>
      </c>
      <c r="C105" s="7">
        <v>3</v>
      </c>
      <c r="D105" s="7" t="s">
        <v>22</v>
      </c>
      <c r="E105" s="7" t="s">
        <v>23</v>
      </c>
      <c r="F105" s="7" t="str">
        <f t="shared" si="4"/>
        <v>OMF</v>
      </c>
      <c r="G105" t="s">
        <v>230</v>
      </c>
      <c r="H105" s="8" t="s">
        <v>245</v>
      </c>
      <c r="I105" t="s">
        <v>26</v>
      </c>
      <c r="J105" t="s">
        <v>38</v>
      </c>
      <c r="K105" s="7" t="str" cm="1">
        <f t="array" ref="K105">+_xlfn.IFS(D105="F","PRM",D105="WF","SC",D105="FI","PRMM")</f>
        <v>PRM</v>
      </c>
      <c r="L105" s="9" t="str" cm="1">
        <f t="array" ref="L105">+"CR" &amp; "/" &amp; K105 &amp; "/" &amp;
_xlfn.IFS(
OR(G105="PRE84",G105="PRE84S"),"ND",
AND(F105="OMF",OR(K105="PRM",K105="SC")),"DMI",
AND(F105="IMF",OR(K105="PRM",K105="SC")),"DMO",
AND(F105="SMF",OR(K105="PRM",K105="SC")),"DES",
AND(K105="PRMM",G105="CCCSR-84"),"DU")
&amp; "/" &amp; C105</f>
        <v>CR/PRM/DMI/3</v>
      </c>
      <c r="M105" s="10" t="str" cm="1">
        <f t="array" ref="M105">+"CR" &amp; "/" &amp; K105 &amp; "/" &amp;
_xlfn.IFS(
OR(G105="PRE84",G105="PRE84S"),"ND",
AND(F105="OMF",OR(K105="PRM",K105="SC")),"DMI",
AND(F105="IMF",OR(K105="PRM",K105="SC")),"DMO",
AND(F105="SMF",OR(K105="PRM",K105="SC")),"DES",
AND(K105="PRMM",G105="CCCSR-84"),"DU")</f>
        <v>CR/PRM/DMI</v>
      </c>
      <c r="N105" s="11"/>
      <c r="O105" s="12">
        <v>3.0000000000000001E-3</v>
      </c>
      <c r="P105" s="12">
        <v>1.2E-2</v>
      </c>
      <c r="Q105" s="12">
        <v>3.1E-2</v>
      </c>
      <c r="R105" s="12">
        <v>6.8000000000000005E-2</v>
      </c>
      <c r="S105" s="12" t="str">
        <f t="shared" si="6"/>
        <v>0.003,0.012,0.031,0.068</v>
      </c>
      <c r="T105" s="11">
        <v>0.1</v>
      </c>
      <c r="U105" s="11">
        <v>0.4</v>
      </c>
      <c r="V105" s="11">
        <v>0.4</v>
      </c>
      <c r="W105" s="11">
        <v>0.4</v>
      </c>
      <c r="X105" s="11">
        <v>0.4</v>
      </c>
      <c r="Y105" s="21" t="str">
        <f t="shared" si="5"/>
        <v>0.4,0.4,0.4,0.4</v>
      </c>
      <c r="Z105" s="11">
        <f t="shared" si="7"/>
        <v>0.1</v>
      </c>
      <c r="AA105" s="7">
        <v>0.04</v>
      </c>
      <c r="AB105" s="7">
        <v>0.9</v>
      </c>
      <c r="AC105" s="7">
        <v>0.1</v>
      </c>
      <c r="AD105" s="13">
        <v>1</v>
      </c>
      <c r="AE105" s="13">
        <v>1</v>
      </c>
      <c r="AF105" s="14" t="str" cm="1">
        <f t="array" ref="AF105">+"Loss_distribution_"&amp;D105&amp;"_"&amp;_xlfn.IFS(AND(D105="F",OR(G105="CCCSR-84",G105="NSR98-10")),"POST85_",AND(D105="F",OR(G105="PRE84",G105="PRE84S")),"PRE85_",D105="WF","")&amp;IF(OR(G105="CCCSR-84",G105="NSR98-10",D105="WF"),_xlfn.IFS(F105="OMF","DMI",F105="IMF","DMO",F105="SMF","DES"),)&amp;"_"&amp;C105&amp;"P"</f>
        <v>Loss_distribution_F_POST85_DMI_3P</v>
      </c>
      <c r="AG105" s="15">
        <v>0.89230000000000009</v>
      </c>
      <c r="AH105" s="15">
        <v>0.38799600000000001</v>
      </c>
      <c r="AI105" s="15">
        <v>0.02</v>
      </c>
      <c r="AJ105" s="15">
        <v>0.3</v>
      </c>
    </row>
    <row r="106" spans="1:36" x14ac:dyDescent="0.3">
      <c r="A106" s="7" t="s">
        <v>246</v>
      </c>
      <c r="B106" s="7">
        <v>199</v>
      </c>
      <c r="C106" s="7">
        <v>4</v>
      </c>
      <c r="D106" s="7" t="s">
        <v>22</v>
      </c>
      <c r="E106" s="7" t="s">
        <v>23</v>
      </c>
      <c r="F106" s="7" t="str">
        <f t="shared" si="4"/>
        <v>OMF</v>
      </c>
      <c r="G106" t="s">
        <v>230</v>
      </c>
      <c r="H106" s="8" t="s">
        <v>247</v>
      </c>
      <c r="I106" t="s">
        <v>26</v>
      </c>
      <c r="J106" t="s">
        <v>38</v>
      </c>
      <c r="K106" s="7" t="str" cm="1">
        <f t="array" ref="K106">+_xlfn.IFS(D106="F","PRM",D106="WF","SC",D106="FI","PRMM")</f>
        <v>PRM</v>
      </c>
      <c r="L106" s="9" t="str" cm="1">
        <f t="array" ref="L106">+"CR" &amp; "/" &amp; K106 &amp; "/" &amp;
_xlfn.IFS(
OR(G106="PRE84",G106="PRE84S"),"ND",
AND(F106="OMF",OR(K106="PRM",K106="SC")),"DMI",
AND(F106="IMF",OR(K106="PRM",K106="SC")),"DMO",
AND(F106="SMF",OR(K106="PRM",K106="SC")),"DES",
AND(K106="PRMM",G106="CCCSR-84"),"DU")
&amp; "/" &amp; C106</f>
        <v>CR/PRM/DMI/4</v>
      </c>
      <c r="M106" s="10" t="str" cm="1">
        <f t="array" ref="M106">+"CR" &amp; "/" &amp; K106 &amp; "/" &amp;
_xlfn.IFS(
OR(G106="PRE84",G106="PRE84S"),"ND",
AND(F106="OMF",OR(K106="PRM",K106="SC")),"DMI",
AND(F106="IMF",OR(K106="PRM",K106="SC")),"DMO",
AND(F106="SMF",OR(K106="PRM",K106="SC")),"DES",
AND(K106="PRMM",G106="CCCSR-84"),"DU")</f>
        <v>CR/PRM/DMI</v>
      </c>
      <c r="N106" s="11">
        <v>1</v>
      </c>
      <c r="O106" s="12">
        <v>3.0000000000000001E-3</v>
      </c>
      <c r="P106" s="12">
        <v>1.2E-2</v>
      </c>
      <c r="Q106" s="12">
        <v>2.9000000000000001E-2</v>
      </c>
      <c r="R106" s="12">
        <v>6.4000000000000001E-2</v>
      </c>
      <c r="S106" s="12" t="str">
        <f t="shared" si="6"/>
        <v>0.003,0.012,0.029,0.064</v>
      </c>
      <c r="T106" s="11">
        <v>0.1</v>
      </c>
      <c r="U106" s="11">
        <v>0.4</v>
      </c>
      <c r="V106" s="11">
        <v>0.4</v>
      </c>
      <c r="W106" s="11">
        <v>0.4</v>
      </c>
      <c r="X106" s="11">
        <v>0.4</v>
      </c>
      <c r="Y106" s="21" t="str">
        <f t="shared" si="5"/>
        <v>0.4,0.4,0.4,0.4</v>
      </c>
      <c r="Z106" s="11">
        <f t="shared" si="7"/>
        <v>0.1</v>
      </c>
      <c r="AA106" s="7">
        <v>0.04</v>
      </c>
      <c r="AB106" s="7">
        <v>0.9</v>
      </c>
      <c r="AC106" s="7">
        <v>0.1</v>
      </c>
      <c r="AD106" s="13">
        <v>1</v>
      </c>
      <c r="AE106" s="13">
        <v>1</v>
      </c>
      <c r="AF106" s="14" t="str" cm="1">
        <f t="array" ref="AF106">+"Loss_distribution_"&amp;D106&amp;"_"&amp;_xlfn.IFS(AND(D106="F",OR(G106="CCCSR-84",G106="NSR98-10")),"POST85_",AND(D106="F",OR(G106="PRE84",G106="PRE84S")),"PRE85_",D106="WF","")&amp;IF(OR(G106="CCCSR-84",G106="NSR98-10",D106="WF"),_xlfn.IFS(F106="OMF","DMI",F106="IMF","DMO",F106="SMF","DES"),)&amp;"_"&amp;C106&amp;"P"</f>
        <v>Loss_distribution_F_POST85_DMI_4P</v>
      </c>
      <c r="AG106" s="15">
        <v>0.86630000000000007</v>
      </c>
      <c r="AH106" s="15">
        <v>0.40367234843506122</v>
      </c>
      <c r="AI106" s="15">
        <v>0.02</v>
      </c>
      <c r="AJ106" s="15">
        <v>0.3</v>
      </c>
    </row>
    <row r="107" spans="1:36" x14ac:dyDescent="0.3">
      <c r="A107" s="7" t="s">
        <v>248</v>
      </c>
      <c r="B107" s="7">
        <v>201</v>
      </c>
      <c r="C107" s="7">
        <v>4</v>
      </c>
      <c r="D107" s="7" t="s">
        <v>22</v>
      </c>
      <c r="E107" s="7" t="s">
        <v>23</v>
      </c>
      <c r="F107" s="7" t="str">
        <f t="shared" si="4"/>
        <v>OMF</v>
      </c>
      <c r="G107" t="s">
        <v>230</v>
      </c>
      <c r="H107" s="8" t="s">
        <v>249</v>
      </c>
      <c r="I107" t="s">
        <v>35</v>
      </c>
      <c r="J107" t="s">
        <v>38</v>
      </c>
      <c r="K107" s="7" t="str" cm="1">
        <f t="array" ref="K107">+_xlfn.IFS(D107="F","PRM",D107="WF","SC",D107="FI","PRMM")</f>
        <v>PRM</v>
      </c>
      <c r="L107" s="9" t="str" cm="1">
        <f t="array" ref="L107">+"CR" &amp; "/" &amp; K107 &amp; "/" &amp;
_xlfn.IFS(
OR(G107="PRE84",G107="PRE84S"),"ND",
AND(F107="OMF",OR(K107="PRM",K107="SC")),"DMI",
AND(F107="IMF",OR(K107="PRM",K107="SC")),"DMO",
AND(F107="SMF",OR(K107="PRM",K107="SC")),"DES",
AND(K107="PRMM",G107="CCCSR-84"),"DU")
&amp; "/" &amp; C107</f>
        <v>CR/PRM/DMI/4</v>
      </c>
      <c r="M107" s="10" t="str" cm="1">
        <f t="array" ref="M107">+"CR" &amp; "/" &amp; K107 &amp; "/" &amp;
_xlfn.IFS(
OR(G107="PRE84",G107="PRE84S"),"ND",
AND(F107="OMF",OR(K107="PRM",K107="SC")),"DMI",
AND(F107="IMF",OR(K107="PRM",K107="SC")),"DMO",
AND(F107="SMF",OR(K107="PRM",K107="SC")),"DES",
AND(K107="PRMM",G107="CCCSR-84"),"DU")</f>
        <v>CR/PRM/DMI</v>
      </c>
      <c r="N107" s="11">
        <v>1</v>
      </c>
      <c r="O107" s="12">
        <v>3.0000000000000001E-3</v>
      </c>
      <c r="P107" s="12">
        <v>1.2E-2</v>
      </c>
      <c r="Q107" s="12">
        <v>2.9000000000000001E-2</v>
      </c>
      <c r="R107" s="12">
        <v>6.4000000000000001E-2</v>
      </c>
      <c r="S107" s="12" t="str">
        <f t="shared" si="6"/>
        <v>0.003,0.012,0.029,0.064</v>
      </c>
      <c r="T107" s="11">
        <v>0.1</v>
      </c>
      <c r="U107" s="11">
        <v>0.4</v>
      </c>
      <c r="V107" s="11">
        <v>0.4</v>
      </c>
      <c r="W107" s="11">
        <v>0.4</v>
      </c>
      <c r="X107" s="11">
        <v>0.4</v>
      </c>
      <c r="Y107" s="21" t="str">
        <f t="shared" si="5"/>
        <v>0.4,0.4,0.4,0.4</v>
      </c>
      <c r="Z107" s="11">
        <f t="shared" si="7"/>
        <v>0.1</v>
      </c>
      <c r="AA107" s="7">
        <v>0.04</v>
      </c>
      <c r="AB107" s="7">
        <v>0.9</v>
      </c>
      <c r="AC107" s="7">
        <v>0.1</v>
      </c>
      <c r="AD107" s="13">
        <v>1</v>
      </c>
      <c r="AE107" s="13">
        <v>1</v>
      </c>
      <c r="AF107" s="14" t="str" cm="1">
        <f t="array" ref="AF107">+"Loss_distribution_"&amp;D107&amp;"_"&amp;_xlfn.IFS(AND(D107="F",OR(G107="CCCSR-84",G107="NSR98-10")),"POST85_",AND(D107="F",OR(G107="PRE84",G107="PRE84S")),"PRE85_",D107="WF","")&amp;IF(OR(G107="CCCSR-84",G107="NSR98-10",D107="WF"),_xlfn.IFS(F107="OMF","DMI",F107="IMF","DMO",F107="SMF","DES"),)&amp;"_"&amp;C107&amp;"P"</f>
        <v>Loss_distribution_F_POST85_DMI_4P</v>
      </c>
      <c r="AG107" s="15">
        <v>0.86630000000000007</v>
      </c>
      <c r="AH107" s="15">
        <v>0.40367234843506122</v>
      </c>
      <c r="AI107" s="15">
        <v>0.02</v>
      </c>
      <c r="AJ107" s="15">
        <v>0.3</v>
      </c>
    </row>
    <row r="108" spans="1:36" x14ac:dyDescent="0.3">
      <c r="A108" s="7" t="s">
        <v>250</v>
      </c>
      <c r="B108" s="7">
        <v>202</v>
      </c>
      <c r="C108" s="7">
        <v>4</v>
      </c>
      <c r="D108" s="7" t="s">
        <v>22</v>
      </c>
      <c r="E108" s="7" t="s">
        <v>23</v>
      </c>
      <c r="F108" s="7" t="str">
        <f t="shared" si="4"/>
        <v>OMF</v>
      </c>
      <c r="G108" t="s">
        <v>230</v>
      </c>
      <c r="H108" s="8" t="s">
        <v>251</v>
      </c>
      <c r="I108" t="s">
        <v>26</v>
      </c>
      <c r="J108" t="s">
        <v>38</v>
      </c>
      <c r="K108" s="7" t="str" cm="1">
        <f t="array" ref="K108">+_xlfn.IFS(D108="F","PRM",D108="WF","SC",D108="FI","PRMM")</f>
        <v>PRM</v>
      </c>
      <c r="L108" s="9" t="str" cm="1">
        <f t="array" ref="L108">+"CR" &amp; "/" &amp; K108 &amp; "/" &amp;
_xlfn.IFS(
OR(G108="PRE84",G108="PRE84S"),"ND",
AND(F108="OMF",OR(K108="PRM",K108="SC")),"DMI",
AND(F108="IMF",OR(K108="PRM",K108="SC")),"DMO",
AND(F108="SMF",OR(K108="PRM",K108="SC")),"DES",
AND(K108="PRMM",G108="CCCSR-84"),"DU")
&amp; "/" &amp; C108</f>
        <v>CR/PRM/DMI/4</v>
      </c>
      <c r="M108" s="10" t="str" cm="1">
        <f t="array" ref="M108">+"CR" &amp; "/" &amp; K108 &amp; "/" &amp;
_xlfn.IFS(
OR(G108="PRE84",G108="PRE84S"),"ND",
AND(F108="OMF",OR(K108="PRM",K108="SC")),"DMI",
AND(F108="IMF",OR(K108="PRM",K108="SC")),"DMO",
AND(F108="SMF",OR(K108="PRM",K108="SC")),"DES",
AND(K108="PRMM",G108="CCCSR-84"),"DU")</f>
        <v>CR/PRM/DMI</v>
      </c>
      <c r="N108" s="11">
        <v>1</v>
      </c>
      <c r="O108" s="12">
        <v>3.0000000000000001E-3</v>
      </c>
      <c r="P108" s="12">
        <v>1.2E-2</v>
      </c>
      <c r="Q108" s="12">
        <v>2.9000000000000001E-2</v>
      </c>
      <c r="R108" s="12">
        <v>6.4000000000000001E-2</v>
      </c>
      <c r="S108" s="12" t="str">
        <f t="shared" si="6"/>
        <v>0.003,0.012,0.029,0.064</v>
      </c>
      <c r="T108" s="11">
        <v>0.1</v>
      </c>
      <c r="U108" s="11">
        <v>0.4</v>
      </c>
      <c r="V108" s="11">
        <v>0.4</v>
      </c>
      <c r="W108" s="11">
        <v>0.4</v>
      </c>
      <c r="X108" s="11">
        <v>0.4</v>
      </c>
      <c r="Y108" s="21" t="str">
        <f t="shared" si="5"/>
        <v>0.4,0.4,0.4,0.4</v>
      </c>
      <c r="Z108" s="11">
        <f t="shared" si="7"/>
        <v>0.1</v>
      </c>
      <c r="AA108" s="7">
        <v>0.04</v>
      </c>
      <c r="AB108" s="7">
        <v>0.9</v>
      </c>
      <c r="AC108" s="7">
        <v>0.1</v>
      </c>
      <c r="AD108" s="13">
        <v>1</v>
      </c>
      <c r="AE108" s="13">
        <v>1</v>
      </c>
      <c r="AF108" s="14" t="str" cm="1">
        <f t="array" ref="AF108">+"Loss_distribution_"&amp;D108&amp;"_"&amp;_xlfn.IFS(AND(D108="F",OR(G108="CCCSR-84",G108="NSR98-10")),"POST85_",AND(D108="F",OR(G108="PRE84",G108="PRE84S")),"PRE85_",D108="WF","")&amp;IF(OR(G108="CCCSR-84",G108="NSR98-10",D108="WF"),_xlfn.IFS(F108="OMF","DMI",F108="IMF","DMO",F108="SMF","DES"),)&amp;"_"&amp;C108&amp;"P"</f>
        <v>Loss_distribution_F_POST85_DMI_4P</v>
      </c>
      <c r="AG108" s="15">
        <v>0.86630000000000007</v>
      </c>
      <c r="AH108" s="15">
        <v>0.40367234843506122</v>
      </c>
      <c r="AI108" s="15">
        <v>0.02</v>
      </c>
      <c r="AJ108" s="15">
        <v>0.3</v>
      </c>
    </row>
    <row r="109" spans="1:36" x14ac:dyDescent="0.3">
      <c r="A109" s="7" t="s">
        <v>252</v>
      </c>
      <c r="B109" s="7">
        <v>204</v>
      </c>
      <c r="C109" s="7">
        <v>4</v>
      </c>
      <c r="D109" s="7" t="s">
        <v>22</v>
      </c>
      <c r="E109" s="7" t="s">
        <v>23</v>
      </c>
      <c r="F109" s="7" t="str">
        <f t="shared" si="4"/>
        <v>OMF</v>
      </c>
      <c r="G109" t="s">
        <v>230</v>
      </c>
      <c r="H109" s="8" t="s">
        <v>253</v>
      </c>
      <c r="I109" t="s">
        <v>35</v>
      </c>
      <c r="J109" t="s">
        <v>38</v>
      </c>
      <c r="K109" s="7" t="str" cm="1">
        <f t="array" ref="K109">+_xlfn.IFS(D109="F","PRM",D109="WF","SC",D109="FI","PRMM")</f>
        <v>PRM</v>
      </c>
      <c r="L109" s="9" t="str" cm="1">
        <f t="array" ref="L109">+"CR" &amp; "/" &amp; K109 &amp; "/" &amp;
_xlfn.IFS(
OR(G109="PRE84",G109="PRE84S"),"ND",
AND(F109="OMF",OR(K109="PRM",K109="SC")),"DMI",
AND(F109="IMF",OR(K109="PRM",K109="SC")),"DMO",
AND(F109="SMF",OR(K109="PRM",K109="SC")),"DES",
AND(K109="PRMM",G109="CCCSR-84"),"DU")
&amp; "/" &amp; C109</f>
        <v>CR/PRM/DMI/4</v>
      </c>
      <c r="M109" s="10" t="str" cm="1">
        <f t="array" ref="M109">+"CR" &amp; "/" &amp; K109 &amp; "/" &amp;
_xlfn.IFS(
OR(G109="PRE84",G109="PRE84S"),"ND",
AND(F109="OMF",OR(K109="PRM",K109="SC")),"DMI",
AND(F109="IMF",OR(K109="PRM",K109="SC")),"DMO",
AND(F109="SMF",OR(K109="PRM",K109="SC")),"DES",
AND(K109="PRMM",G109="CCCSR-84"),"DU")</f>
        <v>CR/PRM/DMI</v>
      </c>
      <c r="N109" s="11">
        <v>1</v>
      </c>
      <c r="O109" s="12">
        <v>3.0000000000000001E-3</v>
      </c>
      <c r="P109" s="12">
        <v>1.2E-2</v>
      </c>
      <c r="Q109" s="12">
        <v>2.9000000000000001E-2</v>
      </c>
      <c r="R109" s="12">
        <v>6.4000000000000001E-2</v>
      </c>
      <c r="S109" s="12" t="str">
        <f t="shared" si="6"/>
        <v>0.003,0.012,0.029,0.064</v>
      </c>
      <c r="T109" s="11">
        <v>0.1</v>
      </c>
      <c r="U109" s="11">
        <v>0.4</v>
      </c>
      <c r="V109" s="11">
        <v>0.4</v>
      </c>
      <c r="W109" s="11">
        <v>0.4</v>
      </c>
      <c r="X109" s="11">
        <v>0.4</v>
      </c>
      <c r="Y109" s="21" t="str">
        <f t="shared" si="5"/>
        <v>0.4,0.4,0.4,0.4</v>
      </c>
      <c r="Z109" s="11">
        <f t="shared" si="7"/>
        <v>0.1</v>
      </c>
      <c r="AA109" s="7">
        <v>0.04</v>
      </c>
      <c r="AB109" s="7">
        <v>0.9</v>
      </c>
      <c r="AC109" s="7">
        <v>0.1</v>
      </c>
      <c r="AD109" s="13">
        <v>1</v>
      </c>
      <c r="AE109" s="13">
        <v>1</v>
      </c>
      <c r="AF109" s="14" t="str" cm="1">
        <f t="array" ref="AF109">+"Loss_distribution_"&amp;D109&amp;"_"&amp;_xlfn.IFS(AND(D109="F",OR(G109="CCCSR-84",G109="NSR98-10")),"POST85_",AND(D109="F",OR(G109="PRE84",G109="PRE84S")),"PRE85_",D109="WF","")&amp;IF(OR(G109="CCCSR-84",G109="NSR98-10",D109="WF"),_xlfn.IFS(F109="OMF","DMI",F109="IMF","DMO",F109="SMF","DES"),)&amp;"_"&amp;C109&amp;"P"</f>
        <v>Loss_distribution_F_POST85_DMI_4P</v>
      </c>
      <c r="AG109" s="15">
        <v>0.86630000000000007</v>
      </c>
      <c r="AH109" s="15">
        <v>0.40367234843506122</v>
      </c>
      <c r="AI109" s="15">
        <v>0.02</v>
      </c>
      <c r="AJ109" s="15">
        <v>0.3</v>
      </c>
    </row>
    <row r="110" spans="1:36" x14ac:dyDescent="0.3">
      <c r="A110" s="7" t="s">
        <v>254</v>
      </c>
      <c r="B110" s="7">
        <v>205</v>
      </c>
      <c r="C110" s="7">
        <v>5</v>
      </c>
      <c r="D110" s="7" t="s">
        <v>22</v>
      </c>
      <c r="E110" s="7" t="s">
        <v>23</v>
      </c>
      <c r="F110" s="7" t="str">
        <f t="shared" si="4"/>
        <v>OMF</v>
      </c>
      <c r="G110" t="s">
        <v>230</v>
      </c>
      <c r="H110" s="8" t="s">
        <v>255</v>
      </c>
      <c r="I110" t="s">
        <v>35</v>
      </c>
      <c r="J110" t="s">
        <v>38</v>
      </c>
      <c r="K110" s="7" t="str" cm="1">
        <f t="array" ref="K110">+_xlfn.IFS(D110="F","PRM",D110="WF","SC",D110="FI","PRMM")</f>
        <v>PRM</v>
      </c>
      <c r="L110" s="9" t="str" cm="1">
        <f t="array" ref="L110">+"CR" &amp; "/" &amp; K110 &amp; "/" &amp;
_xlfn.IFS(
OR(G110="PRE84",G110="PRE84S"),"ND",
AND(F110="OMF",OR(K110="PRM",K110="SC")),"DMI",
AND(F110="IMF",OR(K110="PRM",K110="SC")),"DMO",
AND(F110="SMF",OR(K110="PRM",K110="SC")),"DES",
AND(K110="PRMM",G110="CCCSR-84"),"DU")
&amp; "/" &amp; C110</f>
        <v>CR/PRM/DMI/5</v>
      </c>
      <c r="M110" s="10" t="str" cm="1">
        <f t="array" ref="M110">+"CR" &amp; "/" &amp; K110 &amp; "/" &amp;
_xlfn.IFS(
OR(G110="PRE84",G110="PRE84S"),"ND",
AND(F110="OMF",OR(K110="PRM",K110="SC")),"DMI",
AND(F110="IMF",OR(K110="PRM",K110="SC")),"DMO",
AND(F110="SMF",OR(K110="PRM",K110="SC")),"DES",
AND(K110="PRMM",G110="CCCSR-84"),"DU")</f>
        <v>CR/PRM/DMI</v>
      </c>
      <c r="N110" s="11">
        <v>1</v>
      </c>
      <c r="O110" s="12">
        <v>3.0000000000000001E-3</v>
      </c>
      <c r="P110" s="12">
        <v>1.2E-2</v>
      </c>
      <c r="Q110" s="12">
        <v>2.9000000000000001E-2</v>
      </c>
      <c r="R110" s="12">
        <v>6.2E-2</v>
      </c>
      <c r="S110" s="12" t="str">
        <f t="shared" si="6"/>
        <v>0.003,0.012,0.029,0.062</v>
      </c>
      <c r="T110" s="11">
        <v>0.1</v>
      </c>
      <c r="U110" s="11">
        <v>0.4</v>
      </c>
      <c r="V110" s="11">
        <v>0.4</v>
      </c>
      <c r="W110" s="11">
        <v>0.4</v>
      </c>
      <c r="X110" s="11">
        <v>0.4</v>
      </c>
      <c r="Y110" s="21" t="str">
        <f t="shared" si="5"/>
        <v>0.4,0.4,0.4,0.4</v>
      </c>
      <c r="Z110" s="11">
        <f t="shared" si="7"/>
        <v>0.1</v>
      </c>
      <c r="AA110" s="7">
        <v>0.04</v>
      </c>
      <c r="AB110" s="7">
        <v>0.9</v>
      </c>
      <c r="AC110" s="7">
        <v>0.1</v>
      </c>
      <c r="AD110" s="13">
        <v>1</v>
      </c>
      <c r="AE110" s="13">
        <v>1</v>
      </c>
      <c r="AF110" s="14" t="str" cm="1">
        <f t="array" ref="AF110">+"Loss_distribution_"&amp;D110&amp;"_"&amp;_xlfn.IFS(AND(D110="F",OR(G110="CCCSR-84",G110="NSR98-10")),"POST85_",AND(D110="F",OR(G110="PRE84",G110="PRE84S")),"PRE85_",D110="WF","")&amp;IF(OR(G110="CCCSR-84",G110="NSR98-10",D110="WF"),_xlfn.IFS(F110="OMF","DMI",F110="IMF","DMO",F110="SMF","DES"),)&amp;"_"&amp;C110&amp;"P"</f>
        <v>Loss_distribution_F_POST85_DMI_5P</v>
      </c>
      <c r="AG110" s="15">
        <v>0.89549999999999996</v>
      </c>
      <c r="AH110" s="15">
        <v>0.37754643482114841</v>
      </c>
      <c r="AI110" s="15">
        <v>0.02</v>
      </c>
      <c r="AJ110" s="15">
        <v>0.3</v>
      </c>
    </row>
    <row r="111" spans="1:36" x14ac:dyDescent="0.3">
      <c r="A111" s="7" t="s">
        <v>256</v>
      </c>
      <c r="B111" s="7">
        <v>207</v>
      </c>
      <c r="C111" s="7">
        <v>5</v>
      </c>
      <c r="D111" s="7" t="s">
        <v>22</v>
      </c>
      <c r="E111" s="7" t="s">
        <v>23</v>
      </c>
      <c r="F111" s="7" t="str">
        <f t="shared" si="4"/>
        <v>OMF</v>
      </c>
      <c r="G111" t="s">
        <v>230</v>
      </c>
      <c r="H111" s="8" t="s">
        <v>257</v>
      </c>
      <c r="I111" t="s">
        <v>35</v>
      </c>
      <c r="J111" t="s">
        <v>38</v>
      </c>
      <c r="K111" s="7" t="str" cm="1">
        <f t="array" ref="K111">+_xlfn.IFS(D111="F","PRM",D111="WF","SC",D111="FI","PRMM")</f>
        <v>PRM</v>
      </c>
      <c r="L111" s="9" t="str" cm="1">
        <f t="array" ref="L111">+"CR" &amp; "/" &amp; K111 &amp; "/" &amp;
_xlfn.IFS(
OR(G111="PRE84",G111="PRE84S"),"ND",
AND(F111="OMF",OR(K111="PRM",K111="SC")),"DMI",
AND(F111="IMF",OR(K111="PRM",K111="SC")),"DMO",
AND(F111="SMF",OR(K111="PRM",K111="SC")),"DES",
AND(K111="PRMM",G111="CCCSR-84"),"DU")
&amp; "/" &amp; C111</f>
        <v>CR/PRM/DMI/5</v>
      </c>
      <c r="M111" s="10" t="str" cm="1">
        <f t="array" ref="M111">+"CR" &amp; "/" &amp; K111 &amp; "/" &amp;
_xlfn.IFS(
OR(G111="PRE84",G111="PRE84S"),"ND",
AND(F111="OMF",OR(K111="PRM",K111="SC")),"DMI",
AND(F111="IMF",OR(K111="PRM",K111="SC")),"DMO",
AND(F111="SMF",OR(K111="PRM",K111="SC")),"DES",
AND(K111="PRMM",G111="CCCSR-84"),"DU")</f>
        <v>CR/PRM/DMI</v>
      </c>
      <c r="N111" s="11">
        <v>1</v>
      </c>
      <c r="O111" s="12">
        <v>3.0000000000000001E-3</v>
      </c>
      <c r="P111" s="12">
        <v>1.2E-2</v>
      </c>
      <c r="Q111" s="12">
        <v>2.9000000000000001E-2</v>
      </c>
      <c r="R111" s="12">
        <v>6.2E-2</v>
      </c>
      <c r="S111" s="12" t="str">
        <f t="shared" si="6"/>
        <v>0.003,0.012,0.029,0.062</v>
      </c>
      <c r="T111" s="11">
        <v>0.1</v>
      </c>
      <c r="U111" s="11">
        <v>0.4</v>
      </c>
      <c r="V111" s="11">
        <v>0.4</v>
      </c>
      <c r="W111" s="11">
        <v>0.4</v>
      </c>
      <c r="X111" s="11">
        <v>0.4</v>
      </c>
      <c r="Y111" s="21" t="str">
        <f t="shared" si="5"/>
        <v>0.4,0.4,0.4,0.4</v>
      </c>
      <c r="Z111" s="11">
        <f t="shared" si="7"/>
        <v>0.1</v>
      </c>
      <c r="AA111" s="7">
        <v>0.04</v>
      </c>
      <c r="AB111" s="7">
        <v>0.9</v>
      </c>
      <c r="AC111" s="7">
        <v>0.1</v>
      </c>
      <c r="AD111" s="13">
        <v>1</v>
      </c>
      <c r="AE111" s="13">
        <v>1</v>
      </c>
      <c r="AF111" s="14" t="str" cm="1">
        <f t="array" ref="AF111">+"Loss_distribution_"&amp;D111&amp;"_"&amp;_xlfn.IFS(AND(D111="F",OR(G111="CCCSR-84",G111="NSR98-10")),"POST85_",AND(D111="F",OR(G111="PRE84",G111="PRE84S")),"PRE85_",D111="WF","")&amp;IF(OR(G111="CCCSR-84",G111="NSR98-10",D111="WF"),_xlfn.IFS(F111="OMF","DMI",F111="IMF","DMO",F111="SMF","DES"),)&amp;"_"&amp;C111&amp;"P"</f>
        <v>Loss_distribution_F_POST85_DMI_5P</v>
      </c>
      <c r="AG111" s="15">
        <v>0.89549999999999996</v>
      </c>
      <c r="AH111" s="15">
        <v>0.37754643482114841</v>
      </c>
      <c r="AI111" s="15">
        <v>0.02</v>
      </c>
      <c r="AJ111" s="15">
        <v>0.3</v>
      </c>
    </row>
    <row r="112" spans="1:36" x14ac:dyDescent="0.3">
      <c r="A112" s="7" t="s">
        <v>258</v>
      </c>
      <c r="B112" s="7">
        <v>208.1</v>
      </c>
      <c r="C112" s="7">
        <v>5</v>
      </c>
      <c r="D112" s="7" t="s">
        <v>22</v>
      </c>
      <c r="E112" s="7" t="s">
        <v>23</v>
      </c>
      <c r="F112" s="7" t="str">
        <f t="shared" si="4"/>
        <v>OMF</v>
      </c>
      <c r="G112" t="s">
        <v>230</v>
      </c>
      <c r="H112" s="8" t="s">
        <v>259</v>
      </c>
      <c r="I112" t="s">
        <v>35</v>
      </c>
      <c r="J112" t="s">
        <v>38</v>
      </c>
      <c r="K112" s="7" t="str" cm="1">
        <f t="array" ref="K112">+_xlfn.IFS(D112="F","PRM",D112="WF","SC",D112="FI","PRMM")</f>
        <v>PRM</v>
      </c>
      <c r="L112" s="9" t="str" cm="1">
        <f t="array" ref="L112">+"CR" &amp; "/" &amp; K112 &amp; "/" &amp;
_xlfn.IFS(
OR(G112="PRE84",G112="PRE84S"),"ND",
AND(F112="OMF",OR(K112="PRM",K112="SC")),"DMI",
AND(F112="IMF",OR(K112="PRM",K112="SC")),"DMO",
AND(F112="SMF",OR(K112="PRM",K112="SC")),"DES",
AND(K112="PRMM",G112="CCCSR-84"),"DU")
&amp; "/" &amp; C112</f>
        <v>CR/PRM/DMI/5</v>
      </c>
      <c r="M112" s="10" t="str" cm="1">
        <f t="array" ref="M112">+"CR" &amp; "/" &amp; K112 &amp; "/" &amp;
_xlfn.IFS(
OR(G112="PRE84",G112="PRE84S"),"ND",
AND(F112="OMF",OR(K112="PRM",K112="SC")),"DMI",
AND(F112="IMF",OR(K112="PRM",K112="SC")),"DMO",
AND(F112="SMF",OR(K112="PRM",K112="SC")),"DES",
AND(K112="PRMM",G112="CCCSR-84"),"DU")</f>
        <v>CR/PRM/DMI</v>
      </c>
      <c r="N112" s="11">
        <v>1</v>
      </c>
      <c r="O112" s="12">
        <v>3.0000000000000001E-3</v>
      </c>
      <c r="P112" s="12">
        <v>1.2E-2</v>
      </c>
      <c r="Q112" s="12">
        <v>2.9000000000000001E-2</v>
      </c>
      <c r="R112" s="12">
        <v>6.2E-2</v>
      </c>
      <c r="S112" s="12" t="str">
        <f t="shared" si="6"/>
        <v>0.003,0.012,0.029,0.062</v>
      </c>
      <c r="T112" s="11">
        <v>0.1</v>
      </c>
      <c r="U112" s="11">
        <v>0.4</v>
      </c>
      <c r="V112" s="11">
        <v>0.4</v>
      </c>
      <c r="W112" s="11">
        <v>0.4</v>
      </c>
      <c r="X112" s="11">
        <v>0.4</v>
      </c>
      <c r="Y112" s="21" t="str">
        <f t="shared" si="5"/>
        <v>0.4,0.4,0.4,0.4</v>
      </c>
      <c r="Z112" s="11">
        <f t="shared" si="7"/>
        <v>0.1</v>
      </c>
      <c r="AA112" s="7">
        <v>0.04</v>
      </c>
      <c r="AB112" s="7">
        <v>0.9</v>
      </c>
      <c r="AC112" s="7">
        <v>0.1</v>
      </c>
      <c r="AD112" s="13">
        <v>1</v>
      </c>
      <c r="AE112" s="13">
        <v>1</v>
      </c>
      <c r="AF112" s="14" t="str" cm="1">
        <f t="array" ref="AF112">+"Loss_distribution_"&amp;D112&amp;"_"&amp;_xlfn.IFS(AND(D112="F",OR(G112="CCCSR-84",G112="NSR98-10")),"POST85_",AND(D112="F",OR(G112="PRE84",G112="PRE84S")),"PRE85_",D112="WF","")&amp;IF(OR(G112="CCCSR-84",G112="NSR98-10",D112="WF"),_xlfn.IFS(F112="OMF","DMI",F112="IMF","DMO",F112="SMF","DES"),)&amp;"_"&amp;C112&amp;"P"</f>
        <v>Loss_distribution_F_POST85_DMI_5P</v>
      </c>
      <c r="AG112" s="15">
        <v>0.89549999999999996</v>
      </c>
      <c r="AH112" s="15">
        <v>0.37754643482114841</v>
      </c>
      <c r="AI112" s="15">
        <v>0.02</v>
      </c>
      <c r="AJ112" s="15">
        <v>0.3</v>
      </c>
    </row>
    <row r="113" spans="1:36" x14ac:dyDescent="0.3">
      <c r="A113" s="7" t="s">
        <v>260</v>
      </c>
      <c r="B113" s="7">
        <v>210</v>
      </c>
      <c r="C113" s="7">
        <v>5</v>
      </c>
      <c r="D113" s="7" t="s">
        <v>22</v>
      </c>
      <c r="E113" s="7" t="s">
        <v>23</v>
      </c>
      <c r="F113" s="7" t="str">
        <f t="shared" si="4"/>
        <v>OMF</v>
      </c>
      <c r="G113" t="s">
        <v>230</v>
      </c>
      <c r="H113" s="8" t="s">
        <v>261</v>
      </c>
      <c r="I113" t="s">
        <v>35</v>
      </c>
      <c r="J113" t="s">
        <v>38</v>
      </c>
      <c r="K113" s="7" t="str" cm="1">
        <f t="array" ref="K113">+_xlfn.IFS(D113="F","PRM",D113="WF","SC",D113="FI","PRMM")</f>
        <v>PRM</v>
      </c>
      <c r="L113" s="9" t="str" cm="1">
        <f t="array" ref="L113">+"CR" &amp; "/" &amp; K113 &amp; "/" &amp;
_xlfn.IFS(
OR(G113="PRE84",G113="PRE84S"),"ND",
AND(F113="OMF",OR(K113="PRM",K113="SC")),"DMI",
AND(F113="IMF",OR(K113="PRM",K113="SC")),"DMO",
AND(F113="SMF",OR(K113="PRM",K113="SC")),"DES",
AND(K113="PRMM",G113="CCCSR-84"),"DU")
&amp; "/" &amp; C113</f>
        <v>CR/PRM/DMI/5</v>
      </c>
      <c r="M113" s="10" t="str" cm="1">
        <f t="array" ref="M113">+"CR" &amp; "/" &amp; K113 &amp; "/" &amp;
_xlfn.IFS(
OR(G113="PRE84",G113="PRE84S"),"ND",
AND(F113="OMF",OR(K113="PRM",K113="SC")),"DMI",
AND(F113="IMF",OR(K113="PRM",K113="SC")),"DMO",
AND(F113="SMF",OR(K113="PRM",K113="SC")),"DES",
AND(K113="PRMM",G113="CCCSR-84"),"DU")</f>
        <v>CR/PRM/DMI</v>
      </c>
      <c r="N113" s="11">
        <v>1</v>
      </c>
      <c r="O113" s="12">
        <v>3.0000000000000001E-3</v>
      </c>
      <c r="P113" s="12">
        <v>1.2E-2</v>
      </c>
      <c r="Q113" s="12">
        <v>2.9000000000000001E-2</v>
      </c>
      <c r="R113" s="12">
        <v>6.2E-2</v>
      </c>
      <c r="S113" s="12" t="str">
        <f t="shared" si="6"/>
        <v>0.003,0.012,0.029,0.062</v>
      </c>
      <c r="T113" s="11">
        <v>0.1</v>
      </c>
      <c r="U113" s="11">
        <v>0.4</v>
      </c>
      <c r="V113" s="11">
        <v>0.4</v>
      </c>
      <c r="W113" s="11">
        <v>0.4</v>
      </c>
      <c r="X113" s="11">
        <v>0.4</v>
      </c>
      <c r="Y113" s="21" t="str">
        <f t="shared" si="5"/>
        <v>0.4,0.4,0.4,0.4</v>
      </c>
      <c r="Z113" s="11">
        <f t="shared" si="7"/>
        <v>0.1</v>
      </c>
      <c r="AA113" s="7">
        <v>0.04</v>
      </c>
      <c r="AB113" s="7">
        <v>0.9</v>
      </c>
      <c r="AC113" s="7">
        <v>0.1</v>
      </c>
      <c r="AD113" s="13">
        <v>1</v>
      </c>
      <c r="AE113" s="13">
        <v>1</v>
      </c>
      <c r="AF113" s="14" t="str" cm="1">
        <f t="array" ref="AF113">+"Loss_distribution_"&amp;D113&amp;"_"&amp;_xlfn.IFS(AND(D113="F",OR(G113="CCCSR-84",G113="NSR98-10")),"POST85_",AND(D113="F",OR(G113="PRE84",G113="PRE84S")),"PRE85_",D113="WF","")&amp;IF(OR(G113="CCCSR-84",G113="NSR98-10",D113="WF"),_xlfn.IFS(F113="OMF","DMI",F113="IMF","DMO",F113="SMF","DES"),)&amp;"_"&amp;C113&amp;"P"</f>
        <v>Loss_distribution_F_POST85_DMI_5P</v>
      </c>
      <c r="AG113" s="15">
        <v>0.89549999999999996</v>
      </c>
      <c r="AH113" s="15">
        <v>0.37754643482114841</v>
      </c>
      <c r="AI113" s="15">
        <v>0.02</v>
      </c>
      <c r="AJ113" s="15">
        <v>0.3</v>
      </c>
    </row>
    <row r="114" spans="1:36" x14ac:dyDescent="0.3">
      <c r="A114" s="7" t="s">
        <v>262</v>
      </c>
      <c r="B114" s="7">
        <v>211</v>
      </c>
      <c r="C114" s="7">
        <v>6</v>
      </c>
      <c r="D114" s="7" t="s">
        <v>22</v>
      </c>
      <c r="E114" s="7" t="s">
        <v>23</v>
      </c>
      <c r="F114" s="7" t="str">
        <f t="shared" si="4"/>
        <v>OMF</v>
      </c>
      <c r="G114" t="s">
        <v>230</v>
      </c>
      <c r="H114" s="8" t="s">
        <v>263</v>
      </c>
      <c r="I114" t="s">
        <v>35</v>
      </c>
      <c r="J114" t="s">
        <v>38</v>
      </c>
      <c r="K114" s="7" t="str" cm="1">
        <f t="array" ref="K114">+_xlfn.IFS(D114="F","PRM",D114="WF","SC",D114="FI","PRMM")</f>
        <v>PRM</v>
      </c>
      <c r="L114" s="9" t="str" cm="1">
        <f t="array" ref="L114">+"CR" &amp; "/" &amp; K114 &amp; "/" &amp;
_xlfn.IFS(
OR(G114="PRE84",G114="PRE84S"),"ND",
AND(F114="OMF",OR(K114="PRM",K114="SC")),"DMI",
AND(F114="IMF",OR(K114="PRM",K114="SC")),"DMO",
AND(F114="SMF",OR(K114="PRM",K114="SC")),"DES",
AND(K114="PRMM",G114="CCCSR-84"),"DU")
&amp; "/" &amp; C114</f>
        <v>CR/PRM/DMI/6</v>
      </c>
      <c r="M114" s="10" t="str" cm="1">
        <f t="array" ref="M114">+"CR" &amp; "/" &amp; K114 &amp; "/" &amp;
_xlfn.IFS(
OR(G114="PRE84",G114="PRE84S"),"ND",
AND(F114="OMF",OR(K114="PRM",K114="SC")),"DMI",
AND(F114="IMF",OR(K114="PRM",K114="SC")),"DMO",
AND(F114="SMF",OR(K114="PRM",K114="SC")),"DES",
AND(K114="PRMM",G114="CCCSR-84"),"DU")</f>
        <v>CR/PRM/DMI</v>
      </c>
      <c r="N114" s="11">
        <v>1</v>
      </c>
      <c r="O114" s="12">
        <v>3.0000000000000001E-3</v>
      </c>
      <c r="P114" s="12">
        <v>1.0999999999999999E-2</v>
      </c>
      <c r="Q114" s="12">
        <v>2.7E-2</v>
      </c>
      <c r="R114" s="12">
        <v>5.8999999999999997E-2</v>
      </c>
      <c r="S114" s="12" t="str">
        <f t="shared" si="6"/>
        <v>0.003,0.011,0.027,0.059</v>
      </c>
      <c r="T114" s="11">
        <v>0.1</v>
      </c>
      <c r="U114" s="11">
        <v>0.4</v>
      </c>
      <c r="V114" s="11">
        <v>0.4</v>
      </c>
      <c r="W114" s="11">
        <v>0.4</v>
      </c>
      <c r="X114" s="11">
        <v>0.4</v>
      </c>
      <c r="Y114" s="21" t="str">
        <f t="shared" si="5"/>
        <v>0.4,0.4,0.4,0.4</v>
      </c>
      <c r="Z114" s="11">
        <f t="shared" si="7"/>
        <v>0.1</v>
      </c>
      <c r="AA114" s="7">
        <v>0.04</v>
      </c>
      <c r="AB114" s="7">
        <v>0.9</v>
      </c>
      <c r="AC114" s="7">
        <v>0.1</v>
      </c>
      <c r="AD114" s="13">
        <v>1</v>
      </c>
      <c r="AE114" s="13">
        <v>1</v>
      </c>
      <c r="AF114" s="14" t="str" cm="1">
        <f t="array" ref="AF114">+"Loss_distribution_"&amp;D114&amp;"_"&amp;_xlfn.IFS(AND(D114="F",OR(G114="CCCSR-84",G114="NSR98-10")),"POST85_",AND(D114="F",OR(G114="PRE84",G114="PRE84S")),"PRE85_",D114="WF","")&amp;IF(OR(G114="CCCSR-84",G114="NSR98-10",D114="WF"),_xlfn.IFS(F114="OMF","DMI",F114="IMF","DMO",F114="SMF","DES"),)&amp;"_"&amp;C114&amp;"P"</f>
        <v>Loss_distribution_F_POST85_DMI_6P</v>
      </c>
      <c r="AG114" s="15">
        <v>0.97990000000000022</v>
      </c>
      <c r="AH114" s="15">
        <v>0.49029899999999998</v>
      </c>
      <c r="AI114" s="15">
        <v>0.02</v>
      </c>
      <c r="AJ114" s="15">
        <v>0.3</v>
      </c>
    </row>
    <row r="115" spans="1:36" x14ac:dyDescent="0.3">
      <c r="A115" s="7" t="s">
        <v>264</v>
      </c>
      <c r="B115" s="7">
        <v>213.1</v>
      </c>
      <c r="C115" s="7">
        <v>6</v>
      </c>
      <c r="D115" s="7" t="s">
        <v>22</v>
      </c>
      <c r="E115" s="7" t="s">
        <v>23</v>
      </c>
      <c r="F115" s="7" t="str">
        <f t="shared" si="4"/>
        <v>OMF</v>
      </c>
      <c r="G115" t="s">
        <v>230</v>
      </c>
      <c r="H115" s="8" t="s">
        <v>265</v>
      </c>
      <c r="I115" t="s">
        <v>35</v>
      </c>
      <c r="J115" t="s">
        <v>38</v>
      </c>
      <c r="K115" s="7" t="str" cm="1">
        <f t="array" ref="K115">+_xlfn.IFS(D115="F","PRM",D115="WF","SC",D115="FI","PRMM")</f>
        <v>PRM</v>
      </c>
      <c r="L115" s="9" t="str" cm="1">
        <f t="array" ref="L115">+"CR" &amp; "/" &amp; K115 &amp; "/" &amp;
_xlfn.IFS(
OR(G115="PRE84",G115="PRE84S"),"ND",
AND(F115="OMF",OR(K115="PRM",K115="SC")),"DMI",
AND(F115="IMF",OR(K115="PRM",K115="SC")),"DMO",
AND(F115="SMF",OR(K115="PRM",K115="SC")),"DES",
AND(K115="PRMM",G115="CCCSR-84"),"DU")
&amp; "/" &amp; C115</f>
        <v>CR/PRM/DMI/6</v>
      </c>
      <c r="M115" s="10" t="str" cm="1">
        <f t="array" ref="M115">+"CR" &amp; "/" &amp; K115 &amp; "/" &amp;
_xlfn.IFS(
OR(G115="PRE84",G115="PRE84S"),"ND",
AND(F115="OMF",OR(K115="PRM",K115="SC")),"DMI",
AND(F115="IMF",OR(K115="PRM",K115="SC")),"DMO",
AND(F115="SMF",OR(K115="PRM",K115="SC")),"DES",
AND(K115="PRMM",G115="CCCSR-84"),"DU")</f>
        <v>CR/PRM/DMI</v>
      </c>
      <c r="N115" s="11">
        <v>1</v>
      </c>
      <c r="O115" s="12">
        <v>3.0000000000000001E-3</v>
      </c>
      <c r="P115" s="12">
        <v>1.0999999999999999E-2</v>
      </c>
      <c r="Q115" s="12">
        <v>2.7E-2</v>
      </c>
      <c r="R115" s="12">
        <v>5.8999999999999997E-2</v>
      </c>
      <c r="S115" s="12" t="str">
        <f t="shared" si="6"/>
        <v>0.003,0.011,0.027,0.059</v>
      </c>
      <c r="T115" s="11">
        <v>0.1</v>
      </c>
      <c r="U115" s="11">
        <v>0.4</v>
      </c>
      <c r="V115" s="11">
        <v>0.4</v>
      </c>
      <c r="W115" s="11">
        <v>0.4</v>
      </c>
      <c r="X115" s="11">
        <v>0.4</v>
      </c>
      <c r="Y115" s="21" t="str">
        <f t="shared" si="5"/>
        <v>0.4,0.4,0.4,0.4</v>
      </c>
      <c r="Z115" s="11">
        <f t="shared" si="7"/>
        <v>0.1</v>
      </c>
      <c r="AA115" s="7">
        <v>0.04</v>
      </c>
      <c r="AB115" s="7">
        <v>0.9</v>
      </c>
      <c r="AC115" s="7">
        <v>0.1</v>
      </c>
      <c r="AD115" s="13">
        <v>1</v>
      </c>
      <c r="AE115" s="13">
        <v>1</v>
      </c>
      <c r="AF115" s="14" t="str" cm="1">
        <f t="array" ref="AF115">+"Loss_distribution_"&amp;D115&amp;"_"&amp;_xlfn.IFS(AND(D115="F",OR(G115="CCCSR-84",G115="NSR98-10")),"POST85_",AND(D115="F",OR(G115="PRE84",G115="PRE84S")),"PRE85_",D115="WF","")&amp;IF(OR(G115="CCCSR-84",G115="NSR98-10",D115="WF"),_xlfn.IFS(F115="OMF","DMI",F115="IMF","DMO",F115="SMF","DES"),)&amp;"_"&amp;C115&amp;"P"</f>
        <v>Loss_distribution_F_POST85_DMI_6P</v>
      </c>
      <c r="AG115" s="15">
        <v>0.97990000000000022</v>
      </c>
      <c r="AH115" s="15">
        <v>0.49029899999999998</v>
      </c>
      <c r="AI115" s="15">
        <v>0.02</v>
      </c>
      <c r="AJ115" s="15">
        <v>0.3</v>
      </c>
    </row>
    <row r="116" spans="1:36" x14ac:dyDescent="0.3">
      <c r="A116" s="7" t="s">
        <v>266</v>
      </c>
      <c r="B116" s="7">
        <v>214</v>
      </c>
      <c r="C116" s="7">
        <v>6</v>
      </c>
      <c r="D116" s="7" t="s">
        <v>22</v>
      </c>
      <c r="E116" s="7" t="s">
        <v>23</v>
      </c>
      <c r="F116" s="7" t="str">
        <f t="shared" si="4"/>
        <v>OMF</v>
      </c>
      <c r="G116" t="s">
        <v>230</v>
      </c>
      <c r="H116" s="8" t="s">
        <v>267</v>
      </c>
      <c r="I116" t="s">
        <v>35</v>
      </c>
      <c r="J116" t="s">
        <v>38</v>
      </c>
      <c r="K116" s="7" t="str" cm="1">
        <f t="array" ref="K116">+_xlfn.IFS(D116="F","PRM",D116="WF","SC",D116="FI","PRMM")</f>
        <v>PRM</v>
      </c>
      <c r="L116" s="9" t="str" cm="1">
        <f t="array" ref="L116">+"CR" &amp; "/" &amp; K116 &amp; "/" &amp;
_xlfn.IFS(
OR(G116="PRE84",G116="PRE84S"),"ND",
AND(F116="OMF",OR(K116="PRM",K116="SC")),"DMI",
AND(F116="IMF",OR(K116="PRM",K116="SC")),"DMO",
AND(F116="SMF",OR(K116="PRM",K116="SC")),"DES",
AND(K116="PRMM",G116="CCCSR-84"),"DU")
&amp; "/" &amp; C116</f>
        <v>CR/PRM/DMI/6</v>
      </c>
      <c r="M116" s="10" t="str" cm="1">
        <f t="array" ref="M116">+"CR" &amp; "/" &amp; K116 &amp; "/" &amp;
_xlfn.IFS(
OR(G116="PRE84",G116="PRE84S"),"ND",
AND(F116="OMF",OR(K116="PRM",K116="SC")),"DMI",
AND(F116="IMF",OR(K116="PRM",K116="SC")),"DMO",
AND(F116="SMF",OR(K116="PRM",K116="SC")),"DES",
AND(K116="PRMM",G116="CCCSR-84"),"DU")</f>
        <v>CR/PRM/DMI</v>
      </c>
      <c r="N116" s="11">
        <v>1</v>
      </c>
      <c r="O116" s="12">
        <v>3.0000000000000001E-3</v>
      </c>
      <c r="P116" s="12">
        <v>1.0999999999999999E-2</v>
      </c>
      <c r="Q116" s="12">
        <v>2.7E-2</v>
      </c>
      <c r="R116" s="12">
        <v>5.8999999999999997E-2</v>
      </c>
      <c r="S116" s="12" t="str">
        <f t="shared" si="6"/>
        <v>0.003,0.011,0.027,0.059</v>
      </c>
      <c r="T116" s="11">
        <v>0.1</v>
      </c>
      <c r="U116" s="11">
        <v>0.4</v>
      </c>
      <c r="V116" s="11">
        <v>0.4</v>
      </c>
      <c r="W116" s="11">
        <v>0.4</v>
      </c>
      <c r="X116" s="11">
        <v>0.4</v>
      </c>
      <c r="Y116" s="21" t="str">
        <f t="shared" si="5"/>
        <v>0.4,0.4,0.4,0.4</v>
      </c>
      <c r="Z116" s="11">
        <f t="shared" si="7"/>
        <v>0.1</v>
      </c>
      <c r="AA116" s="7">
        <v>0.04</v>
      </c>
      <c r="AB116" s="7">
        <v>0.9</v>
      </c>
      <c r="AC116" s="7">
        <v>0.1</v>
      </c>
      <c r="AD116" s="13">
        <v>1</v>
      </c>
      <c r="AE116" s="13">
        <v>1</v>
      </c>
      <c r="AF116" s="14" t="str" cm="1">
        <f t="array" ref="AF116">+"Loss_distribution_"&amp;D116&amp;"_"&amp;_xlfn.IFS(AND(D116="F",OR(G116="CCCSR-84",G116="NSR98-10")),"POST85_",AND(D116="F",OR(G116="PRE84",G116="PRE84S")),"PRE85_",D116="WF","")&amp;IF(OR(G116="CCCSR-84",G116="NSR98-10",D116="WF"),_xlfn.IFS(F116="OMF","DMI",F116="IMF","DMO",F116="SMF","DES"),)&amp;"_"&amp;C116&amp;"P"</f>
        <v>Loss_distribution_F_POST85_DMI_6P</v>
      </c>
      <c r="AG116" s="15">
        <v>0.97990000000000022</v>
      </c>
      <c r="AH116" s="15">
        <v>0.49029899999999998</v>
      </c>
      <c r="AI116" s="15">
        <v>0.02</v>
      </c>
      <c r="AJ116" s="15">
        <v>0.3</v>
      </c>
    </row>
    <row r="117" spans="1:36" x14ac:dyDescent="0.3">
      <c r="A117" s="7" t="s">
        <v>268</v>
      </c>
      <c r="B117" s="7">
        <v>216</v>
      </c>
      <c r="C117" s="7">
        <v>6</v>
      </c>
      <c r="D117" s="7" t="s">
        <v>22</v>
      </c>
      <c r="E117" s="7" t="s">
        <v>23</v>
      </c>
      <c r="F117" s="7" t="str">
        <f t="shared" si="4"/>
        <v>OMF</v>
      </c>
      <c r="G117" t="s">
        <v>230</v>
      </c>
      <c r="H117" s="8" t="s">
        <v>269</v>
      </c>
      <c r="I117" t="s">
        <v>35</v>
      </c>
      <c r="J117" t="s">
        <v>38</v>
      </c>
      <c r="K117" s="7" t="str" cm="1">
        <f t="array" ref="K117">+_xlfn.IFS(D117="F","PRM",D117="WF","SC",D117="FI","PRMM")</f>
        <v>PRM</v>
      </c>
      <c r="L117" s="9" t="str" cm="1">
        <f t="array" ref="L117">+"CR" &amp; "/" &amp; K117 &amp; "/" &amp;
_xlfn.IFS(
OR(G117="PRE84",G117="PRE84S"),"ND",
AND(F117="OMF",OR(K117="PRM",K117="SC")),"DMI",
AND(F117="IMF",OR(K117="PRM",K117="SC")),"DMO",
AND(F117="SMF",OR(K117="PRM",K117="SC")),"DES",
AND(K117="PRMM",G117="CCCSR-84"),"DU")
&amp; "/" &amp; C117</f>
        <v>CR/PRM/DMI/6</v>
      </c>
      <c r="M117" s="10" t="str" cm="1">
        <f t="array" ref="M117">+"CR" &amp; "/" &amp; K117 &amp; "/" &amp;
_xlfn.IFS(
OR(G117="PRE84",G117="PRE84S"),"ND",
AND(F117="OMF",OR(K117="PRM",K117="SC")),"DMI",
AND(F117="IMF",OR(K117="PRM",K117="SC")),"DMO",
AND(F117="SMF",OR(K117="PRM",K117="SC")),"DES",
AND(K117="PRMM",G117="CCCSR-84"),"DU")</f>
        <v>CR/PRM/DMI</v>
      </c>
      <c r="N117" s="11">
        <v>1</v>
      </c>
      <c r="O117" s="12">
        <v>3.0000000000000001E-3</v>
      </c>
      <c r="P117" s="12">
        <v>1.0999999999999999E-2</v>
      </c>
      <c r="Q117" s="12">
        <v>2.7E-2</v>
      </c>
      <c r="R117" s="12">
        <v>5.8999999999999997E-2</v>
      </c>
      <c r="S117" s="12" t="str">
        <f t="shared" si="6"/>
        <v>0.003,0.011,0.027,0.059</v>
      </c>
      <c r="T117" s="11">
        <v>0.1</v>
      </c>
      <c r="U117" s="11">
        <v>0.4</v>
      </c>
      <c r="V117" s="11">
        <v>0.4</v>
      </c>
      <c r="W117" s="11">
        <v>0.4</v>
      </c>
      <c r="X117" s="11">
        <v>0.4</v>
      </c>
      <c r="Y117" s="21" t="str">
        <f t="shared" si="5"/>
        <v>0.4,0.4,0.4,0.4</v>
      </c>
      <c r="Z117" s="11">
        <f t="shared" si="7"/>
        <v>0.1</v>
      </c>
      <c r="AA117" s="7">
        <v>0.04</v>
      </c>
      <c r="AB117" s="7">
        <v>0.9</v>
      </c>
      <c r="AC117" s="7">
        <v>0.1</v>
      </c>
      <c r="AD117" s="13">
        <v>1</v>
      </c>
      <c r="AE117" s="13">
        <v>1</v>
      </c>
      <c r="AF117" s="14" t="str" cm="1">
        <f t="array" ref="AF117">+"Loss_distribution_"&amp;D117&amp;"_"&amp;_xlfn.IFS(AND(D117="F",OR(G117="CCCSR-84",G117="NSR98-10")),"POST85_",AND(D117="F",OR(G117="PRE84",G117="PRE84S")),"PRE85_",D117="WF","")&amp;IF(OR(G117="CCCSR-84",G117="NSR98-10",D117="WF"),_xlfn.IFS(F117="OMF","DMI",F117="IMF","DMO",F117="SMF","DES"),)&amp;"_"&amp;C117&amp;"P"</f>
        <v>Loss_distribution_F_POST85_DMI_6P</v>
      </c>
      <c r="AG117" s="15">
        <v>0.97990000000000022</v>
      </c>
      <c r="AH117" s="15">
        <v>0.49029899999999998</v>
      </c>
      <c r="AI117" s="15">
        <v>0.02</v>
      </c>
      <c r="AJ117" s="15">
        <v>0.3</v>
      </c>
    </row>
    <row r="118" spans="1:36" x14ac:dyDescent="0.3">
      <c r="A118" s="7" t="s">
        <v>270</v>
      </c>
      <c r="B118" s="7">
        <v>217</v>
      </c>
      <c r="C118" s="7">
        <v>7</v>
      </c>
      <c r="D118" s="7" t="s">
        <v>22</v>
      </c>
      <c r="E118" s="7" t="s">
        <v>23</v>
      </c>
      <c r="F118" s="7" t="str">
        <f t="shared" si="4"/>
        <v>OMF</v>
      </c>
      <c r="G118" t="s">
        <v>230</v>
      </c>
      <c r="H118" s="8" t="s">
        <v>271</v>
      </c>
      <c r="I118" t="s">
        <v>35</v>
      </c>
      <c r="J118" t="s">
        <v>38</v>
      </c>
      <c r="K118" s="7" t="str" cm="1">
        <f t="array" ref="K118">+_xlfn.IFS(D118="F","PRM",D118="WF","SC",D118="FI","PRMM")</f>
        <v>PRM</v>
      </c>
      <c r="L118" s="9" t="str" cm="1">
        <f t="array" ref="L118">+"CR" &amp; "/" &amp; K118 &amp; "/" &amp;
_xlfn.IFS(
OR(G118="PRE84",G118="PRE84S"),"ND",
AND(F118="OMF",OR(K118="PRM",K118="SC")),"DMI",
AND(F118="IMF",OR(K118="PRM",K118="SC")),"DMO",
AND(F118="SMF",OR(K118="PRM",K118="SC")),"DES",
AND(K118="PRMM",G118="CCCSR-84"),"DU")
&amp; "/" &amp; C118</f>
        <v>CR/PRM/DMI/7</v>
      </c>
      <c r="M118" s="10" t="str" cm="1">
        <f t="array" ref="M118">+"CR" &amp; "/" &amp; K118 &amp; "/" &amp;
_xlfn.IFS(
OR(G118="PRE84",G118="PRE84S"),"ND",
AND(F118="OMF",OR(K118="PRM",K118="SC")),"DMI",
AND(F118="IMF",OR(K118="PRM",K118="SC")),"DMO",
AND(F118="SMF",OR(K118="PRM",K118="SC")),"DES",
AND(K118="PRMM",G118="CCCSR-84"),"DU")</f>
        <v>CR/PRM/DMI</v>
      </c>
      <c r="N118" s="11">
        <v>1</v>
      </c>
      <c r="O118" s="12">
        <v>3.0000000000000001E-3</v>
      </c>
      <c r="P118" s="12">
        <v>1.0999999999999999E-2</v>
      </c>
      <c r="Q118" s="12">
        <v>2.5999999999999999E-2</v>
      </c>
      <c r="R118" s="12">
        <v>5.7000000000000002E-2</v>
      </c>
      <c r="S118" s="12" t="str">
        <f t="shared" si="6"/>
        <v>0.003,0.011,0.026,0.057</v>
      </c>
      <c r="T118" s="11">
        <v>0.1</v>
      </c>
      <c r="U118" s="11">
        <v>0.4</v>
      </c>
      <c r="V118" s="11">
        <v>0.4</v>
      </c>
      <c r="W118" s="11">
        <v>0.4</v>
      </c>
      <c r="X118" s="11">
        <v>0.4</v>
      </c>
      <c r="Y118" s="21" t="str">
        <f t="shared" si="5"/>
        <v>0.4,0.4,0.4,0.4</v>
      </c>
      <c r="Z118" s="11">
        <f t="shared" si="7"/>
        <v>0.1</v>
      </c>
      <c r="AA118" s="7">
        <v>0.04</v>
      </c>
      <c r="AB118" s="7">
        <v>0.9</v>
      </c>
      <c r="AC118" s="7">
        <v>0.1</v>
      </c>
      <c r="AD118" s="13">
        <v>1.5</v>
      </c>
      <c r="AE118" s="13">
        <v>1</v>
      </c>
      <c r="AF118" s="14" t="str" cm="1">
        <f t="array" ref="AF118">+"Loss_distribution_"&amp;D118&amp;"_"&amp;_xlfn.IFS(AND(D118="F",OR(G118="CCCSR-84",G118="NSR98-10")),"POST85_",AND(D118="F",OR(G118="PRE84",G118="PRE84S")),"PRE85_",D118="WF","")&amp;IF(OR(G118="CCCSR-84",G118="NSR98-10",D118="WF"),_xlfn.IFS(F118="OMF","DMI",F118="IMF","DMO",F118="SMF","DES"),)&amp;"_"&amp;C118&amp;"P"</f>
        <v>Loss_distribution_F_POST85_DMI_7P</v>
      </c>
      <c r="AG118" s="15">
        <v>0.50969999999999982</v>
      </c>
      <c r="AH118" s="15">
        <v>0.36414099999999999</v>
      </c>
      <c r="AI118" s="15">
        <v>0.02</v>
      </c>
      <c r="AJ118" s="15">
        <v>0.3</v>
      </c>
    </row>
    <row r="119" spans="1:36" x14ac:dyDescent="0.3">
      <c r="A119" s="7" t="s">
        <v>272</v>
      </c>
      <c r="B119" s="7">
        <v>219.1</v>
      </c>
      <c r="C119" s="7">
        <v>7</v>
      </c>
      <c r="D119" s="7" t="s">
        <v>22</v>
      </c>
      <c r="E119" s="7" t="s">
        <v>23</v>
      </c>
      <c r="F119" s="7" t="str">
        <f t="shared" si="4"/>
        <v>OMF</v>
      </c>
      <c r="G119" t="s">
        <v>230</v>
      </c>
      <c r="H119" s="8" t="s">
        <v>273</v>
      </c>
      <c r="I119" t="s">
        <v>35</v>
      </c>
      <c r="J119" t="s">
        <v>38</v>
      </c>
      <c r="K119" s="7" t="str" cm="1">
        <f t="array" ref="K119">+_xlfn.IFS(D119="F","PRM",D119="WF","SC",D119="FI","PRMM")</f>
        <v>PRM</v>
      </c>
      <c r="L119" s="9" t="str" cm="1">
        <f t="array" ref="L119">+"CR" &amp; "/" &amp; K119 &amp; "/" &amp;
_xlfn.IFS(
OR(G119="PRE84",G119="PRE84S"),"ND",
AND(F119="OMF",OR(K119="PRM",K119="SC")),"DMI",
AND(F119="IMF",OR(K119="PRM",K119="SC")),"DMO",
AND(F119="SMF",OR(K119="PRM",K119="SC")),"DES",
AND(K119="PRMM",G119="CCCSR-84"),"DU")
&amp; "/" &amp; C119</f>
        <v>CR/PRM/DMI/7</v>
      </c>
      <c r="M119" s="10" t="str" cm="1">
        <f t="array" ref="M119">+"CR" &amp; "/" &amp; K119 &amp; "/" &amp;
_xlfn.IFS(
OR(G119="PRE84",G119="PRE84S"),"ND",
AND(F119="OMF",OR(K119="PRM",K119="SC")),"DMI",
AND(F119="IMF",OR(K119="PRM",K119="SC")),"DMO",
AND(F119="SMF",OR(K119="PRM",K119="SC")),"DES",
AND(K119="PRMM",G119="CCCSR-84"),"DU")</f>
        <v>CR/PRM/DMI</v>
      </c>
      <c r="N119" s="11">
        <v>1</v>
      </c>
      <c r="O119" s="12">
        <v>3.0000000000000001E-3</v>
      </c>
      <c r="P119" s="12">
        <v>1.0999999999999999E-2</v>
      </c>
      <c r="Q119" s="12">
        <v>2.5999999999999999E-2</v>
      </c>
      <c r="R119" s="12">
        <v>5.7000000000000002E-2</v>
      </c>
      <c r="S119" s="12" t="str">
        <f t="shared" si="6"/>
        <v>0.003,0.011,0.026,0.057</v>
      </c>
      <c r="T119" s="11">
        <v>0.1</v>
      </c>
      <c r="U119" s="11">
        <v>0.4</v>
      </c>
      <c r="V119" s="11">
        <v>0.4</v>
      </c>
      <c r="W119" s="11">
        <v>0.4</v>
      </c>
      <c r="X119" s="11">
        <v>0.4</v>
      </c>
      <c r="Y119" s="21" t="str">
        <f t="shared" si="5"/>
        <v>0.4,0.4,0.4,0.4</v>
      </c>
      <c r="Z119" s="11">
        <f t="shared" si="7"/>
        <v>0.1</v>
      </c>
      <c r="AA119" s="7">
        <v>0.04</v>
      </c>
      <c r="AB119" s="7">
        <v>0.9</v>
      </c>
      <c r="AC119" s="7">
        <v>0.1</v>
      </c>
      <c r="AD119" s="13">
        <v>1.5</v>
      </c>
      <c r="AE119" s="13">
        <v>1</v>
      </c>
      <c r="AF119" s="14" t="str" cm="1">
        <f t="array" ref="AF119">+"Loss_distribution_"&amp;D119&amp;"_"&amp;_xlfn.IFS(AND(D119="F",OR(G119="CCCSR-84",G119="NSR98-10")),"POST85_",AND(D119="F",OR(G119="PRE84",G119="PRE84S")),"PRE85_",D119="WF","")&amp;IF(OR(G119="CCCSR-84",G119="NSR98-10",D119="WF"),_xlfn.IFS(F119="OMF","DMI",F119="IMF","DMO",F119="SMF","DES"),)&amp;"_"&amp;C119&amp;"P"</f>
        <v>Loss_distribution_F_POST85_DMI_7P</v>
      </c>
      <c r="AG119" s="15">
        <v>0.50969999999999982</v>
      </c>
      <c r="AH119" s="15">
        <v>0.36414099999999999</v>
      </c>
      <c r="AI119" s="15">
        <v>0.02</v>
      </c>
      <c r="AJ119" s="15">
        <v>0.3</v>
      </c>
    </row>
    <row r="120" spans="1:36" x14ac:dyDescent="0.3">
      <c r="A120" s="7" t="s">
        <v>274</v>
      </c>
      <c r="B120" s="7">
        <v>220</v>
      </c>
      <c r="C120" s="7">
        <v>7</v>
      </c>
      <c r="D120" s="7" t="s">
        <v>22</v>
      </c>
      <c r="E120" s="7" t="s">
        <v>23</v>
      </c>
      <c r="F120" s="7" t="str">
        <f t="shared" si="4"/>
        <v>OMF</v>
      </c>
      <c r="G120" t="s">
        <v>230</v>
      </c>
      <c r="H120" s="8" t="s">
        <v>275</v>
      </c>
      <c r="I120" t="s">
        <v>35</v>
      </c>
      <c r="J120" t="s">
        <v>38</v>
      </c>
      <c r="K120" s="7" t="str" cm="1">
        <f t="array" ref="K120">+_xlfn.IFS(D120="F","PRM",D120="WF","SC",D120="FI","PRMM")</f>
        <v>PRM</v>
      </c>
      <c r="L120" s="9" t="str" cm="1">
        <f t="array" ref="L120">+"CR" &amp; "/" &amp; K120 &amp; "/" &amp;
_xlfn.IFS(
OR(G120="PRE84",G120="PRE84S"),"ND",
AND(F120="OMF",OR(K120="PRM",K120="SC")),"DMI",
AND(F120="IMF",OR(K120="PRM",K120="SC")),"DMO",
AND(F120="SMF",OR(K120="PRM",K120="SC")),"DES",
AND(K120="PRMM",G120="CCCSR-84"),"DU")
&amp; "/" &amp; C120</f>
        <v>CR/PRM/DMI/7</v>
      </c>
      <c r="M120" s="10" t="str" cm="1">
        <f t="array" ref="M120">+"CR" &amp; "/" &amp; K120 &amp; "/" &amp;
_xlfn.IFS(
OR(G120="PRE84",G120="PRE84S"),"ND",
AND(F120="OMF",OR(K120="PRM",K120="SC")),"DMI",
AND(F120="IMF",OR(K120="PRM",K120="SC")),"DMO",
AND(F120="SMF",OR(K120="PRM",K120="SC")),"DES",
AND(K120="PRMM",G120="CCCSR-84"),"DU")</f>
        <v>CR/PRM/DMI</v>
      </c>
      <c r="N120" s="11">
        <v>1</v>
      </c>
      <c r="O120" s="12">
        <v>3.0000000000000001E-3</v>
      </c>
      <c r="P120" s="12">
        <v>1.0999999999999999E-2</v>
      </c>
      <c r="Q120" s="12">
        <v>2.5999999999999999E-2</v>
      </c>
      <c r="R120" s="12">
        <v>5.7000000000000002E-2</v>
      </c>
      <c r="S120" s="12" t="str">
        <f t="shared" si="6"/>
        <v>0.003,0.011,0.026,0.057</v>
      </c>
      <c r="T120" s="11">
        <v>0.1</v>
      </c>
      <c r="U120" s="11">
        <v>0.4</v>
      </c>
      <c r="V120" s="11">
        <v>0.4</v>
      </c>
      <c r="W120" s="11">
        <v>0.4</v>
      </c>
      <c r="X120" s="11">
        <v>0.4</v>
      </c>
      <c r="Y120" s="21" t="str">
        <f t="shared" si="5"/>
        <v>0.4,0.4,0.4,0.4</v>
      </c>
      <c r="Z120" s="11">
        <f t="shared" si="7"/>
        <v>0.1</v>
      </c>
      <c r="AA120" s="7">
        <v>0.04</v>
      </c>
      <c r="AB120" s="7">
        <v>0.9</v>
      </c>
      <c r="AC120" s="7">
        <v>0.1</v>
      </c>
      <c r="AD120" s="13">
        <v>1.5</v>
      </c>
      <c r="AE120" s="13">
        <v>1</v>
      </c>
      <c r="AF120" s="14" t="str" cm="1">
        <f t="array" ref="AF120">+"Loss_distribution_"&amp;D120&amp;"_"&amp;_xlfn.IFS(AND(D120="F",OR(G120="CCCSR-84",G120="NSR98-10")),"POST85_",AND(D120="F",OR(G120="PRE84",G120="PRE84S")),"PRE85_",D120="WF","")&amp;IF(OR(G120="CCCSR-84",G120="NSR98-10",D120="WF"),_xlfn.IFS(F120="OMF","DMI",F120="IMF","DMO",F120="SMF","DES"),)&amp;"_"&amp;C120&amp;"P"</f>
        <v>Loss_distribution_F_POST85_DMI_7P</v>
      </c>
      <c r="AG120" s="15">
        <v>0.50969999999999982</v>
      </c>
      <c r="AH120" s="15">
        <v>0.36414099999999999</v>
      </c>
      <c r="AI120" s="15">
        <v>0.02</v>
      </c>
      <c r="AJ120" s="15">
        <v>0.3</v>
      </c>
    </row>
    <row r="121" spans="1:36" x14ac:dyDescent="0.3">
      <c r="A121" s="7" t="s">
        <v>276</v>
      </c>
      <c r="B121" s="7">
        <v>222.1</v>
      </c>
      <c r="C121" s="7">
        <v>7</v>
      </c>
      <c r="D121" s="7" t="s">
        <v>22</v>
      </c>
      <c r="E121" s="7" t="s">
        <v>23</v>
      </c>
      <c r="F121" s="7" t="str">
        <f t="shared" si="4"/>
        <v>OMF</v>
      </c>
      <c r="G121" t="s">
        <v>230</v>
      </c>
      <c r="H121" s="8" t="s">
        <v>277</v>
      </c>
      <c r="I121" t="s">
        <v>59</v>
      </c>
      <c r="J121" t="s">
        <v>38</v>
      </c>
      <c r="K121" s="7" t="str" cm="1">
        <f t="array" ref="K121">+_xlfn.IFS(D121="F","PRM",D121="WF","SC",D121="FI","PRMM")</f>
        <v>PRM</v>
      </c>
      <c r="L121" s="9" t="str" cm="1">
        <f t="array" ref="L121">+"CR" &amp; "/" &amp; K121 &amp; "/" &amp;
_xlfn.IFS(
OR(G121="PRE84",G121="PRE84S"),"ND",
AND(F121="OMF",OR(K121="PRM",K121="SC")),"DMI",
AND(F121="IMF",OR(K121="PRM",K121="SC")),"DMO",
AND(F121="SMF",OR(K121="PRM",K121="SC")),"DES",
AND(K121="PRMM",G121="CCCSR-84"),"DU")
&amp; "/" &amp; C121</f>
        <v>CR/PRM/DMI/7</v>
      </c>
      <c r="M121" s="10" t="str" cm="1">
        <f t="array" ref="M121">+"CR" &amp; "/" &amp; K121 &amp; "/" &amp;
_xlfn.IFS(
OR(G121="PRE84",G121="PRE84S"),"ND",
AND(F121="OMF",OR(K121="PRM",K121="SC")),"DMI",
AND(F121="IMF",OR(K121="PRM",K121="SC")),"DMO",
AND(F121="SMF",OR(K121="PRM",K121="SC")),"DES",
AND(K121="PRMM",G121="CCCSR-84"),"DU")</f>
        <v>CR/PRM/DMI</v>
      </c>
      <c r="N121" s="11">
        <v>1</v>
      </c>
      <c r="O121" s="12">
        <v>3.0000000000000001E-3</v>
      </c>
      <c r="P121" s="12">
        <v>1.0999999999999999E-2</v>
      </c>
      <c r="Q121" s="12">
        <v>2.5999999999999999E-2</v>
      </c>
      <c r="R121" s="12">
        <v>5.7000000000000002E-2</v>
      </c>
      <c r="S121" s="12" t="str">
        <f t="shared" si="6"/>
        <v>0.003,0.011,0.026,0.057</v>
      </c>
      <c r="T121" s="11">
        <v>0.1</v>
      </c>
      <c r="U121" s="11">
        <v>0.4</v>
      </c>
      <c r="V121" s="11">
        <v>0.4</v>
      </c>
      <c r="W121" s="11">
        <v>0.4</v>
      </c>
      <c r="X121" s="11">
        <v>0.4</v>
      </c>
      <c r="Y121" s="21" t="str">
        <f t="shared" si="5"/>
        <v>0.4,0.4,0.4,0.4</v>
      </c>
      <c r="Z121" s="11">
        <f t="shared" si="7"/>
        <v>0.1</v>
      </c>
      <c r="AA121" s="7">
        <v>0.04</v>
      </c>
      <c r="AB121" s="7">
        <v>0.9</v>
      </c>
      <c r="AC121" s="7">
        <v>0.1</v>
      </c>
      <c r="AD121" s="13">
        <v>1.5</v>
      </c>
      <c r="AE121" s="13">
        <v>1</v>
      </c>
      <c r="AF121" s="14" t="str" cm="1">
        <f t="array" ref="AF121">+"Loss_distribution_"&amp;D121&amp;"_"&amp;_xlfn.IFS(AND(D121="F",OR(G121="CCCSR-84",G121="NSR98-10")),"POST85_",AND(D121="F",OR(G121="PRE84",G121="PRE84S")),"PRE85_",D121="WF","")&amp;IF(OR(G121="CCCSR-84",G121="NSR98-10",D121="WF"),_xlfn.IFS(F121="OMF","DMI",F121="IMF","DMO",F121="SMF","DES"),)&amp;"_"&amp;C121&amp;"P"</f>
        <v>Loss_distribution_F_POST85_DMI_7P</v>
      </c>
      <c r="AG121" s="15">
        <v>0.50969999999999982</v>
      </c>
      <c r="AH121" s="15">
        <v>0.36414099999999999</v>
      </c>
      <c r="AI121" s="15">
        <v>0.02</v>
      </c>
      <c r="AJ121" s="15">
        <v>0.3</v>
      </c>
    </row>
    <row r="122" spans="1:36" hidden="1" x14ac:dyDescent="0.3">
      <c r="A122" s="7" t="s">
        <v>278</v>
      </c>
      <c r="B122" s="7">
        <v>223</v>
      </c>
      <c r="C122" s="7">
        <v>8</v>
      </c>
      <c r="D122" s="7" t="s">
        <v>22</v>
      </c>
      <c r="E122" s="7" t="s">
        <v>23</v>
      </c>
      <c r="F122" s="7" t="str">
        <f t="shared" si="4"/>
        <v>OMF</v>
      </c>
      <c r="G122" t="s">
        <v>230</v>
      </c>
      <c r="H122" s="8" t="s">
        <v>279</v>
      </c>
      <c r="I122" t="s">
        <v>35</v>
      </c>
      <c r="J122" t="s">
        <v>38</v>
      </c>
      <c r="K122" s="7" t="str" cm="1">
        <f t="array" ref="K122">+_xlfn.IFS(D122="F","PRM",D122="WF","SC",D122="FI","PRMM")</f>
        <v>PRM</v>
      </c>
      <c r="L122" s="9" t="str" cm="1">
        <f t="array" ref="L122">+"CR" &amp; "/" &amp; K122 &amp; "/" &amp;
_xlfn.IFS(
OR(G122="PRE84",G122="PRE84S"),"ND",
AND(F122="OMF",OR(K122="PRM",K122="SC")),"DMI",
AND(F122="IMF",OR(K122="PRM",K122="SC")),"DMO",
AND(F122="SMF",OR(K122="PRM",K122="SC")),"DES",
AND(K122="PRMM",G122="CCCSR-84"),"DU")
&amp; "/" &amp; C122</f>
        <v>CR/PRM/DMI/8</v>
      </c>
      <c r="M122" s="10" t="str" cm="1">
        <f t="array" ref="M122">+"CR" &amp; "/" &amp; K122 &amp; "/" &amp;
_xlfn.IFS(
OR(G122="PRE84",G122="PRE84S"),"ND",
AND(F122="OMF",OR(K122="PRM",K122="SC")),"DMI",
AND(F122="IMF",OR(K122="PRM",K122="SC")),"DMO",
AND(F122="SMF",OR(K122="PRM",K122="SC")),"DES",
AND(K122="PRMM",G122="CCCSR-84"),"DU")</f>
        <v>CR/PRM/DMI</v>
      </c>
      <c r="N122" s="11"/>
      <c r="O122" s="12">
        <v>3.0000000000000001E-3</v>
      </c>
      <c r="P122" s="12">
        <v>1.0999999999999999E-2</v>
      </c>
      <c r="Q122" s="12">
        <v>2.5999999999999999E-2</v>
      </c>
      <c r="R122" s="12">
        <v>5.6000000000000001E-2</v>
      </c>
      <c r="S122" s="12" t="str">
        <f t="shared" si="6"/>
        <v>0.003,0.011,0.026,0.056</v>
      </c>
      <c r="T122" s="11">
        <v>0.1</v>
      </c>
      <c r="U122" s="11">
        <v>0.4</v>
      </c>
      <c r="V122" s="11">
        <v>0.4</v>
      </c>
      <c r="W122" s="11">
        <v>0.4</v>
      </c>
      <c r="X122" s="11">
        <v>0.4</v>
      </c>
      <c r="Y122" s="21" t="str">
        <f t="shared" si="5"/>
        <v>0.4,0.4,0.4,0.4</v>
      </c>
      <c r="Z122" s="11">
        <f t="shared" si="7"/>
        <v>0.1</v>
      </c>
      <c r="AA122" s="7">
        <v>0.04</v>
      </c>
      <c r="AB122" s="7">
        <v>0.9</v>
      </c>
      <c r="AC122" s="7">
        <v>0.1</v>
      </c>
      <c r="AD122" s="13">
        <v>1.5</v>
      </c>
      <c r="AE122" s="13">
        <v>1</v>
      </c>
      <c r="AF122" s="14" t="str" cm="1">
        <f t="array" ref="AF122">+"Loss_distribution_"&amp;D122&amp;"_"&amp;_xlfn.IFS(AND(D122="F",OR(G122="CCCSR-84",G122="NSR98-10")),"POST85_",AND(D122="F",OR(G122="PRE84",G122="PRE84S")),"PRE85_",D122="WF","")&amp;IF(OR(G122="CCCSR-84",G122="NSR98-10",D122="WF"),_xlfn.IFS(F122="OMF","DMI",F122="IMF","DMO",F122="SMF","DES"),)&amp;"_"&amp;C122&amp;"P"</f>
        <v>Loss_distribution_F_POST85_DMI_8P</v>
      </c>
      <c r="AG122" s="15">
        <v>0.58499999999999985</v>
      </c>
      <c r="AH122" s="15">
        <v>0.33988000000000002</v>
      </c>
      <c r="AI122" s="15">
        <v>0.02</v>
      </c>
      <c r="AJ122" s="15">
        <v>0.3</v>
      </c>
    </row>
    <row r="123" spans="1:36" hidden="1" x14ac:dyDescent="0.3">
      <c r="A123" s="7" t="s">
        <v>280</v>
      </c>
      <c r="B123" s="7">
        <v>225.1</v>
      </c>
      <c r="C123" s="7">
        <v>8</v>
      </c>
      <c r="D123" s="7" t="s">
        <v>22</v>
      </c>
      <c r="E123" s="7" t="s">
        <v>23</v>
      </c>
      <c r="F123" s="7" t="str">
        <f t="shared" si="4"/>
        <v>OMF</v>
      </c>
      <c r="G123" t="s">
        <v>230</v>
      </c>
      <c r="H123" s="8" t="s">
        <v>281</v>
      </c>
      <c r="I123" t="s">
        <v>59</v>
      </c>
      <c r="J123" t="s">
        <v>38</v>
      </c>
      <c r="K123" s="7" t="str" cm="1">
        <f t="array" ref="K123">+_xlfn.IFS(D123="F","PRM",D123="WF","SC",D123="FI","PRMM")</f>
        <v>PRM</v>
      </c>
      <c r="L123" s="9" t="str" cm="1">
        <f t="array" ref="L123">+"CR" &amp; "/" &amp; K123 &amp; "/" &amp;
_xlfn.IFS(
OR(G123="PRE84",G123="PRE84S"),"ND",
AND(F123="OMF",OR(K123="PRM",K123="SC")),"DMI",
AND(F123="IMF",OR(K123="PRM",K123="SC")),"DMO",
AND(F123="SMF",OR(K123="PRM",K123="SC")),"DES",
AND(K123="PRMM",G123="CCCSR-84"),"DU")
&amp; "/" &amp; C123</f>
        <v>CR/PRM/DMI/8</v>
      </c>
      <c r="M123" s="10" t="str" cm="1">
        <f t="array" ref="M123">+"CR" &amp; "/" &amp; K123 &amp; "/" &amp;
_xlfn.IFS(
OR(G123="PRE84",G123="PRE84S"),"ND",
AND(F123="OMF",OR(K123="PRM",K123="SC")),"DMI",
AND(F123="IMF",OR(K123="PRM",K123="SC")),"DMO",
AND(F123="SMF",OR(K123="PRM",K123="SC")),"DES",
AND(K123="PRMM",G123="CCCSR-84"),"DU")</f>
        <v>CR/PRM/DMI</v>
      </c>
      <c r="N123" s="11"/>
      <c r="O123" s="12">
        <v>3.0000000000000001E-3</v>
      </c>
      <c r="P123" s="12">
        <v>1.0999999999999999E-2</v>
      </c>
      <c r="Q123" s="12">
        <v>2.5999999999999999E-2</v>
      </c>
      <c r="R123" s="12">
        <v>5.6000000000000001E-2</v>
      </c>
      <c r="S123" s="12" t="str">
        <f t="shared" si="6"/>
        <v>0.003,0.011,0.026,0.056</v>
      </c>
      <c r="T123" s="11">
        <v>0.1</v>
      </c>
      <c r="U123" s="11">
        <v>0.4</v>
      </c>
      <c r="V123" s="11">
        <v>0.4</v>
      </c>
      <c r="W123" s="11">
        <v>0.4</v>
      </c>
      <c r="X123" s="11">
        <v>0.4</v>
      </c>
      <c r="Y123" s="21" t="str">
        <f t="shared" si="5"/>
        <v>0.4,0.4,0.4,0.4</v>
      </c>
      <c r="Z123" s="11">
        <f t="shared" si="7"/>
        <v>0.1</v>
      </c>
      <c r="AA123" s="7">
        <v>0.04</v>
      </c>
      <c r="AB123" s="7">
        <v>0.9</v>
      </c>
      <c r="AC123" s="7">
        <v>0.1</v>
      </c>
      <c r="AD123" s="13">
        <v>1.5</v>
      </c>
      <c r="AE123" s="13">
        <v>1</v>
      </c>
      <c r="AF123" s="14" t="str" cm="1">
        <f t="array" ref="AF123">+"Loss_distribution_"&amp;D123&amp;"_"&amp;_xlfn.IFS(AND(D123="F",OR(G123="CCCSR-84",G123="NSR98-10")),"POST85_",AND(D123="F",OR(G123="PRE84",G123="PRE84S")),"PRE85_",D123="WF","")&amp;IF(OR(G123="CCCSR-84",G123="NSR98-10",D123="WF"),_xlfn.IFS(F123="OMF","DMI",F123="IMF","DMO",F123="SMF","DES"),)&amp;"_"&amp;C123&amp;"P"</f>
        <v>Loss_distribution_F_POST85_DMI_8P</v>
      </c>
      <c r="AG123" s="15">
        <v>0.58499999999999985</v>
      </c>
      <c r="AH123" s="15">
        <v>0.33988000000000002</v>
      </c>
      <c r="AI123" s="15">
        <v>0.02</v>
      </c>
      <c r="AJ123" s="15">
        <v>0.3</v>
      </c>
    </row>
    <row r="124" spans="1:36" hidden="1" x14ac:dyDescent="0.3">
      <c r="A124" s="7" t="s">
        <v>282</v>
      </c>
      <c r="B124" s="7">
        <v>226</v>
      </c>
      <c r="C124" s="7">
        <v>8</v>
      </c>
      <c r="D124" s="7" t="s">
        <v>22</v>
      </c>
      <c r="E124" s="7" t="s">
        <v>23</v>
      </c>
      <c r="F124" s="7" t="str">
        <f t="shared" si="4"/>
        <v>OMF</v>
      </c>
      <c r="G124" t="s">
        <v>230</v>
      </c>
      <c r="H124" s="8" t="s">
        <v>283</v>
      </c>
      <c r="I124" t="s">
        <v>35</v>
      </c>
      <c r="J124" t="s">
        <v>38</v>
      </c>
      <c r="K124" s="7" t="str" cm="1">
        <f t="array" ref="K124">+_xlfn.IFS(D124="F","PRM",D124="WF","SC",D124="FI","PRMM")</f>
        <v>PRM</v>
      </c>
      <c r="L124" s="9" t="str" cm="1">
        <f t="array" ref="L124">+"CR" &amp; "/" &amp; K124 &amp; "/" &amp;
_xlfn.IFS(
OR(G124="PRE84",G124="PRE84S"),"ND",
AND(F124="OMF",OR(K124="PRM",K124="SC")),"DMI",
AND(F124="IMF",OR(K124="PRM",K124="SC")),"DMO",
AND(F124="SMF",OR(K124="PRM",K124="SC")),"DES",
AND(K124="PRMM",G124="CCCSR-84"),"DU")
&amp; "/" &amp; C124</f>
        <v>CR/PRM/DMI/8</v>
      </c>
      <c r="M124" s="10" t="str" cm="1">
        <f t="array" ref="M124">+"CR" &amp; "/" &amp; K124 &amp; "/" &amp;
_xlfn.IFS(
OR(G124="PRE84",G124="PRE84S"),"ND",
AND(F124="OMF",OR(K124="PRM",K124="SC")),"DMI",
AND(F124="IMF",OR(K124="PRM",K124="SC")),"DMO",
AND(F124="SMF",OR(K124="PRM",K124="SC")),"DES",
AND(K124="PRMM",G124="CCCSR-84"),"DU")</f>
        <v>CR/PRM/DMI</v>
      </c>
      <c r="N124" s="11"/>
      <c r="O124" s="12">
        <v>3.0000000000000001E-3</v>
      </c>
      <c r="P124" s="12">
        <v>1.0999999999999999E-2</v>
      </c>
      <c r="Q124" s="12">
        <v>2.5999999999999999E-2</v>
      </c>
      <c r="R124" s="12">
        <v>5.6000000000000001E-2</v>
      </c>
      <c r="S124" s="12" t="str">
        <f t="shared" si="6"/>
        <v>0.003,0.011,0.026,0.056</v>
      </c>
      <c r="T124" s="11">
        <v>0.1</v>
      </c>
      <c r="U124" s="11">
        <v>0.4</v>
      </c>
      <c r="V124" s="11">
        <v>0.4</v>
      </c>
      <c r="W124" s="11">
        <v>0.4</v>
      </c>
      <c r="X124" s="11">
        <v>0.4</v>
      </c>
      <c r="Y124" s="21" t="str">
        <f t="shared" si="5"/>
        <v>0.4,0.4,0.4,0.4</v>
      </c>
      <c r="Z124" s="11">
        <f t="shared" si="7"/>
        <v>0.1</v>
      </c>
      <c r="AA124" s="7">
        <v>0.04</v>
      </c>
      <c r="AB124" s="7">
        <v>0.9</v>
      </c>
      <c r="AC124" s="7">
        <v>0.1</v>
      </c>
      <c r="AD124" s="13">
        <v>1.5</v>
      </c>
      <c r="AE124" s="13">
        <v>1</v>
      </c>
      <c r="AF124" s="14" t="str" cm="1">
        <f t="array" ref="AF124">+"Loss_distribution_"&amp;D124&amp;"_"&amp;_xlfn.IFS(AND(D124="F",OR(G124="CCCSR-84",G124="NSR98-10")),"POST85_",AND(D124="F",OR(G124="PRE84",G124="PRE84S")),"PRE85_",D124="WF","")&amp;IF(OR(G124="CCCSR-84",G124="NSR98-10",D124="WF"),_xlfn.IFS(F124="OMF","DMI",F124="IMF","DMO",F124="SMF","DES"),)&amp;"_"&amp;C124&amp;"P"</f>
        <v>Loss_distribution_F_POST85_DMI_8P</v>
      </c>
      <c r="AG124" s="15">
        <v>0.58499999999999985</v>
      </c>
      <c r="AH124" s="15">
        <v>0.33988000000000002</v>
      </c>
      <c r="AI124" s="15">
        <v>0.02</v>
      </c>
      <c r="AJ124" s="15">
        <v>0.3</v>
      </c>
    </row>
    <row r="125" spans="1:36" hidden="1" x14ac:dyDescent="0.3">
      <c r="A125" s="7" t="s">
        <v>284</v>
      </c>
      <c r="B125" s="7">
        <v>228.1</v>
      </c>
      <c r="C125" s="7">
        <v>8</v>
      </c>
      <c r="D125" s="7" t="s">
        <v>22</v>
      </c>
      <c r="E125" s="7" t="s">
        <v>23</v>
      </c>
      <c r="F125" s="7" t="str">
        <f t="shared" si="4"/>
        <v>OMF</v>
      </c>
      <c r="G125" t="s">
        <v>230</v>
      </c>
      <c r="H125" s="8" t="s">
        <v>285</v>
      </c>
      <c r="I125" t="s">
        <v>59</v>
      </c>
      <c r="J125" t="s">
        <v>38</v>
      </c>
      <c r="K125" s="7" t="str" cm="1">
        <f t="array" ref="K125">+_xlfn.IFS(D125="F","PRM",D125="WF","SC",D125="FI","PRMM")</f>
        <v>PRM</v>
      </c>
      <c r="L125" s="9" t="str" cm="1">
        <f t="array" ref="L125">+"CR" &amp; "/" &amp; K125 &amp; "/" &amp;
_xlfn.IFS(
OR(G125="PRE84",G125="PRE84S"),"ND",
AND(F125="OMF",OR(K125="PRM",K125="SC")),"DMI",
AND(F125="IMF",OR(K125="PRM",K125="SC")),"DMO",
AND(F125="SMF",OR(K125="PRM",K125="SC")),"DES",
AND(K125="PRMM",G125="CCCSR-84"),"DU")
&amp; "/" &amp; C125</f>
        <v>CR/PRM/DMI/8</v>
      </c>
      <c r="M125" s="10" t="str" cm="1">
        <f t="array" ref="M125">+"CR" &amp; "/" &amp; K125 &amp; "/" &amp;
_xlfn.IFS(
OR(G125="PRE84",G125="PRE84S"),"ND",
AND(F125="OMF",OR(K125="PRM",K125="SC")),"DMI",
AND(F125="IMF",OR(K125="PRM",K125="SC")),"DMO",
AND(F125="SMF",OR(K125="PRM",K125="SC")),"DES",
AND(K125="PRMM",G125="CCCSR-84"),"DU")</f>
        <v>CR/PRM/DMI</v>
      </c>
      <c r="N125" s="11"/>
      <c r="O125" s="12">
        <v>3.0000000000000001E-3</v>
      </c>
      <c r="P125" s="12">
        <v>1.0999999999999999E-2</v>
      </c>
      <c r="Q125" s="12">
        <v>2.5999999999999999E-2</v>
      </c>
      <c r="R125" s="12">
        <v>5.6000000000000001E-2</v>
      </c>
      <c r="S125" s="12" t="str">
        <f t="shared" si="6"/>
        <v>0.003,0.011,0.026,0.056</v>
      </c>
      <c r="T125" s="11">
        <v>0.1</v>
      </c>
      <c r="U125" s="11">
        <v>0.4</v>
      </c>
      <c r="V125" s="11">
        <v>0.4</v>
      </c>
      <c r="W125" s="11">
        <v>0.4</v>
      </c>
      <c r="X125" s="11">
        <v>0.4</v>
      </c>
      <c r="Y125" s="21" t="str">
        <f t="shared" si="5"/>
        <v>0.4,0.4,0.4,0.4</v>
      </c>
      <c r="Z125" s="11">
        <f t="shared" si="7"/>
        <v>0.1</v>
      </c>
      <c r="AA125" s="7">
        <v>0.04</v>
      </c>
      <c r="AB125" s="7">
        <v>0.9</v>
      </c>
      <c r="AC125" s="7">
        <v>0.1</v>
      </c>
      <c r="AD125" s="13">
        <v>1.5</v>
      </c>
      <c r="AE125" s="13">
        <v>1</v>
      </c>
      <c r="AF125" s="14" t="str" cm="1">
        <f t="array" ref="AF125">+"Loss_distribution_"&amp;D125&amp;"_"&amp;_xlfn.IFS(AND(D125="F",OR(G125="CCCSR-84",G125="NSR98-10")),"POST85_",AND(D125="F",OR(G125="PRE84",G125="PRE84S")),"PRE85_",D125="WF","")&amp;IF(OR(G125="CCCSR-84",G125="NSR98-10",D125="WF"),_xlfn.IFS(F125="OMF","DMI",F125="IMF","DMO",F125="SMF","DES"),)&amp;"_"&amp;C125&amp;"P"</f>
        <v>Loss_distribution_F_POST85_DMI_8P</v>
      </c>
      <c r="AG125" s="15">
        <v>0.58499999999999985</v>
      </c>
      <c r="AH125" s="15">
        <v>0.33988000000000002</v>
      </c>
      <c r="AI125" s="15">
        <v>0.02</v>
      </c>
      <c r="AJ125" s="15">
        <v>0.3</v>
      </c>
    </row>
    <row r="126" spans="1:36" hidden="1" x14ac:dyDescent="0.3">
      <c r="A126" s="7" t="s">
        <v>286</v>
      </c>
      <c r="B126" s="7">
        <v>229</v>
      </c>
      <c r="C126" s="7">
        <v>10</v>
      </c>
      <c r="D126" s="7" t="s">
        <v>22</v>
      </c>
      <c r="E126" s="7" t="s">
        <v>23</v>
      </c>
      <c r="F126" s="7" t="str">
        <f t="shared" si="4"/>
        <v>OMF</v>
      </c>
      <c r="G126" t="s">
        <v>230</v>
      </c>
      <c r="H126" s="8" t="s">
        <v>287</v>
      </c>
      <c r="I126" t="s">
        <v>59</v>
      </c>
      <c r="J126" t="s">
        <v>38</v>
      </c>
      <c r="K126" s="7" t="str" cm="1">
        <f t="array" ref="K126">+_xlfn.IFS(D126="F","PRM",D126="WF","SC",D126="FI","PRMM")</f>
        <v>PRM</v>
      </c>
      <c r="L126" s="9" t="str" cm="1">
        <f t="array" ref="L126">+"CR" &amp; "/" &amp; K126 &amp; "/" &amp;
_xlfn.IFS(
OR(G126="PRE84",G126="PRE84S"),"ND",
AND(F126="OMF",OR(K126="PRM",K126="SC")),"DMI",
AND(F126="IMF",OR(K126="PRM",K126="SC")),"DMO",
AND(F126="SMF",OR(K126="PRM",K126="SC")),"DES",
AND(K126="PRMM",G126="CCCSR-84"),"DU")
&amp; "/" &amp; C126</f>
        <v>CR/PRM/DMI/10</v>
      </c>
      <c r="M126" s="10" t="str" cm="1">
        <f t="array" ref="M126">+"CR" &amp; "/" &amp; K126 &amp; "/" &amp;
_xlfn.IFS(
OR(G126="PRE84",G126="PRE84S"),"ND",
AND(F126="OMF",OR(K126="PRM",K126="SC")),"DMI",
AND(F126="IMF",OR(K126="PRM",K126="SC")),"DMO",
AND(F126="SMF",OR(K126="PRM",K126="SC")),"DES",
AND(K126="PRMM",G126="CCCSR-84"),"DU")</f>
        <v>CR/PRM/DMI</v>
      </c>
      <c r="N126" s="11"/>
      <c r="O126" s="12">
        <v>3.0000000000000001E-3</v>
      </c>
      <c r="P126" s="12">
        <v>1.0999999999999999E-2</v>
      </c>
      <c r="Q126" s="12">
        <v>2.5000000000000001E-2</v>
      </c>
      <c r="R126" s="12">
        <v>5.2999999999999999E-2</v>
      </c>
      <c r="S126" s="12" t="str">
        <f t="shared" si="6"/>
        <v>0.003,0.011,0.025,0.053</v>
      </c>
      <c r="T126" s="11">
        <v>0.1</v>
      </c>
      <c r="U126" s="11">
        <v>0.4</v>
      </c>
      <c r="V126" s="11">
        <v>0.4</v>
      </c>
      <c r="W126" s="11">
        <v>0.4</v>
      </c>
      <c r="X126" s="11">
        <v>0.4</v>
      </c>
      <c r="Y126" s="21" t="str">
        <f t="shared" si="5"/>
        <v>0.4,0.4,0.4,0.4</v>
      </c>
      <c r="Z126" s="11">
        <f t="shared" si="7"/>
        <v>0.1</v>
      </c>
      <c r="AA126" s="7">
        <v>0.04</v>
      </c>
      <c r="AB126" s="7">
        <v>0.9</v>
      </c>
      <c r="AC126" s="7">
        <v>0.1</v>
      </c>
      <c r="AD126" s="13">
        <v>1.5</v>
      </c>
      <c r="AE126" s="13">
        <v>1</v>
      </c>
      <c r="AF126" s="14" t="str" cm="1">
        <f t="array" ref="AF126">+"Loss_distribution_"&amp;D126&amp;"_"&amp;_xlfn.IFS(AND(D126="F",OR(G126="CCCSR-84",G126="NSR98-10")),"POST85_",AND(D126="F",OR(G126="PRE84",G126="PRE84S")),"PRE85_",D126="WF","")&amp;IF(OR(G126="CCCSR-84",G126="NSR98-10",D126="WF"),_xlfn.IFS(F126="OMF","DMI",F126="IMF","DMO",F126="SMF","DES"),)&amp;"_"&amp;C126&amp;"P"</f>
        <v>Loss_distribution_F_POST85_DMI_10P</v>
      </c>
      <c r="AG126" s="15">
        <v>0.83999999999999975</v>
      </c>
      <c r="AH126" s="15">
        <v>0.59</v>
      </c>
      <c r="AI126" s="15">
        <v>0.02</v>
      </c>
      <c r="AJ126" s="15">
        <v>0.3</v>
      </c>
    </row>
    <row r="127" spans="1:36" hidden="1" x14ac:dyDescent="0.3">
      <c r="A127" s="7" t="s">
        <v>288</v>
      </c>
      <c r="B127" s="7">
        <v>231.1</v>
      </c>
      <c r="C127" s="7">
        <v>10</v>
      </c>
      <c r="D127" s="7" t="s">
        <v>22</v>
      </c>
      <c r="E127" s="7" t="s">
        <v>23</v>
      </c>
      <c r="F127" s="7" t="str">
        <f t="shared" si="4"/>
        <v>OMF</v>
      </c>
      <c r="G127" t="s">
        <v>230</v>
      </c>
      <c r="H127" s="8" t="s">
        <v>289</v>
      </c>
      <c r="I127" t="s">
        <v>59</v>
      </c>
      <c r="J127" t="s">
        <v>38</v>
      </c>
      <c r="K127" s="7" t="str" cm="1">
        <f t="array" ref="K127">+_xlfn.IFS(D127="F","PRM",D127="WF","SC",D127="FI","PRMM")</f>
        <v>PRM</v>
      </c>
      <c r="L127" s="9" t="str" cm="1">
        <f t="array" ref="L127">+"CR" &amp; "/" &amp; K127 &amp; "/" &amp;
_xlfn.IFS(
OR(G127="PRE84",G127="PRE84S"),"ND",
AND(F127="OMF",OR(K127="PRM",K127="SC")),"DMI",
AND(F127="IMF",OR(K127="PRM",K127="SC")),"DMO",
AND(F127="SMF",OR(K127="PRM",K127="SC")),"DES",
AND(K127="PRMM",G127="CCCSR-84"),"DU")
&amp; "/" &amp; C127</f>
        <v>CR/PRM/DMI/10</v>
      </c>
      <c r="M127" s="10" t="str" cm="1">
        <f t="array" ref="M127">+"CR" &amp; "/" &amp; K127 &amp; "/" &amp;
_xlfn.IFS(
OR(G127="PRE84",G127="PRE84S"),"ND",
AND(F127="OMF",OR(K127="PRM",K127="SC")),"DMI",
AND(F127="IMF",OR(K127="PRM",K127="SC")),"DMO",
AND(F127="SMF",OR(K127="PRM",K127="SC")),"DES",
AND(K127="PRMM",G127="CCCSR-84"),"DU")</f>
        <v>CR/PRM/DMI</v>
      </c>
      <c r="N127" s="11"/>
      <c r="O127" s="12">
        <v>3.0000000000000001E-3</v>
      </c>
      <c r="P127" s="12">
        <v>1.0999999999999999E-2</v>
      </c>
      <c r="Q127" s="12">
        <v>2.5000000000000001E-2</v>
      </c>
      <c r="R127" s="12">
        <v>5.2999999999999999E-2</v>
      </c>
      <c r="S127" s="12" t="str">
        <f t="shared" si="6"/>
        <v>0.003,0.011,0.025,0.053</v>
      </c>
      <c r="T127" s="11">
        <v>0.1</v>
      </c>
      <c r="U127" s="11">
        <v>0.4</v>
      </c>
      <c r="V127" s="11">
        <v>0.4</v>
      </c>
      <c r="W127" s="11">
        <v>0.4</v>
      </c>
      <c r="X127" s="11">
        <v>0.4</v>
      </c>
      <c r="Y127" s="21" t="str">
        <f t="shared" si="5"/>
        <v>0.4,0.4,0.4,0.4</v>
      </c>
      <c r="Z127" s="11">
        <f t="shared" si="7"/>
        <v>0.1</v>
      </c>
      <c r="AA127" s="7">
        <v>0.04</v>
      </c>
      <c r="AB127" s="7">
        <v>0.9</v>
      </c>
      <c r="AC127" s="7">
        <v>0.1</v>
      </c>
      <c r="AD127" s="13">
        <v>1.5</v>
      </c>
      <c r="AE127" s="13">
        <v>1</v>
      </c>
      <c r="AF127" s="14" t="str" cm="1">
        <f t="array" ref="AF127">+"Loss_distribution_"&amp;D127&amp;"_"&amp;_xlfn.IFS(AND(D127="F",OR(G127="CCCSR-84",G127="NSR98-10")),"POST85_",AND(D127="F",OR(G127="PRE84",G127="PRE84S")),"PRE85_",D127="WF","")&amp;IF(OR(G127="CCCSR-84",G127="NSR98-10",D127="WF"),_xlfn.IFS(F127="OMF","DMI",F127="IMF","DMO",F127="SMF","DES"),)&amp;"_"&amp;C127&amp;"P"</f>
        <v>Loss_distribution_F_POST85_DMI_10P</v>
      </c>
      <c r="AG127" s="15">
        <v>0.83999999999999975</v>
      </c>
      <c r="AH127" s="15">
        <v>0.59</v>
      </c>
      <c r="AI127" s="15">
        <v>0.02</v>
      </c>
      <c r="AJ127" s="15">
        <v>0.3</v>
      </c>
    </row>
    <row r="128" spans="1:36" hidden="1" x14ac:dyDescent="0.3">
      <c r="A128" s="7" t="s">
        <v>290</v>
      </c>
      <c r="B128" s="7">
        <v>232</v>
      </c>
      <c r="C128" s="7">
        <v>10</v>
      </c>
      <c r="D128" s="7" t="s">
        <v>22</v>
      </c>
      <c r="E128" s="7" t="s">
        <v>23</v>
      </c>
      <c r="F128" s="7" t="str">
        <f t="shared" si="4"/>
        <v>OMF</v>
      </c>
      <c r="G128" t="s">
        <v>230</v>
      </c>
      <c r="H128" s="8" t="s">
        <v>291</v>
      </c>
      <c r="I128" t="s">
        <v>59</v>
      </c>
      <c r="J128" t="s">
        <v>38</v>
      </c>
      <c r="K128" s="7" t="str" cm="1">
        <f t="array" ref="K128">+_xlfn.IFS(D128="F","PRM",D128="WF","SC",D128="FI","PRMM")</f>
        <v>PRM</v>
      </c>
      <c r="L128" s="9" t="str" cm="1">
        <f t="array" ref="L128">+"CR" &amp; "/" &amp; K128 &amp; "/" &amp;
_xlfn.IFS(
OR(G128="PRE84",G128="PRE84S"),"ND",
AND(F128="OMF",OR(K128="PRM",K128="SC")),"DMI",
AND(F128="IMF",OR(K128="PRM",K128="SC")),"DMO",
AND(F128="SMF",OR(K128="PRM",K128="SC")),"DES",
AND(K128="PRMM",G128="CCCSR-84"),"DU")
&amp; "/" &amp; C128</f>
        <v>CR/PRM/DMI/10</v>
      </c>
      <c r="M128" s="10" t="str" cm="1">
        <f t="array" ref="M128">+"CR" &amp; "/" &amp; K128 &amp; "/" &amp;
_xlfn.IFS(
OR(G128="PRE84",G128="PRE84S"),"ND",
AND(F128="OMF",OR(K128="PRM",K128="SC")),"DMI",
AND(F128="IMF",OR(K128="PRM",K128="SC")),"DMO",
AND(F128="SMF",OR(K128="PRM",K128="SC")),"DES",
AND(K128="PRMM",G128="CCCSR-84"),"DU")</f>
        <v>CR/PRM/DMI</v>
      </c>
      <c r="N128" s="11"/>
      <c r="O128" s="12">
        <v>3.0000000000000001E-3</v>
      </c>
      <c r="P128" s="12">
        <v>1.0999999999999999E-2</v>
      </c>
      <c r="Q128" s="12">
        <v>2.5000000000000001E-2</v>
      </c>
      <c r="R128" s="12">
        <v>5.2999999999999999E-2</v>
      </c>
      <c r="S128" s="12" t="str">
        <f t="shared" si="6"/>
        <v>0.003,0.011,0.025,0.053</v>
      </c>
      <c r="T128" s="11">
        <v>0.1</v>
      </c>
      <c r="U128" s="11">
        <v>0.4</v>
      </c>
      <c r="V128" s="11">
        <v>0.4</v>
      </c>
      <c r="W128" s="11">
        <v>0.4</v>
      </c>
      <c r="X128" s="11">
        <v>0.4</v>
      </c>
      <c r="Y128" s="21" t="str">
        <f t="shared" si="5"/>
        <v>0.4,0.4,0.4,0.4</v>
      </c>
      <c r="Z128" s="11">
        <f t="shared" si="7"/>
        <v>0.1</v>
      </c>
      <c r="AA128" s="7">
        <v>0.04</v>
      </c>
      <c r="AB128" s="7">
        <v>0.9</v>
      </c>
      <c r="AC128" s="7">
        <v>0.1</v>
      </c>
      <c r="AD128" s="13">
        <v>1.5</v>
      </c>
      <c r="AE128" s="13">
        <v>1</v>
      </c>
      <c r="AF128" s="14" t="str" cm="1">
        <f t="array" ref="AF128">+"Loss_distribution_"&amp;D128&amp;"_"&amp;_xlfn.IFS(AND(D128="F",OR(G128="CCCSR-84",G128="NSR98-10")),"POST85_",AND(D128="F",OR(G128="PRE84",G128="PRE84S")),"PRE85_",D128="WF","")&amp;IF(OR(G128="CCCSR-84",G128="NSR98-10",D128="WF"),_xlfn.IFS(F128="OMF","DMI",F128="IMF","DMO",F128="SMF","DES"),)&amp;"_"&amp;C128&amp;"P"</f>
        <v>Loss_distribution_F_POST85_DMI_10P</v>
      </c>
      <c r="AG128" s="15">
        <v>0.83999999999999975</v>
      </c>
      <c r="AH128" s="15">
        <v>0.59</v>
      </c>
      <c r="AI128" s="15">
        <v>0.02</v>
      </c>
      <c r="AJ128" s="15">
        <v>0.3</v>
      </c>
    </row>
    <row r="129" spans="1:36" hidden="1" x14ac:dyDescent="0.3">
      <c r="A129" s="7" t="s">
        <v>292</v>
      </c>
      <c r="B129" s="7">
        <v>234.1</v>
      </c>
      <c r="C129" s="7">
        <v>10</v>
      </c>
      <c r="D129" s="7" t="s">
        <v>22</v>
      </c>
      <c r="E129" s="7" t="s">
        <v>23</v>
      </c>
      <c r="F129" s="7" t="str">
        <f t="shared" si="4"/>
        <v>OMF</v>
      </c>
      <c r="G129" t="s">
        <v>230</v>
      </c>
      <c r="H129" s="8" t="s">
        <v>293</v>
      </c>
      <c r="I129" t="s">
        <v>59</v>
      </c>
      <c r="J129" t="s">
        <v>38</v>
      </c>
      <c r="K129" s="7" t="str" cm="1">
        <f t="array" ref="K129">+_xlfn.IFS(D129="F","PRM",D129="WF","SC",D129="FI","PRMM")</f>
        <v>PRM</v>
      </c>
      <c r="L129" s="9" t="str" cm="1">
        <f t="array" ref="L129">+"CR" &amp; "/" &amp; K129 &amp; "/" &amp;
_xlfn.IFS(
OR(G129="PRE84",G129="PRE84S"),"ND",
AND(F129="OMF",OR(K129="PRM",K129="SC")),"DMI",
AND(F129="IMF",OR(K129="PRM",K129="SC")),"DMO",
AND(F129="SMF",OR(K129="PRM",K129="SC")),"DES",
AND(K129="PRMM",G129="CCCSR-84"),"DU")
&amp; "/" &amp; C129</f>
        <v>CR/PRM/DMI/10</v>
      </c>
      <c r="M129" s="10" t="str" cm="1">
        <f t="array" ref="M129">+"CR" &amp; "/" &amp; K129 &amp; "/" &amp;
_xlfn.IFS(
OR(G129="PRE84",G129="PRE84S"),"ND",
AND(F129="OMF",OR(K129="PRM",K129="SC")),"DMI",
AND(F129="IMF",OR(K129="PRM",K129="SC")),"DMO",
AND(F129="SMF",OR(K129="PRM",K129="SC")),"DES",
AND(K129="PRMM",G129="CCCSR-84"),"DU")</f>
        <v>CR/PRM/DMI</v>
      </c>
      <c r="N129" s="11"/>
      <c r="O129" s="12">
        <v>3.0000000000000001E-3</v>
      </c>
      <c r="P129" s="12">
        <v>1.0999999999999999E-2</v>
      </c>
      <c r="Q129" s="12">
        <v>2.5000000000000001E-2</v>
      </c>
      <c r="R129" s="12">
        <v>5.2999999999999999E-2</v>
      </c>
      <c r="S129" s="12" t="str">
        <f t="shared" si="6"/>
        <v>0.003,0.011,0.025,0.053</v>
      </c>
      <c r="T129" s="11">
        <v>0.1</v>
      </c>
      <c r="U129" s="11">
        <v>0.4</v>
      </c>
      <c r="V129" s="11">
        <v>0.4</v>
      </c>
      <c r="W129" s="11">
        <v>0.4</v>
      </c>
      <c r="X129" s="11">
        <v>0.4</v>
      </c>
      <c r="Y129" s="21" t="str">
        <f t="shared" si="5"/>
        <v>0.4,0.4,0.4,0.4</v>
      </c>
      <c r="Z129" s="11">
        <f t="shared" si="7"/>
        <v>0.1</v>
      </c>
      <c r="AA129" s="7">
        <v>0.04</v>
      </c>
      <c r="AB129" s="7">
        <v>0.9</v>
      </c>
      <c r="AC129" s="7">
        <v>0.1</v>
      </c>
      <c r="AD129" s="13">
        <v>1.5</v>
      </c>
      <c r="AE129" s="13">
        <v>1</v>
      </c>
      <c r="AF129" s="14" t="str" cm="1">
        <f t="array" ref="AF129">+"Loss_distribution_"&amp;D129&amp;"_"&amp;_xlfn.IFS(AND(D129="F",OR(G129="CCCSR-84",G129="NSR98-10")),"POST85_",AND(D129="F",OR(G129="PRE84",G129="PRE84S")),"PRE85_",D129="WF","")&amp;IF(OR(G129="CCCSR-84",G129="NSR98-10",D129="WF"),_xlfn.IFS(F129="OMF","DMI",F129="IMF","DMO",F129="SMF","DES"),)&amp;"_"&amp;C129&amp;"P"</f>
        <v>Loss_distribution_F_POST85_DMI_10P</v>
      </c>
      <c r="AG129" s="15">
        <v>0.83999999999999975</v>
      </c>
      <c r="AH129" s="15">
        <v>0.59</v>
      </c>
      <c r="AI129" s="15">
        <v>0.02</v>
      </c>
      <c r="AJ129" s="15">
        <v>0.3</v>
      </c>
    </row>
    <row r="130" spans="1:36" hidden="1" x14ac:dyDescent="0.3">
      <c r="A130" s="7" t="s">
        <v>294</v>
      </c>
      <c r="B130" s="7">
        <v>259</v>
      </c>
      <c r="C130" s="7">
        <v>2</v>
      </c>
      <c r="D130" s="7" t="s">
        <v>22</v>
      </c>
      <c r="E130" s="7" t="s">
        <v>94</v>
      </c>
      <c r="F130" s="7" t="str">
        <f t="shared" ref="F130:F193" si="8">+IF(E130="Baja","OMF",IF(E130="Intermedia","IMF","SMF"))</f>
        <v>IMF</v>
      </c>
      <c r="G130" t="s">
        <v>230</v>
      </c>
      <c r="H130" s="8" t="s">
        <v>295</v>
      </c>
      <c r="I130" t="s">
        <v>96</v>
      </c>
      <c r="J130" t="s">
        <v>38</v>
      </c>
      <c r="K130" s="7" t="str" cm="1">
        <f t="array" ref="K130">+_xlfn.IFS(D130="F","PRM",D130="WF","SC",D130="FI","PRMM")</f>
        <v>PRM</v>
      </c>
      <c r="L130" s="9" t="str" cm="1">
        <f t="array" ref="L130">+"CR" &amp; "/" &amp; K130 &amp; "/" &amp;
_xlfn.IFS(
OR(G130="PRE84",G130="PRE84S"),"ND",
AND(F130="OMF",OR(K130="PRM",K130="SC")),"DMI",
AND(F130="IMF",OR(K130="PRM",K130="SC")),"DMO",
AND(F130="SMF",OR(K130="PRM",K130="SC")),"DES",
AND(K130="PRMM",G130="CCCSR-84"),"DU")
&amp; "/" &amp; C130</f>
        <v>CR/PRM/DMO/2</v>
      </c>
      <c r="M130" s="10" t="str" cm="1">
        <f t="array" ref="M130">+"CR" &amp; "/" &amp; K130 &amp; "/" &amp;
_xlfn.IFS(
OR(G130="PRE84",G130="PRE84S"),"ND",
AND(F130="OMF",OR(K130="PRM",K130="SC")),"DMI",
AND(F130="IMF",OR(K130="PRM",K130="SC")),"DMO",
AND(F130="SMF",OR(K130="PRM",K130="SC")),"DES",
AND(K130="PRMM",G130="CCCSR-84"),"DU")</f>
        <v>CR/PRM/DMO</v>
      </c>
      <c r="N130" s="11"/>
      <c r="O130" s="12">
        <v>3.0000000000000001E-3</v>
      </c>
      <c r="P130" s="12">
        <v>1.2999999999999999E-2</v>
      </c>
      <c r="Q130" s="12">
        <v>3.9E-2</v>
      </c>
      <c r="R130" s="12">
        <v>0.09</v>
      </c>
      <c r="S130" s="12" t="str">
        <f t="shared" si="6"/>
        <v>0.003,0.013,0.039,0.09</v>
      </c>
      <c r="T130" s="11">
        <v>0.1</v>
      </c>
      <c r="U130" s="11">
        <v>0.4</v>
      </c>
      <c r="V130" s="11">
        <v>0.4</v>
      </c>
      <c r="W130" s="11">
        <v>0.4</v>
      </c>
      <c r="X130" s="11">
        <v>0.4</v>
      </c>
      <c r="Y130" s="21" t="str">
        <f t="shared" ref="Y130:Y193" si="9">+U130&amp;","&amp;V130&amp;","&amp;W130&amp;","&amp;X130</f>
        <v>0.4,0.4,0.4,0.4</v>
      </c>
      <c r="Z130" s="11">
        <f t="shared" si="7"/>
        <v>0.1</v>
      </c>
      <c r="AA130" s="7">
        <v>0.04</v>
      </c>
      <c r="AB130" s="7">
        <v>0.9</v>
      </c>
      <c r="AC130" s="7">
        <v>0.1</v>
      </c>
      <c r="AD130" s="13">
        <v>0.6</v>
      </c>
      <c r="AE130" s="13">
        <v>1</v>
      </c>
      <c r="AF130" s="14" t="str" cm="1">
        <f t="array" ref="AF130">+"Loss_distribution_"&amp;D130&amp;"_"&amp;_xlfn.IFS(AND(D130="F",OR(G130="CCCSR-84",G130="NSR98-10")),"POST85_",AND(D130="F",OR(G130="PRE84",G130="PRE84S")),"PRE85_",D130="WF","")&amp;IF(OR(G130="CCCSR-84",G130="NSR98-10",D130="WF"),_xlfn.IFS(F130="OMF","DMI",F130="IMF","DMO",F130="SMF","DES"),)&amp;"_"&amp;C130&amp;"P"</f>
        <v>Loss_distribution_F_POST85_DMO_2P</v>
      </c>
      <c r="AG130" s="15">
        <v>2.5546000000000002</v>
      </c>
      <c r="AH130" s="15">
        <v>0.55522183268135772</v>
      </c>
      <c r="AI130" s="15">
        <v>0.03</v>
      </c>
      <c r="AJ130" s="15">
        <v>0.3</v>
      </c>
    </row>
    <row r="131" spans="1:36" hidden="1" x14ac:dyDescent="0.3">
      <c r="A131" s="7" t="s">
        <v>296</v>
      </c>
      <c r="B131" s="7">
        <v>261</v>
      </c>
      <c r="C131" s="7">
        <v>2</v>
      </c>
      <c r="D131" s="7" t="s">
        <v>22</v>
      </c>
      <c r="E131" s="7" t="s">
        <v>94</v>
      </c>
      <c r="F131" s="7" t="str">
        <f t="shared" si="8"/>
        <v>IMF</v>
      </c>
      <c r="G131" t="s">
        <v>230</v>
      </c>
      <c r="H131" s="8" t="s">
        <v>297</v>
      </c>
      <c r="I131" t="s">
        <v>96</v>
      </c>
      <c r="J131" t="s">
        <v>38</v>
      </c>
      <c r="K131" s="7" t="str" cm="1">
        <f t="array" ref="K131">+_xlfn.IFS(D131="F","PRM",D131="WF","SC",D131="FI","PRMM")</f>
        <v>PRM</v>
      </c>
      <c r="L131" s="9" t="str" cm="1">
        <f t="array" ref="L131">+"CR" &amp; "/" &amp; K131 &amp; "/" &amp;
_xlfn.IFS(
OR(G131="PRE84",G131="PRE84S"),"ND",
AND(F131="OMF",OR(K131="PRM",K131="SC")),"DMI",
AND(F131="IMF",OR(K131="PRM",K131="SC")),"DMO",
AND(F131="SMF",OR(K131="PRM",K131="SC")),"DES",
AND(K131="PRMM",G131="CCCSR-84"),"DU")
&amp; "/" &amp; C131</f>
        <v>CR/PRM/DMO/2</v>
      </c>
      <c r="M131" s="10" t="str" cm="1">
        <f t="array" ref="M131">+"CR" &amp; "/" &amp; K131 &amp; "/" &amp;
_xlfn.IFS(
OR(G131="PRE84",G131="PRE84S"),"ND",
AND(F131="OMF",OR(K131="PRM",K131="SC")),"DMI",
AND(F131="IMF",OR(K131="PRM",K131="SC")),"DMO",
AND(F131="SMF",OR(K131="PRM",K131="SC")),"DES",
AND(K131="PRMM",G131="CCCSR-84"),"DU")</f>
        <v>CR/PRM/DMO</v>
      </c>
      <c r="N131" s="11"/>
      <c r="O131" s="12">
        <v>3.0000000000000001E-3</v>
      </c>
      <c r="P131" s="12">
        <v>1.2999999999999999E-2</v>
      </c>
      <c r="Q131" s="12">
        <v>3.9E-2</v>
      </c>
      <c r="R131" s="12">
        <v>0.09</v>
      </c>
      <c r="S131" s="12" t="str">
        <f t="shared" ref="S131:S194" si="10">+_xlfn.CONCAT(O131,",",P131,",",Q131,",",R131)</f>
        <v>0.003,0.013,0.039,0.09</v>
      </c>
      <c r="T131" s="11">
        <v>0.1</v>
      </c>
      <c r="U131" s="11">
        <v>0.4</v>
      </c>
      <c r="V131" s="11">
        <v>0.4</v>
      </c>
      <c r="W131" s="11">
        <v>0.4</v>
      </c>
      <c r="X131" s="11">
        <v>0.4</v>
      </c>
      <c r="Y131" s="21" t="str">
        <f t="shared" si="9"/>
        <v>0.4,0.4,0.4,0.4</v>
      </c>
      <c r="Z131" s="11">
        <f t="shared" ref="Z131:Z194" si="11">+T131</f>
        <v>0.1</v>
      </c>
      <c r="AA131" s="7">
        <v>0.04</v>
      </c>
      <c r="AB131" s="7">
        <v>0.9</v>
      </c>
      <c r="AC131" s="7">
        <v>0.1</v>
      </c>
      <c r="AD131" s="13">
        <v>0.6</v>
      </c>
      <c r="AE131" s="13">
        <v>1</v>
      </c>
      <c r="AF131" s="14" t="str" cm="1">
        <f t="array" ref="AF131">+"Loss_distribution_"&amp;D131&amp;"_"&amp;_xlfn.IFS(AND(D131="F",OR(G131="CCCSR-84",G131="NSR98-10")),"POST85_",AND(D131="F",OR(G131="PRE84",G131="PRE84S")),"PRE85_",D131="WF","")&amp;IF(OR(G131="CCCSR-84",G131="NSR98-10",D131="WF"),_xlfn.IFS(F131="OMF","DMI",F131="IMF","DMO",F131="SMF","DES"),)&amp;"_"&amp;C131&amp;"P"</f>
        <v>Loss_distribution_F_POST85_DMO_2P</v>
      </c>
      <c r="AG131" s="15">
        <v>2.5546000000000002</v>
      </c>
      <c r="AH131" s="15">
        <v>0.55522183268135772</v>
      </c>
      <c r="AI131" s="15">
        <v>0.03</v>
      </c>
      <c r="AJ131" s="15">
        <v>0.3</v>
      </c>
    </row>
    <row r="132" spans="1:36" hidden="1" x14ac:dyDescent="0.3">
      <c r="A132" s="7" t="s">
        <v>298</v>
      </c>
      <c r="B132" s="7">
        <v>262</v>
      </c>
      <c r="C132" s="7">
        <v>2</v>
      </c>
      <c r="D132" s="7" t="s">
        <v>22</v>
      </c>
      <c r="E132" s="7" t="s">
        <v>94</v>
      </c>
      <c r="F132" s="7" t="str">
        <f t="shared" si="8"/>
        <v>IMF</v>
      </c>
      <c r="G132" t="s">
        <v>230</v>
      </c>
      <c r="H132" s="8" t="s">
        <v>299</v>
      </c>
      <c r="I132" t="s">
        <v>96</v>
      </c>
      <c r="J132" t="s">
        <v>38</v>
      </c>
      <c r="K132" s="7" t="str" cm="1">
        <f t="array" ref="K132">+_xlfn.IFS(D132="F","PRM",D132="WF","SC",D132="FI","PRMM")</f>
        <v>PRM</v>
      </c>
      <c r="L132" s="9" t="str" cm="1">
        <f t="array" ref="L132">+"CR" &amp; "/" &amp; K132 &amp; "/" &amp;
_xlfn.IFS(
OR(G132="PRE84",G132="PRE84S"),"ND",
AND(F132="OMF",OR(K132="PRM",K132="SC")),"DMI",
AND(F132="IMF",OR(K132="PRM",K132="SC")),"DMO",
AND(F132="SMF",OR(K132="PRM",K132="SC")),"DES",
AND(K132="PRMM",G132="CCCSR-84"),"DU")
&amp; "/" &amp; C132</f>
        <v>CR/PRM/DMO/2</v>
      </c>
      <c r="M132" s="10" t="str" cm="1">
        <f t="array" ref="M132">+"CR" &amp; "/" &amp; K132 &amp; "/" &amp;
_xlfn.IFS(
OR(G132="PRE84",G132="PRE84S"),"ND",
AND(F132="OMF",OR(K132="PRM",K132="SC")),"DMI",
AND(F132="IMF",OR(K132="PRM",K132="SC")),"DMO",
AND(F132="SMF",OR(K132="PRM",K132="SC")),"DES",
AND(K132="PRMM",G132="CCCSR-84"),"DU")</f>
        <v>CR/PRM/DMO</v>
      </c>
      <c r="N132" s="11"/>
      <c r="O132" s="12">
        <v>3.0000000000000001E-3</v>
      </c>
      <c r="P132" s="12">
        <v>1.2999999999999999E-2</v>
      </c>
      <c r="Q132" s="12">
        <v>3.9E-2</v>
      </c>
      <c r="R132" s="12">
        <v>0.09</v>
      </c>
      <c r="S132" s="12" t="str">
        <f t="shared" si="10"/>
        <v>0.003,0.013,0.039,0.09</v>
      </c>
      <c r="T132" s="11">
        <v>0.1</v>
      </c>
      <c r="U132" s="11">
        <v>0.4</v>
      </c>
      <c r="V132" s="11">
        <v>0.4</v>
      </c>
      <c r="W132" s="11">
        <v>0.4</v>
      </c>
      <c r="X132" s="11">
        <v>0.4</v>
      </c>
      <c r="Y132" s="21" t="str">
        <f t="shared" si="9"/>
        <v>0.4,0.4,0.4,0.4</v>
      </c>
      <c r="Z132" s="11">
        <f t="shared" si="11"/>
        <v>0.1</v>
      </c>
      <c r="AA132" s="7">
        <v>0.04</v>
      </c>
      <c r="AB132" s="7">
        <v>0.9</v>
      </c>
      <c r="AC132" s="7">
        <v>0.1</v>
      </c>
      <c r="AD132" s="13">
        <v>0.6</v>
      </c>
      <c r="AE132" s="13">
        <v>1</v>
      </c>
      <c r="AF132" s="14" t="str" cm="1">
        <f t="array" ref="AF132">+"Loss_distribution_"&amp;D132&amp;"_"&amp;_xlfn.IFS(AND(D132="F",OR(G132="CCCSR-84",G132="NSR98-10")),"POST85_",AND(D132="F",OR(G132="PRE84",G132="PRE84S")),"PRE85_",D132="WF","")&amp;IF(OR(G132="CCCSR-84",G132="NSR98-10",D132="WF"),_xlfn.IFS(F132="OMF","DMI",F132="IMF","DMO",F132="SMF","DES"),)&amp;"_"&amp;C132&amp;"P"</f>
        <v>Loss_distribution_F_POST85_DMO_2P</v>
      </c>
      <c r="AG132" s="15">
        <v>2.5546000000000002</v>
      </c>
      <c r="AH132" s="15">
        <v>0.55522183268135772</v>
      </c>
      <c r="AI132" s="15">
        <v>0.03</v>
      </c>
      <c r="AJ132" s="15">
        <v>0.3</v>
      </c>
    </row>
    <row r="133" spans="1:36" hidden="1" x14ac:dyDescent="0.3">
      <c r="A133" s="7" t="s">
        <v>300</v>
      </c>
      <c r="B133" s="7">
        <v>264</v>
      </c>
      <c r="C133" s="7">
        <v>2</v>
      </c>
      <c r="D133" s="7" t="s">
        <v>22</v>
      </c>
      <c r="E133" s="7" t="s">
        <v>94</v>
      </c>
      <c r="F133" s="7" t="str">
        <f t="shared" si="8"/>
        <v>IMF</v>
      </c>
      <c r="G133" t="s">
        <v>230</v>
      </c>
      <c r="H133" s="8" t="s">
        <v>301</v>
      </c>
      <c r="I133" t="s">
        <v>96</v>
      </c>
      <c r="J133" t="s">
        <v>38</v>
      </c>
      <c r="K133" s="7" t="str" cm="1">
        <f t="array" ref="K133">+_xlfn.IFS(D133="F","PRM",D133="WF","SC",D133="FI","PRMM")</f>
        <v>PRM</v>
      </c>
      <c r="L133" s="9" t="str" cm="1">
        <f t="array" ref="L133">+"CR" &amp; "/" &amp; K133 &amp; "/" &amp;
_xlfn.IFS(
OR(G133="PRE84",G133="PRE84S"),"ND",
AND(F133="OMF",OR(K133="PRM",K133="SC")),"DMI",
AND(F133="IMF",OR(K133="PRM",K133="SC")),"DMO",
AND(F133="SMF",OR(K133="PRM",K133="SC")),"DES",
AND(K133="PRMM",G133="CCCSR-84"),"DU")
&amp; "/" &amp; C133</f>
        <v>CR/PRM/DMO/2</v>
      </c>
      <c r="M133" s="10" t="str" cm="1">
        <f t="array" ref="M133">+"CR" &amp; "/" &amp; K133 &amp; "/" &amp;
_xlfn.IFS(
OR(G133="PRE84",G133="PRE84S"),"ND",
AND(F133="OMF",OR(K133="PRM",K133="SC")),"DMI",
AND(F133="IMF",OR(K133="PRM",K133="SC")),"DMO",
AND(F133="SMF",OR(K133="PRM",K133="SC")),"DES",
AND(K133="PRMM",G133="CCCSR-84"),"DU")</f>
        <v>CR/PRM/DMO</v>
      </c>
      <c r="N133" s="11"/>
      <c r="O133" s="12">
        <v>3.0000000000000001E-3</v>
      </c>
      <c r="P133" s="12">
        <v>1.2999999999999999E-2</v>
      </c>
      <c r="Q133" s="12">
        <v>3.9E-2</v>
      </c>
      <c r="R133" s="12">
        <v>0.09</v>
      </c>
      <c r="S133" s="12" t="str">
        <f t="shared" si="10"/>
        <v>0.003,0.013,0.039,0.09</v>
      </c>
      <c r="T133" s="11">
        <v>0.1</v>
      </c>
      <c r="U133" s="11">
        <v>0.4</v>
      </c>
      <c r="V133" s="11">
        <v>0.4</v>
      </c>
      <c r="W133" s="11">
        <v>0.4</v>
      </c>
      <c r="X133" s="11">
        <v>0.4</v>
      </c>
      <c r="Y133" s="21" t="str">
        <f t="shared" si="9"/>
        <v>0.4,0.4,0.4,0.4</v>
      </c>
      <c r="Z133" s="11">
        <f t="shared" si="11"/>
        <v>0.1</v>
      </c>
      <c r="AA133" s="7">
        <v>0.04</v>
      </c>
      <c r="AB133" s="7">
        <v>0.9</v>
      </c>
      <c r="AC133" s="7">
        <v>0.1</v>
      </c>
      <c r="AD133" s="13">
        <v>0.6</v>
      </c>
      <c r="AE133" s="13">
        <v>1</v>
      </c>
      <c r="AF133" s="14" t="str" cm="1">
        <f t="array" ref="AF133">+"Loss_distribution_"&amp;D133&amp;"_"&amp;_xlfn.IFS(AND(D133="F",OR(G133="CCCSR-84",G133="NSR98-10")),"POST85_",AND(D133="F",OR(G133="PRE84",G133="PRE84S")),"PRE85_",D133="WF","")&amp;IF(OR(G133="CCCSR-84",G133="NSR98-10",D133="WF"),_xlfn.IFS(F133="OMF","DMI",F133="IMF","DMO",F133="SMF","DES"),)&amp;"_"&amp;C133&amp;"P"</f>
        <v>Loss_distribution_F_POST85_DMO_2P</v>
      </c>
      <c r="AG133" s="15">
        <v>2.5546000000000002</v>
      </c>
      <c r="AH133" s="15">
        <v>0.55522183268135772</v>
      </c>
      <c r="AI133" s="15">
        <v>0.03</v>
      </c>
      <c r="AJ133" s="15">
        <v>0.3</v>
      </c>
    </row>
    <row r="134" spans="1:36" hidden="1" x14ac:dyDescent="0.3">
      <c r="A134" s="7" t="s">
        <v>302</v>
      </c>
      <c r="B134" s="7">
        <v>265</v>
      </c>
      <c r="C134" s="7">
        <v>3</v>
      </c>
      <c r="D134" s="7" t="s">
        <v>22</v>
      </c>
      <c r="E134" s="7" t="s">
        <v>94</v>
      </c>
      <c r="F134" s="7" t="str">
        <f t="shared" si="8"/>
        <v>IMF</v>
      </c>
      <c r="G134" t="s">
        <v>230</v>
      </c>
      <c r="H134" s="8" t="s">
        <v>303</v>
      </c>
      <c r="I134" t="s">
        <v>96</v>
      </c>
      <c r="J134" t="s">
        <v>38</v>
      </c>
      <c r="K134" s="7" t="str" cm="1">
        <f t="array" ref="K134">+_xlfn.IFS(D134="F","PRM",D134="WF","SC",D134="FI","PRMM")</f>
        <v>PRM</v>
      </c>
      <c r="L134" s="9" t="str" cm="1">
        <f t="array" ref="L134">+"CR" &amp; "/" &amp; K134 &amp; "/" &amp;
_xlfn.IFS(
OR(G134="PRE84",G134="PRE84S"),"ND",
AND(F134="OMF",OR(K134="PRM",K134="SC")),"DMI",
AND(F134="IMF",OR(K134="PRM",K134="SC")),"DMO",
AND(F134="SMF",OR(K134="PRM",K134="SC")),"DES",
AND(K134="PRMM",G134="CCCSR-84"),"DU")
&amp; "/" &amp; C134</f>
        <v>CR/PRM/DMO/3</v>
      </c>
      <c r="M134" s="10" t="str" cm="1">
        <f t="array" ref="M134">+"CR" &amp; "/" &amp; K134 &amp; "/" &amp;
_xlfn.IFS(
OR(G134="PRE84",G134="PRE84S"),"ND",
AND(F134="OMF",OR(K134="PRM",K134="SC")),"DMI",
AND(F134="IMF",OR(K134="PRM",K134="SC")),"DMO",
AND(F134="SMF",OR(K134="PRM",K134="SC")),"DES",
AND(K134="PRMM",G134="CCCSR-84"),"DU")</f>
        <v>CR/PRM/DMO</v>
      </c>
      <c r="N134" s="11"/>
      <c r="O134" s="12">
        <v>3.0000000000000001E-3</v>
      </c>
      <c r="P134" s="12">
        <v>1.2E-2</v>
      </c>
      <c r="Q134" s="12">
        <v>3.5000000000000003E-2</v>
      </c>
      <c r="R134" s="12">
        <v>8.2000000000000003E-2</v>
      </c>
      <c r="S134" s="12" t="str">
        <f t="shared" si="10"/>
        <v>0.003,0.012,0.035,0.082</v>
      </c>
      <c r="T134" s="11">
        <v>0.1</v>
      </c>
      <c r="U134" s="11">
        <v>0.4</v>
      </c>
      <c r="V134" s="11">
        <v>0.4</v>
      </c>
      <c r="W134" s="11">
        <v>0.4</v>
      </c>
      <c r="X134" s="11">
        <v>0.4</v>
      </c>
      <c r="Y134" s="21" t="str">
        <f t="shared" si="9"/>
        <v>0.4,0.4,0.4,0.4</v>
      </c>
      <c r="Z134" s="11">
        <f t="shared" si="11"/>
        <v>0.1</v>
      </c>
      <c r="AA134" s="7">
        <v>0.04</v>
      </c>
      <c r="AB134" s="7">
        <v>0.9</v>
      </c>
      <c r="AC134" s="7">
        <v>0.1</v>
      </c>
      <c r="AD134" s="13">
        <v>1</v>
      </c>
      <c r="AE134" s="13">
        <v>1</v>
      </c>
      <c r="AF134" s="14" t="str" cm="1">
        <f t="array" ref="AF134">+"Loss_distribution_"&amp;D134&amp;"_"&amp;_xlfn.IFS(AND(D134="F",OR(G134="CCCSR-84",G134="NSR98-10")),"POST85_",AND(D134="F",OR(G134="PRE84",G134="PRE84S")),"PRE85_",D134="WF","")&amp;IF(OR(G134="CCCSR-84",G134="NSR98-10",D134="WF"),_xlfn.IFS(F134="OMF","DMI",F134="IMF","DMO",F134="SMF","DES"),)&amp;"_"&amp;C134&amp;"P"</f>
        <v>Loss_distribution_F_POST85_DMO_3P</v>
      </c>
      <c r="AG134" s="15">
        <v>1.2986</v>
      </c>
      <c r="AH134" s="15">
        <v>0.41370600000000002</v>
      </c>
      <c r="AI134" s="15">
        <v>0.03</v>
      </c>
      <c r="AJ134" s="15">
        <v>0.3</v>
      </c>
    </row>
    <row r="135" spans="1:36" hidden="1" x14ac:dyDescent="0.3">
      <c r="A135" s="7" t="s">
        <v>304</v>
      </c>
      <c r="B135" s="7">
        <v>267</v>
      </c>
      <c r="C135" s="7">
        <v>3</v>
      </c>
      <c r="D135" s="7" t="s">
        <v>22</v>
      </c>
      <c r="E135" s="7" t="s">
        <v>94</v>
      </c>
      <c r="F135" s="7" t="str">
        <f t="shared" si="8"/>
        <v>IMF</v>
      </c>
      <c r="G135" t="s">
        <v>230</v>
      </c>
      <c r="H135" s="8" t="s">
        <v>305</v>
      </c>
      <c r="I135" t="s">
        <v>96</v>
      </c>
      <c r="J135" t="s">
        <v>38</v>
      </c>
      <c r="K135" s="7" t="str" cm="1">
        <f t="array" ref="K135">+_xlfn.IFS(D135="F","PRM",D135="WF","SC",D135="FI","PRMM")</f>
        <v>PRM</v>
      </c>
      <c r="L135" s="9" t="str" cm="1">
        <f t="array" ref="L135">+"CR" &amp; "/" &amp; K135 &amp; "/" &amp;
_xlfn.IFS(
OR(G135="PRE84",G135="PRE84S"),"ND",
AND(F135="OMF",OR(K135="PRM",K135="SC")),"DMI",
AND(F135="IMF",OR(K135="PRM",K135="SC")),"DMO",
AND(F135="SMF",OR(K135="PRM",K135="SC")),"DES",
AND(K135="PRMM",G135="CCCSR-84"),"DU")
&amp; "/" &amp; C135</f>
        <v>CR/PRM/DMO/3</v>
      </c>
      <c r="M135" s="10" t="str" cm="1">
        <f t="array" ref="M135">+"CR" &amp; "/" &amp; K135 &amp; "/" &amp;
_xlfn.IFS(
OR(G135="PRE84",G135="PRE84S"),"ND",
AND(F135="OMF",OR(K135="PRM",K135="SC")),"DMI",
AND(F135="IMF",OR(K135="PRM",K135="SC")),"DMO",
AND(F135="SMF",OR(K135="PRM",K135="SC")),"DES",
AND(K135="PRMM",G135="CCCSR-84"),"DU")</f>
        <v>CR/PRM/DMO</v>
      </c>
      <c r="N135" s="11"/>
      <c r="O135" s="12">
        <v>3.0000000000000001E-3</v>
      </c>
      <c r="P135" s="12">
        <v>1.2E-2</v>
      </c>
      <c r="Q135" s="12">
        <v>3.5000000000000003E-2</v>
      </c>
      <c r="R135" s="12">
        <v>8.2000000000000003E-2</v>
      </c>
      <c r="S135" s="12" t="str">
        <f t="shared" si="10"/>
        <v>0.003,0.012,0.035,0.082</v>
      </c>
      <c r="T135" s="11">
        <v>0.1</v>
      </c>
      <c r="U135" s="11">
        <v>0.4</v>
      </c>
      <c r="V135" s="11">
        <v>0.4</v>
      </c>
      <c r="W135" s="11">
        <v>0.4</v>
      </c>
      <c r="X135" s="11">
        <v>0.4</v>
      </c>
      <c r="Y135" s="21" t="str">
        <f t="shared" si="9"/>
        <v>0.4,0.4,0.4,0.4</v>
      </c>
      <c r="Z135" s="11">
        <f t="shared" si="11"/>
        <v>0.1</v>
      </c>
      <c r="AA135" s="7">
        <v>0.04</v>
      </c>
      <c r="AB135" s="7">
        <v>0.9</v>
      </c>
      <c r="AC135" s="7">
        <v>0.1</v>
      </c>
      <c r="AD135" s="13">
        <v>1</v>
      </c>
      <c r="AE135" s="13">
        <v>1</v>
      </c>
      <c r="AF135" s="14" t="str" cm="1">
        <f t="array" ref="AF135">+"Loss_distribution_"&amp;D135&amp;"_"&amp;_xlfn.IFS(AND(D135="F",OR(G135="CCCSR-84",G135="NSR98-10")),"POST85_",AND(D135="F",OR(G135="PRE84",G135="PRE84S")),"PRE85_",D135="WF","")&amp;IF(OR(G135="CCCSR-84",G135="NSR98-10",D135="WF"),_xlfn.IFS(F135="OMF","DMI",F135="IMF","DMO",F135="SMF","DES"),)&amp;"_"&amp;C135&amp;"P"</f>
        <v>Loss_distribution_F_POST85_DMO_3P</v>
      </c>
      <c r="AG135" s="15">
        <v>1.2986</v>
      </c>
      <c r="AH135" s="15">
        <v>0.41370600000000002</v>
      </c>
      <c r="AI135" s="15">
        <v>0.03</v>
      </c>
      <c r="AJ135" s="15">
        <v>0.3</v>
      </c>
    </row>
    <row r="136" spans="1:36" hidden="1" x14ac:dyDescent="0.3">
      <c r="A136" s="7" t="s">
        <v>306</v>
      </c>
      <c r="B136" s="7">
        <v>268</v>
      </c>
      <c r="C136" s="7">
        <v>3</v>
      </c>
      <c r="D136" s="7" t="s">
        <v>22</v>
      </c>
      <c r="E136" s="7" t="s">
        <v>94</v>
      </c>
      <c r="F136" s="7" t="str">
        <f t="shared" si="8"/>
        <v>IMF</v>
      </c>
      <c r="G136" t="s">
        <v>230</v>
      </c>
      <c r="H136" s="8" t="s">
        <v>307</v>
      </c>
      <c r="I136" t="s">
        <v>96</v>
      </c>
      <c r="J136" t="s">
        <v>38</v>
      </c>
      <c r="K136" s="7" t="str" cm="1">
        <f t="array" ref="K136">+_xlfn.IFS(D136="F","PRM",D136="WF","SC",D136="FI","PRMM")</f>
        <v>PRM</v>
      </c>
      <c r="L136" s="9" t="str" cm="1">
        <f t="array" ref="L136">+"CR" &amp; "/" &amp; K136 &amp; "/" &amp;
_xlfn.IFS(
OR(G136="PRE84",G136="PRE84S"),"ND",
AND(F136="OMF",OR(K136="PRM",K136="SC")),"DMI",
AND(F136="IMF",OR(K136="PRM",K136="SC")),"DMO",
AND(F136="SMF",OR(K136="PRM",K136="SC")),"DES",
AND(K136="PRMM",G136="CCCSR-84"),"DU")
&amp; "/" &amp; C136</f>
        <v>CR/PRM/DMO/3</v>
      </c>
      <c r="M136" s="10" t="str" cm="1">
        <f t="array" ref="M136">+"CR" &amp; "/" &amp; K136 &amp; "/" &amp;
_xlfn.IFS(
OR(G136="PRE84",G136="PRE84S"),"ND",
AND(F136="OMF",OR(K136="PRM",K136="SC")),"DMI",
AND(F136="IMF",OR(K136="PRM",K136="SC")),"DMO",
AND(F136="SMF",OR(K136="PRM",K136="SC")),"DES",
AND(K136="PRMM",G136="CCCSR-84"),"DU")</f>
        <v>CR/PRM/DMO</v>
      </c>
      <c r="N136" s="11"/>
      <c r="O136" s="12">
        <v>3.0000000000000001E-3</v>
      </c>
      <c r="P136" s="12">
        <v>1.2E-2</v>
      </c>
      <c r="Q136" s="12">
        <v>3.5000000000000003E-2</v>
      </c>
      <c r="R136" s="12">
        <v>8.2000000000000003E-2</v>
      </c>
      <c r="S136" s="12" t="str">
        <f t="shared" si="10"/>
        <v>0.003,0.012,0.035,0.082</v>
      </c>
      <c r="T136" s="11">
        <v>0.1</v>
      </c>
      <c r="U136" s="11">
        <v>0.4</v>
      </c>
      <c r="V136" s="11">
        <v>0.4</v>
      </c>
      <c r="W136" s="11">
        <v>0.4</v>
      </c>
      <c r="X136" s="11">
        <v>0.4</v>
      </c>
      <c r="Y136" s="21" t="str">
        <f t="shared" si="9"/>
        <v>0.4,0.4,0.4,0.4</v>
      </c>
      <c r="Z136" s="11">
        <f t="shared" si="11"/>
        <v>0.1</v>
      </c>
      <c r="AA136" s="7">
        <v>0.04</v>
      </c>
      <c r="AB136" s="7">
        <v>0.9</v>
      </c>
      <c r="AC136" s="7">
        <v>0.1</v>
      </c>
      <c r="AD136" s="13">
        <v>1</v>
      </c>
      <c r="AE136" s="13">
        <v>1</v>
      </c>
      <c r="AF136" s="14" t="str" cm="1">
        <f t="array" ref="AF136">+"Loss_distribution_"&amp;D136&amp;"_"&amp;_xlfn.IFS(AND(D136="F",OR(G136="CCCSR-84",G136="NSR98-10")),"POST85_",AND(D136="F",OR(G136="PRE84",G136="PRE84S")),"PRE85_",D136="WF","")&amp;IF(OR(G136="CCCSR-84",G136="NSR98-10",D136="WF"),_xlfn.IFS(F136="OMF","DMI",F136="IMF","DMO",F136="SMF","DES"),)&amp;"_"&amp;C136&amp;"P"</f>
        <v>Loss_distribution_F_POST85_DMO_3P</v>
      </c>
      <c r="AG136" s="15">
        <v>1.2986</v>
      </c>
      <c r="AH136" s="15">
        <v>0.41370600000000002</v>
      </c>
      <c r="AI136" s="15">
        <v>0.03</v>
      </c>
      <c r="AJ136" s="15">
        <v>0.3</v>
      </c>
    </row>
    <row r="137" spans="1:36" hidden="1" x14ac:dyDescent="0.3">
      <c r="A137" s="7" t="s">
        <v>308</v>
      </c>
      <c r="B137" s="7">
        <v>270.10000000000002</v>
      </c>
      <c r="C137" s="7">
        <v>3</v>
      </c>
      <c r="D137" s="7" t="s">
        <v>22</v>
      </c>
      <c r="E137" s="7" t="s">
        <v>94</v>
      </c>
      <c r="F137" s="7" t="str">
        <f t="shared" si="8"/>
        <v>IMF</v>
      </c>
      <c r="G137" t="s">
        <v>230</v>
      </c>
      <c r="H137" s="8" t="s">
        <v>309</v>
      </c>
      <c r="I137" t="s">
        <v>96</v>
      </c>
      <c r="J137" t="s">
        <v>38</v>
      </c>
      <c r="K137" s="7" t="str" cm="1">
        <f t="array" ref="K137">+_xlfn.IFS(D137="F","PRM",D137="WF","SC",D137="FI","PRMM")</f>
        <v>PRM</v>
      </c>
      <c r="L137" s="9" t="str" cm="1">
        <f t="array" ref="L137">+"CR" &amp; "/" &amp; K137 &amp; "/" &amp;
_xlfn.IFS(
OR(G137="PRE84",G137="PRE84S"),"ND",
AND(F137="OMF",OR(K137="PRM",K137="SC")),"DMI",
AND(F137="IMF",OR(K137="PRM",K137="SC")),"DMO",
AND(F137="SMF",OR(K137="PRM",K137="SC")),"DES",
AND(K137="PRMM",G137="CCCSR-84"),"DU")
&amp; "/" &amp; C137</f>
        <v>CR/PRM/DMO/3</v>
      </c>
      <c r="M137" s="10" t="str" cm="1">
        <f t="array" ref="M137">+"CR" &amp; "/" &amp; K137 &amp; "/" &amp;
_xlfn.IFS(
OR(G137="PRE84",G137="PRE84S"),"ND",
AND(F137="OMF",OR(K137="PRM",K137="SC")),"DMI",
AND(F137="IMF",OR(K137="PRM",K137="SC")),"DMO",
AND(F137="SMF",OR(K137="PRM",K137="SC")),"DES",
AND(K137="PRMM",G137="CCCSR-84"),"DU")</f>
        <v>CR/PRM/DMO</v>
      </c>
      <c r="N137" s="11"/>
      <c r="O137" s="12">
        <v>3.0000000000000001E-3</v>
      </c>
      <c r="P137" s="12">
        <v>1.2E-2</v>
      </c>
      <c r="Q137" s="12">
        <v>3.5000000000000003E-2</v>
      </c>
      <c r="R137" s="12">
        <v>8.2000000000000003E-2</v>
      </c>
      <c r="S137" s="12" t="str">
        <f t="shared" si="10"/>
        <v>0.003,0.012,0.035,0.082</v>
      </c>
      <c r="T137" s="11">
        <v>0.1</v>
      </c>
      <c r="U137" s="11">
        <v>0.4</v>
      </c>
      <c r="V137" s="11">
        <v>0.4</v>
      </c>
      <c r="W137" s="11">
        <v>0.4</v>
      </c>
      <c r="X137" s="11">
        <v>0.4</v>
      </c>
      <c r="Y137" s="21" t="str">
        <f t="shared" si="9"/>
        <v>0.4,0.4,0.4,0.4</v>
      </c>
      <c r="Z137" s="11">
        <f t="shared" si="11"/>
        <v>0.1</v>
      </c>
      <c r="AA137" s="7">
        <v>0.04</v>
      </c>
      <c r="AB137" s="7">
        <v>0.9</v>
      </c>
      <c r="AC137" s="7">
        <v>0.1</v>
      </c>
      <c r="AD137" s="13">
        <v>1</v>
      </c>
      <c r="AE137" s="13">
        <v>1</v>
      </c>
      <c r="AF137" s="14" t="str" cm="1">
        <f t="array" ref="AF137">+"Loss_distribution_"&amp;D137&amp;"_"&amp;_xlfn.IFS(AND(D137="F",OR(G137="CCCSR-84",G137="NSR98-10")),"POST85_",AND(D137="F",OR(G137="PRE84",G137="PRE84S")),"PRE85_",D137="WF","")&amp;IF(OR(G137="CCCSR-84",G137="NSR98-10",D137="WF"),_xlfn.IFS(F137="OMF","DMI",F137="IMF","DMO",F137="SMF","DES"),)&amp;"_"&amp;C137&amp;"P"</f>
        <v>Loss_distribution_F_POST85_DMO_3P</v>
      </c>
      <c r="AG137" s="15">
        <v>1.2986</v>
      </c>
      <c r="AH137" s="15">
        <v>0.41370600000000002</v>
      </c>
      <c r="AI137" s="15">
        <v>0.03</v>
      </c>
      <c r="AJ137" s="15">
        <v>0.3</v>
      </c>
    </row>
    <row r="138" spans="1:36" hidden="1" x14ac:dyDescent="0.3">
      <c r="A138" s="7" t="s">
        <v>310</v>
      </c>
      <c r="B138" s="7">
        <v>271.10000000000002</v>
      </c>
      <c r="C138" s="7">
        <v>4</v>
      </c>
      <c r="D138" s="7" t="s">
        <v>22</v>
      </c>
      <c r="E138" s="7" t="s">
        <v>94</v>
      </c>
      <c r="F138" s="7" t="str">
        <f t="shared" si="8"/>
        <v>IMF</v>
      </c>
      <c r="G138" t="s">
        <v>230</v>
      </c>
      <c r="H138" s="8" t="s">
        <v>311</v>
      </c>
      <c r="I138" t="s">
        <v>105</v>
      </c>
      <c r="J138" t="s">
        <v>38</v>
      </c>
      <c r="K138" s="7" t="str" cm="1">
        <f t="array" ref="K138">+_xlfn.IFS(D138="F","PRM",D138="WF","SC",D138="FI","PRMM")</f>
        <v>PRM</v>
      </c>
      <c r="L138" s="9" t="str" cm="1">
        <f t="array" ref="L138">+"CR" &amp; "/" &amp; K138 &amp; "/" &amp;
_xlfn.IFS(
OR(G138="PRE84",G138="PRE84S"),"ND",
AND(F138="OMF",OR(K138="PRM",K138="SC")),"DMI",
AND(F138="IMF",OR(K138="PRM",K138="SC")),"DMO",
AND(F138="SMF",OR(K138="PRM",K138="SC")),"DES",
AND(K138="PRMM",G138="CCCSR-84"),"DU")
&amp; "/" &amp; C138</f>
        <v>CR/PRM/DMO/4</v>
      </c>
      <c r="M138" s="10" t="str" cm="1">
        <f t="array" ref="M138">+"CR" &amp; "/" &amp; K138 &amp; "/" &amp;
_xlfn.IFS(
OR(G138="PRE84",G138="PRE84S"),"ND",
AND(F138="OMF",OR(K138="PRM",K138="SC")),"DMI",
AND(F138="IMF",OR(K138="PRM",K138="SC")),"DMO",
AND(F138="SMF",OR(K138="PRM",K138="SC")),"DES",
AND(K138="PRMM",G138="CCCSR-84"),"DU")</f>
        <v>CR/PRM/DMO</v>
      </c>
      <c r="N138" s="11"/>
      <c r="O138" s="12">
        <v>3.0000000000000001E-3</v>
      </c>
      <c r="P138" s="12">
        <v>1.0999999999999999E-2</v>
      </c>
      <c r="Q138" s="12">
        <v>3.3000000000000002E-2</v>
      </c>
      <c r="R138" s="12">
        <v>7.6999999999999999E-2</v>
      </c>
      <c r="S138" s="12" t="str">
        <f t="shared" si="10"/>
        <v>0.003,0.011,0.033,0.077</v>
      </c>
      <c r="T138" s="11">
        <v>0.1</v>
      </c>
      <c r="U138" s="11">
        <v>0.4</v>
      </c>
      <c r="V138" s="11">
        <v>0.4</v>
      </c>
      <c r="W138" s="11">
        <v>0.4</v>
      </c>
      <c r="X138" s="11">
        <v>0.4</v>
      </c>
      <c r="Y138" s="21" t="str">
        <f t="shared" si="9"/>
        <v>0.4,0.4,0.4,0.4</v>
      </c>
      <c r="Z138" s="11">
        <f t="shared" si="11"/>
        <v>0.1</v>
      </c>
      <c r="AA138" s="7">
        <v>0.04</v>
      </c>
      <c r="AB138" s="7">
        <v>0.9</v>
      </c>
      <c r="AC138" s="7">
        <v>0.1</v>
      </c>
      <c r="AD138" s="13">
        <v>1</v>
      </c>
      <c r="AE138" s="13">
        <v>1</v>
      </c>
      <c r="AF138" s="14" t="str" cm="1">
        <f t="array" ref="AF138">+"Loss_distribution_"&amp;D138&amp;"_"&amp;_xlfn.IFS(AND(D138="F",OR(G138="CCCSR-84",G138="NSR98-10")),"POST85_",AND(D138="F",OR(G138="PRE84",G138="PRE84S")),"PRE85_",D138="WF","")&amp;IF(OR(G138="CCCSR-84",G138="NSR98-10",D138="WF"),_xlfn.IFS(F138="OMF","DMI",F138="IMF","DMO",F138="SMF","DES"),)&amp;"_"&amp;C138&amp;"P"</f>
        <v>Loss_distribution_F_POST85_DMO_4P</v>
      </c>
      <c r="AG138" s="15">
        <v>1.2991999999999999</v>
      </c>
      <c r="AH138" s="15">
        <v>0.41295309748542119</v>
      </c>
      <c r="AI138" s="15">
        <v>0.03</v>
      </c>
      <c r="AJ138" s="15">
        <v>0.3</v>
      </c>
    </row>
    <row r="139" spans="1:36" hidden="1" x14ac:dyDescent="0.3">
      <c r="A139" s="7" t="s">
        <v>312</v>
      </c>
      <c r="B139" s="7">
        <v>273</v>
      </c>
      <c r="C139" s="7">
        <v>4</v>
      </c>
      <c r="D139" s="7" t="s">
        <v>22</v>
      </c>
      <c r="E139" s="7" t="s">
        <v>94</v>
      </c>
      <c r="F139" s="7" t="str">
        <f t="shared" si="8"/>
        <v>IMF</v>
      </c>
      <c r="G139" t="s">
        <v>230</v>
      </c>
      <c r="H139" s="8" t="s">
        <v>313</v>
      </c>
      <c r="I139" t="s">
        <v>96</v>
      </c>
      <c r="J139" t="s">
        <v>38</v>
      </c>
      <c r="K139" s="7" t="str" cm="1">
        <f t="array" ref="K139">+_xlfn.IFS(D139="F","PRM",D139="WF","SC",D139="FI","PRMM")</f>
        <v>PRM</v>
      </c>
      <c r="L139" s="9" t="str" cm="1">
        <f t="array" ref="L139">+"CR" &amp; "/" &amp; K139 &amp; "/" &amp;
_xlfn.IFS(
OR(G139="PRE84",G139="PRE84S"),"ND",
AND(F139="OMF",OR(K139="PRM",K139="SC")),"DMI",
AND(F139="IMF",OR(K139="PRM",K139="SC")),"DMO",
AND(F139="SMF",OR(K139="PRM",K139="SC")),"DES",
AND(K139="PRMM",G139="CCCSR-84"),"DU")
&amp; "/" &amp; C139</f>
        <v>CR/PRM/DMO/4</v>
      </c>
      <c r="M139" s="10" t="str" cm="1">
        <f t="array" ref="M139">+"CR" &amp; "/" &amp; K139 &amp; "/" &amp;
_xlfn.IFS(
OR(G139="PRE84",G139="PRE84S"),"ND",
AND(F139="OMF",OR(K139="PRM",K139="SC")),"DMI",
AND(F139="IMF",OR(K139="PRM",K139="SC")),"DMO",
AND(F139="SMF",OR(K139="PRM",K139="SC")),"DES",
AND(K139="PRMM",G139="CCCSR-84"),"DU")</f>
        <v>CR/PRM/DMO</v>
      </c>
      <c r="N139" s="11"/>
      <c r="O139" s="12">
        <v>3.0000000000000001E-3</v>
      </c>
      <c r="P139" s="12">
        <v>1.0999999999999999E-2</v>
      </c>
      <c r="Q139" s="12">
        <v>3.3000000000000002E-2</v>
      </c>
      <c r="R139" s="12">
        <v>7.6999999999999999E-2</v>
      </c>
      <c r="S139" s="12" t="str">
        <f t="shared" si="10"/>
        <v>0.003,0.011,0.033,0.077</v>
      </c>
      <c r="T139" s="11">
        <v>0.1</v>
      </c>
      <c r="U139" s="11">
        <v>0.4</v>
      </c>
      <c r="V139" s="11">
        <v>0.4</v>
      </c>
      <c r="W139" s="11">
        <v>0.4</v>
      </c>
      <c r="X139" s="11">
        <v>0.4</v>
      </c>
      <c r="Y139" s="21" t="str">
        <f t="shared" si="9"/>
        <v>0.4,0.4,0.4,0.4</v>
      </c>
      <c r="Z139" s="11">
        <f t="shared" si="11"/>
        <v>0.1</v>
      </c>
      <c r="AA139" s="7">
        <v>0.04</v>
      </c>
      <c r="AB139" s="7">
        <v>0.9</v>
      </c>
      <c r="AC139" s="7">
        <v>0.1</v>
      </c>
      <c r="AD139" s="13">
        <v>1</v>
      </c>
      <c r="AE139" s="13">
        <v>1</v>
      </c>
      <c r="AF139" s="14" t="str" cm="1">
        <f t="array" ref="AF139">+"Loss_distribution_"&amp;D139&amp;"_"&amp;_xlfn.IFS(AND(D139="F",OR(G139="CCCSR-84",G139="NSR98-10")),"POST85_",AND(D139="F",OR(G139="PRE84",G139="PRE84S")),"PRE85_",D139="WF","")&amp;IF(OR(G139="CCCSR-84",G139="NSR98-10",D139="WF"),_xlfn.IFS(F139="OMF","DMI",F139="IMF","DMO",F139="SMF","DES"),)&amp;"_"&amp;C139&amp;"P"</f>
        <v>Loss_distribution_F_POST85_DMO_4P</v>
      </c>
      <c r="AG139" s="15">
        <v>1.2991999999999999</v>
      </c>
      <c r="AH139" s="15">
        <v>0.41295309748542119</v>
      </c>
      <c r="AI139" s="15">
        <v>0.03</v>
      </c>
      <c r="AJ139" s="15">
        <v>0.3</v>
      </c>
    </row>
    <row r="140" spans="1:36" hidden="1" x14ac:dyDescent="0.3">
      <c r="A140" s="7" t="s">
        <v>314</v>
      </c>
      <c r="B140" s="7">
        <v>274.10000000000002</v>
      </c>
      <c r="C140" s="7">
        <v>4</v>
      </c>
      <c r="D140" s="7" t="s">
        <v>22</v>
      </c>
      <c r="E140" s="7" t="s">
        <v>94</v>
      </c>
      <c r="F140" s="7" t="str">
        <f t="shared" si="8"/>
        <v>IMF</v>
      </c>
      <c r="G140" t="s">
        <v>230</v>
      </c>
      <c r="H140" s="8" t="s">
        <v>315</v>
      </c>
      <c r="I140" t="s">
        <v>105</v>
      </c>
      <c r="J140" t="s">
        <v>38</v>
      </c>
      <c r="K140" s="7" t="str" cm="1">
        <f t="array" ref="K140">+_xlfn.IFS(D140="F","PRM",D140="WF","SC",D140="FI","PRMM")</f>
        <v>PRM</v>
      </c>
      <c r="L140" s="9" t="str" cm="1">
        <f t="array" ref="L140">+"CR" &amp; "/" &amp; K140 &amp; "/" &amp;
_xlfn.IFS(
OR(G140="PRE84",G140="PRE84S"),"ND",
AND(F140="OMF",OR(K140="PRM",K140="SC")),"DMI",
AND(F140="IMF",OR(K140="PRM",K140="SC")),"DMO",
AND(F140="SMF",OR(K140="PRM",K140="SC")),"DES",
AND(K140="PRMM",G140="CCCSR-84"),"DU")
&amp; "/" &amp; C140</f>
        <v>CR/PRM/DMO/4</v>
      </c>
      <c r="M140" s="10" t="str" cm="1">
        <f t="array" ref="M140">+"CR" &amp; "/" &amp; K140 &amp; "/" &amp;
_xlfn.IFS(
OR(G140="PRE84",G140="PRE84S"),"ND",
AND(F140="OMF",OR(K140="PRM",K140="SC")),"DMI",
AND(F140="IMF",OR(K140="PRM",K140="SC")),"DMO",
AND(F140="SMF",OR(K140="PRM",K140="SC")),"DES",
AND(K140="PRMM",G140="CCCSR-84"),"DU")</f>
        <v>CR/PRM/DMO</v>
      </c>
      <c r="N140" s="11"/>
      <c r="O140" s="12">
        <v>3.0000000000000001E-3</v>
      </c>
      <c r="P140" s="12">
        <v>1.0999999999999999E-2</v>
      </c>
      <c r="Q140" s="12">
        <v>3.3000000000000002E-2</v>
      </c>
      <c r="R140" s="12">
        <v>7.6999999999999999E-2</v>
      </c>
      <c r="S140" s="12" t="str">
        <f t="shared" si="10"/>
        <v>0.003,0.011,0.033,0.077</v>
      </c>
      <c r="T140" s="11">
        <v>0.1</v>
      </c>
      <c r="U140" s="11">
        <v>0.4</v>
      </c>
      <c r="V140" s="11">
        <v>0.4</v>
      </c>
      <c r="W140" s="11">
        <v>0.4</v>
      </c>
      <c r="X140" s="11">
        <v>0.4</v>
      </c>
      <c r="Y140" s="21" t="str">
        <f t="shared" si="9"/>
        <v>0.4,0.4,0.4,0.4</v>
      </c>
      <c r="Z140" s="11">
        <f t="shared" si="11"/>
        <v>0.1</v>
      </c>
      <c r="AA140" s="7">
        <v>0.04</v>
      </c>
      <c r="AB140" s="7">
        <v>0.9</v>
      </c>
      <c r="AC140" s="7">
        <v>0.1</v>
      </c>
      <c r="AD140" s="13">
        <v>1</v>
      </c>
      <c r="AE140" s="13">
        <v>1</v>
      </c>
      <c r="AF140" s="14" t="str" cm="1">
        <f t="array" ref="AF140">+"Loss_distribution_"&amp;D140&amp;"_"&amp;_xlfn.IFS(AND(D140="F",OR(G140="CCCSR-84",G140="NSR98-10")),"POST85_",AND(D140="F",OR(G140="PRE84",G140="PRE84S")),"PRE85_",D140="WF","")&amp;IF(OR(G140="CCCSR-84",G140="NSR98-10",D140="WF"),_xlfn.IFS(F140="OMF","DMI",F140="IMF","DMO",F140="SMF","DES"),)&amp;"_"&amp;C140&amp;"P"</f>
        <v>Loss_distribution_F_POST85_DMO_4P</v>
      </c>
      <c r="AG140" s="15">
        <v>1.2991999999999999</v>
      </c>
      <c r="AH140" s="15">
        <v>0.41295309748542119</v>
      </c>
      <c r="AI140" s="15">
        <v>0.03</v>
      </c>
      <c r="AJ140" s="15">
        <v>0.3</v>
      </c>
    </row>
    <row r="141" spans="1:36" hidden="1" x14ac:dyDescent="0.3">
      <c r="A141" s="7" t="s">
        <v>316</v>
      </c>
      <c r="B141" s="7">
        <v>276</v>
      </c>
      <c r="C141" s="7">
        <v>4</v>
      </c>
      <c r="D141" s="7" t="s">
        <v>22</v>
      </c>
      <c r="E141" s="7" t="s">
        <v>94</v>
      </c>
      <c r="F141" s="7" t="str">
        <f t="shared" si="8"/>
        <v>IMF</v>
      </c>
      <c r="G141" t="s">
        <v>230</v>
      </c>
      <c r="H141" s="8" t="s">
        <v>317</v>
      </c>
      <c r="I141" t="s">
        <v>105</v>
      </c>
      <c r="J141" t="s">
        <v>38</v>
      </c>
      <c r="K141" s="7" t="str" cm="1">
        <f t="array" ref="K141">+_xlfn.IFS(D141="F","PRM",D141="WF","SC",D141="FI","PRMM")</f>
        <v>PRM</v>
      </c>
      <c r="L141" s="9" t="str" cm="1">
        <f t="array" ref="L141">+"CR" &amp; "/" &amp; K141 &amp; "/" &amp;
_xlfn.IFS(
OR(G141="PRE84",G141="PRE84S"),"ND",
AND(F141="OMF",OR(K141="PRM",K141="SC")),"DMI",
AND(F141="IMF",OR(K141="PRM",K141="SC")),"DMO",
AND(F141="SMF",OR(K141="PRM",K141="SC")),"DES",
AND(K141="PRMM",G141="CCCSR-84"),"DU")
&amp; "/" &amp; C141</f>
        <v>CR/PRM/DMO/4</v>
      </c>
      <c r="M141" s="10" t="str" cm="1">
        <f t="array" ref="M141">+"CR" &amp; "/" &amp; K141 &amp; "/" &amp;
_xlfn.IFS(
OR(G141="PRE84",G141="PRE84S"),"ND",
AND(F141="OMF",OR(K141="PRM",K141="SC")),"DMI",
AND(F141="IMF",OR(K141="PRM",K141="SC")),"DMO",
AND(F141="SMF",OR(K141="PRM",K141="SC")),"DES",
AND(K141="PRMM",G141="CCCSR-84"),"DU")</f>
        <v>CR/PRM/DMO</v>
      </c>
      <c r="N141" s="11"/>
      <c r="O141" s="12">
        <v>3.0000000000000001E-3</v>
      </c>
      <c r="P141" s="12">
        <v>1.0999999999999999E-2</v>
      </c>
      <c r="Q141" s="12">
        <v>3.3000000000000002E-2</v>
      </c>
      <c r="R141" s="12">
        <v>7.6999999999999999E-2</v>
      </c>
      <c r="S141" s="12" t="str">
        <f t="shared" si="10"/>
        <v>0.003,0.011,0.033,0.077</v>
      </c>
      <c r="T141" s="11">
        <v>0.1</v>
      </c>
      <c r="U141" s="11">
        <v>0.4</v>
      </c>
      <c r="V141" s="11">
        <v>0.4</v>
      </c>
      <c r="W141" s="11">
        <v>0.4</v>
      </c>
      <c r="X141" s="11">
        <v>0.4</v>
      </c>
      <c r="Y141" s="21" t="str">
        <f t="shared" si="9"/>
        <v>0.4,0.4,0.4,0.4</v>
      </c>
      <c r="Z141" s="11">
        <f t="shared" si="11"/>
        <v>0.1</v>
      </c>
      <c r="AA141" s="7">
        <v>0.04</v>
      </c>
      <c r="AB141" s="7">
        <v>0.9</v>
      </c>
      <c r="AC141" s="7">
        <v>0.1</v>
      </c>
      <c r="AD141" s="13">
        <v>1</v>
      </c>
      <c r="AE141" s="13">
        <v>1</v>
      </c>
      <c r="AF141" s="14" t="str" cm="1">
        <f t="array" ref="AF141">+"Loss_distribution_"&amp;D141&amp;"_"&amp;_xlfn.IFS(AND(D141="F",OR(G141="CCCSR-84",G141="NSR98-10")),"POST85_",AND(D141="F",OR(G141="PRE84",G141="PRE84S")),"PRE85_",D141="WF","")&amp;IF(OR(G141="CCCSR-84",G141="NSR98-10",D141="WF"),_xlfn.IFS(F141="OMF","DMI",F141="IMF","DMO",F141="SMF","DES"),)&amp;"_"&amp;C141&amp;"P"</f>
        <v>Loss_distribution_F_POST85_DMO_4P</v>
      </c>
      <c r="AG141" s="15">
        <v>1.2991999999999999</v>
      </c>
      <c r="AH141" s="15">
        <v>0.41295309748542119</v>
      </c>
      <c r="AI141" s="15">
        <v>0.03</v>
      </c>
      <c r="AJ141" s="15">
        <v>0.3</v>
      </c>
    </row>
    <row r="142" spans="1:36" hidden="1" x14ac:dyDescent="0.3">
      <c r="A142" s="7" t="s">
        <v>318</v>
      </c>
      <c r="B142" s="7">
        <v>277</v>
      </c>
      <c r="C142" s="7">
        <v>5</v>
      </c>
      <c r="D142" s="7" t="s">
        <v>22</v>
      </c>
      <c r="E142" s="7" t="s">
        <v>94</v>
      </c>
      <c r="F142" s="7" t="str">
        <f t="shared" si="8"/>
        <v>IMF</v>
      </c>
      <c r="G142" t="s">
        <v>230</v>
      </c>
      <c r="H142" s="8" t="s">
        <v>319</v>
      </c>
      <c r="I142" t="s">
        <v>105</v>
      </c>
      <c r="J142" t="s">
        <v>38</v>
      </c>
      <c r="K142" s="7" t="str" cm="1">
        <f t="array" ref="K142">+_xlfn.IFS(D142="F","PRM",D142="WF","SC",D142="FI","PRMM")</f>
        <v>PRM</v>
      </c>
      <c r="L142" s="9" t="str" cm="1">
        <f t="array" ref="L142">+"CR" &amp; "/" &amp; K142 &amp; "/" &amp;
_xlfn.IFS(
OR(G142="PRE84",G142="PRE84S"),"ND",
AND(F142="OMF",OR(K142="PRM",K142="SC")),"DMI",
AND(F142="IMF",OR(K142="PRM",K142="SC")),"DMO",
AND(F142="SMF",OR(K142="PRM",K142="SC")),"DES",
AND(K142="PRMM",G142="CCCSR-84"),"DU")
&amp; "/" &amp; C142</f>
        <v>CR/PRM/DMO/5</v>
      </c>
      <c r="M142" s="10" t="str" cm="1">
        <f t="array" ref="M142">+"CR" &amp; "/" &amp; K142 &amp; "/" &amp;
_xlfn.IFS(
OR(G142="PRE84",G142="PRE84S"),"ND",
AND(F142="OMF",OR(K142="PRM",K142="SC")),"DMI",
AND(F142="IMF",OR(K142="PRM",K142="SC")),"DMO",
AND(F142="SMF",OR(K142="PRM",K142="SC")),"DES",
AND(K142="PRMM",G142="CCCSR-84"),"DU")</f>
        <v>CR/PRM/DMO</v>
      </c>
      <c r="N142" s="11"/>
      <c r="O142" s="12">
        <v>3.0000000000000001E-3</v>
      </c>
      <c r="P142" s="12">
        <v>1.0999999999999999E-2</v>
      </c>
      <c r="Q142" s="12">
        <v>3.2000000000000001E-2</v>
      </c>
      <c r="R142" s="12">
        <v>7.2999999999999995E-2</v>
      </c>
      <c r="S142" s="12" t="str">
        <f t="shared" si="10"/>
        <v>0.003,0.011,0.032,0.073</v>
      </c>
      <c r="T142" s="11">
        <v>0.1</v>
      </c>
      <c r="U142" s="11">
        <v>0.4</v>
      </c>
      <c r="V142" s="11">
        <v>0.4</v>
      </c>
      <c r="W142" s="11">
        <v>0.4</v>
      </c>
      <c r="X142" s="11">
        <v>0.4</v>
      </c>
      <c r="Y142" s="21" t="str">
        <f t="shared" si="9"/>
        <v>0.4,0.4,0.4,0.4</v>
      </c>
      <c r="Z142" s="11">
        <f t="shared" si="11"/>
        <v>0.1</v>
      </c>
      <c r="AA142" s="7">
        <v>0.04</v>
      </c>
      <c r="AB142" s="7">
        <v>0.9</v>
      </c>
      <c r="AC142" s="7">
        <v>0.1</v>
      </c>
      <c r="AD142" s="13">
        <v>1</v>
      </c>
      <c r="AE142" s="13">
        <v>1</v>
      </c>
      <c r="AF142" s="14" t="str" cm="1">
        <f t="array" ref="AF142">+"Loss_distribution_"&amp;D142&amp;"_"&amp;_xlfn.IFS(AND(D142="F",OR(G142="CCCSR-84",G142="NSR98-10")),"POST85_",AND(D142="F",OR(G142="PRE84",G142="PRE84S")),"PRE85_",D142="WF","")&amp;IF(OR(G142="CCCSR-84",G142="NSR98-10",D142="WF"),_xlfn.IFS(F142="OMF","DMI",F142="IMF","DMO",F142="SMF","DES"),)&amp;"_"&amp;C142&amp;"P"</f>
        <v>Loss_distribution_F_POST85_DMO_5P</v>
      </c>
      <c r="AG142" s="15">
        <v>1.3373999999999999</v>
      </c>
      <c r="AH142" s="15">
        <v>0.45630494099099439</v>
      </c>
      <c r="AI142" s="15">
        <v>0.03</v>
      </c>
      <c r="AJ142" s="15">
        <v>0.3</v>
      </c>
    </row>
    <row r="143" spans="1:36" hidden="1" x14ac:dyDescent="0.3">
      <c r="A143" s="7" t="s">
        <v>320</v>
      </c>
      <c r="B143" s="7">
        <v>279.10000000000002</v>
      </c>
      <c r="C143" s="7">
        <v>5</v>
      </c>
      <c r="D143" s="7" t="s">
        <v>22</v>
      </c>
      <c r="E143" s="7" t="s">
        <v>94</v>
      </c>
      <c r="F143" s="7" t="str">
        <f t="shared" si="8"/>
        <v>IMF</v>
      </c>
      <c r="G143" t="s">
        <v>230</v>
      </c>
      <c r="H143" s="8" t="s">
        <v>321</v>
      </c>
      <c r="I143" t="s">
        <v>105</v>
      </c>
      <c r="J143" t="s">
        <v>38</v>
      </c>
      <c r="K143" s="7" t="str" cm="1">
        <f t="array" ref="K143">+_xlfn.IFS(D143="F","PRM",D143="WF","SC",D143="FI","PRMM")</f>
        <v>PRM</v>
      </c>
      <c r="L143" s="9" t="str" cm="1">
        <f t="array" ref="L143">+"CR" &amp; "/" &amp; K143 &amp; "/" &amp;
_xlfn.IFS(
OR(G143="PRE84",G143="PRE84S"),"ND",
AND(F143="OMF",OR(K143="PRM",K143="SC")),"DMI",
AND(F143="IMF",OR(K143="PRM",K143="SC")),"DMO",
AND(F143="SMF",OR(K143="PRM",K143="SC")),"DES",
AND(K143="PRMM",G143="CCCSR-84"),"DU")
&amp; "/" &amp; C143</f>
        <v>CR/PRM/DMO/5</v>
      </c>
      <c r="M143" s="10" t="str" cm="1">
        <f t="array" ref="M143">+"CR" &amp; "/" &amp; K143 &amp; "/" &amp;
_xlfn.IFS(
OR(G143="PRE84",G143="PRE84S"),"ND",
AND(F143="OMF",OR(K143="PRM",K143="SC")),"DMI",
AND(F143="IMF",OR(K143="PRM",K143="SC")),"DMO",
AND(F143="SMF",OR(K143="PRM",K143="SC")),"DES",
AND(K143="PRMM",G143="CCCSR-84"),"DU")</f>
        <v>CR/PRM/DMO</v>
      </c>
      <c r="N143" s="11"/>
      <c r="O143" s="12">
        <v>3.0000000000000001E-3</v>
      </c>
      <c r="P143" s="12">
        <v>1.0999999999999999E-2</v>
      </c>
      <c r="Q143" s="12">
        <v>3.2000000000000001E-2</v>
      </c>
      <c r="R143" s="12">
        <v>7.2999999999999995E-2</v>
      </c>
      <c r="S143" s="12" t="str">
        <f t="shared" si="10"/>
        <v>0.003,0.011,0.032,0.073</v>
      </c>
      <c r="T143" s="11">
        <v>0.1</v>
      </c>
      <c r="U143" s="11">
        <v>0.4</v>
      </c>
      <c r="V143" s="11">
        <v>0.4</v>
      </c>
      <c r="W143" s="11">
        <v>0.4</v>
      </c>
      <c r="X143" s="11">
        <v>0.4</v>
      </c>
      <c r="Y143" s="21" t="str">
        <f t="shared" si="9"/>
        <v>0.4,0.4,0.4,0.4</v>
      </c>
      <c r="Z143" s="11">
        <f t="shared" si="11"/>
        <v>0.1</v>
      </c>
      <c r="AA143" s="7">
        <v>0.04</v>
      </c>
      <c r="AB143" s="7">
        <v>0.9</v>
      </c>
      <c r="AC143" s="7">
        <v>0.1</v>
      </c>
      <c r="AD143" s="13">
        <v>1</v>
      </c>
      <c r="AE143" s="13">
        <v>1</v>
      </c>
      <c r="AF143" s="14" t="str" cm="1">
        <f t="array" ref="AF143">+"Loss_distribution_"&amp;D143&amp;"_"&amp;_xlfn.IFS(AND(D143="F",OR(G143="CCCSR-84",G143="NSR98-10")),"POST85_",AND(D143="F",OR(G143="PRE84",G143="PRE84S")),"PRE85_",D143="WF","")&amp;IF(OR(G143="CCCSR-84",G143="NSR98-10",D143="WF"),_xlfn.IFS(F143="OMF","DMI",F143="IMF","DMO",F143="SMF","DES"),)&amp;"_"&amp;C143&amp;"P"</f>
        <v>Loss_distribution_F_POST85_DMO_5P</v>
      </c>
      <c r="AG143" s="15">
        <v>1.3373999999999999</v>
      </c>
      <c r="AH143" s="15">
        <v>0.45630494099099439</v>
      </c>
      <c r="AI143" s="15">
        <v>0.03</v>
      </c>
      <c r="AJ143" s="15">
        <v>0.3</v>
      </c>
    </row>
    <row r="144" spans="1:36" hidden="1" x14ac:dyDescent="0.3">
      <c r="A144" s="7" t="s">
        <v>322</v>
      </c>
      <c r="B144" s="7">
        <v>280</v>
      </c>
      <c r="C144" s="7">
        <v>5</v>
      </c>
      <c r="D144" s="7" t="s">
        <v>22</v>
      </c>
      <c r="E144" s="7" t="s">
        <v>94</v>
      </c>
      <c r="F144" s="7" t="str">
        <f t="shared" si="8"/>
        <v>IMF</v>
      </c>
      <c r="G144" t="s">
        <v>230</v>
      </c>
      <c r="H144" s="8" t="s">
        <v>323</v>
      </c>
      <c r="I144" t="s">
        <v>105</v>
      </c>
      <c r="J144" t="s">
        <v>38</v>
      </c>
      <c r="K144" s="7" t="str" cm="1">
        <f t="array" ref="K144">+_xlfn.IFS(D144="F","PRM",D144="WF","SC",D144="FI","PRMM")</f>
        <v>PRM</v>
      </c>
      <c r="L144" s="9" t="str" cm="1">
        <f t="array" ref="L144">+"CR" &amp; "/" &amp; K144 &amp; "/" &amp;
_xlfn.IFS(
OR(G144="PRE84",G144="PRE84S"),"ND",
AND(F144="OMF",OR(K144="PRM",K144="SC")),"DMI",
AND(F144="IMF",OR(K144="PRM",K144="SC")),"DMO",
AND(F144="SMF",OR(K144="PRM",K144="SC")),"DES",
AND(K144="PRMM",G144="CCCSR-84"),"DU")
&amp; "/" &amp; C144</f>
        <v>CR/PRM/DMO/5</v>
      </c>
      <c r="M144" s="10" t="str" cm="1">
        <f t="array" ref="M144">+"CR" &amp; "/" &amp; K144 &amp; "/" &amp;
_xlfn.IFS(
OR(G144="PRE84",G144="PRE84S"),"ND",
AND(F144="OMF",OR(K144="PRM",K144="SC")),"DMI",
AND(F144="IMF",OR(K144="PRM",K144="SC")),"DMO",
AND(F144="SMF",OR(K144="PRM",K144="SC")),"DES",
AND(K144="PRMM",G144="CCCSR-84"),"DU")</f>
        <v>CR/PRM/DMO</v>
      </c>
      <c r="N144" s="11"/>
      <c r="O144" s="12">
        <v>3.0000000000000001E-3</v>
      </c>
      <c r="P144" s="12">
        <v>1.0999999999999999E-2</v>
      </c>
      <c r="Q144" s="12">
        <v>3.2000000000000001E-2</v>
      </c>
      <c r="R144" s="12">
        <v>7.2999999999999995E-2</v>
      </c>
      <c r="S144" s="12" t="str">
        <f t="shared" si="10"/>
        <v>0.003,0.011,0.032,0.073</v>
      </c>
      <c r="T144" s="11">
        <v>0.1</v>
      </c>
      <c r="U144" s="11">
        <v>0.4</v>
      </c>
      <c r="V144" s="11">
        <v>0.4</v>
      </c>
      <c r="W144" s="11">
        <v>0.4</v>
      </c>
      <c r="X144" s="11">
        <v>0.4</v>
      </c>
      <c r="Y144" s="21" t="str">
        <f t="shared" si="9"/>
        <v>0.4,0.4,0.4,0.4</v>
      </c>
      <c r="Z144" s="11">
        <f t="shared" si="11"/>
        <v>0.1</v>
      </c>
      <c r="AA144" s="7">
        <v>0.04</v>
      </c>
      <c r="AB144" s="7">
        <v>0.9</v>
      </c>
      <c r="AC144" s="7">
        <v>0.1</v>
      </c>
      <c r="AD144" s="13">
        <v>1</v>
      </c>
      <c r="AE144" s="13">
        <v>1</v>
      </c>
      <c r="AF144" s="14" t="str" cm="1">
        <f t="array" ref="AF144">+"Loss_distribution_"&amp;D144&amp;"_"&amp;_xlfn.IFS(AND(D144="F",OR(G144="CCCSR-84",G144="NSR98-10")),"POST85_",AND(D144="F",OR(G144="PRE84",G144="PRE84S")),"PRE85_",D144="WF","")&amp;IF(OR(G144="CCCSR-84",G144="NSR98-10",D144="WF"),_xlfn.IFS(F144="OMF","DMI",F144="IMF","DMO",F144="SMF","DES"),)&amp;"_"&amp;C144&amp;"P"</f>
        <v>Loss_distribution_F_POST85_DMO_5P</v>
      </c>
      <c r="AG144" s="15">
        <v>1.3373999999999999</v>
      </c>
      <c r="AH144" s="15">
        <v>0.45630494099099439</v>
      </c>
      <c r="AI144" s="15">
        <v>0.03</v>
      </c>
      <c r="AJ144" s="15">
        <v>0.3</v>
      </c>
    </row>
    <row r="145" spans="1:36" hidden="1" x14ac:dyDescent="0.3">
      <c r="A145" s="7" t="s">
        <v>324</v>
      </c>
      <c r="B145" s="7">
        <v>282</v>
      </c>
      <c r="C145" s="7">
        <v>5</v>
      </c>
      <c r="D145" s="7" t="s">
        <v>22</v>
      </c>
      <c r="E145" s="7" t="s">
        <v>94</v>
      </c>
      <c r="F145" s="7" t="str">
        <f t="shared" si="8"/>
        <v>IMF</v>
      </c>
      <c r="G145" t="s">
        <v>230</v>
      </c>
      <c r="H145" s="8" t="s">
        <v>325</v>
      </c>
      <c r="I145" t="s">
        <v>105</v>
      </c>
      <c r="J145" t="s">
        <v>38</v>
      </c>
      <c r="K145" s="7" t="str" cm="1">
        <f t="array" ref="K145">+_xlfn.IFS(D145="F","PRM",D145="WF","SC",D145="FI","PRMM")</f>
        <v>PRM</v>
      </c>
      <c r="L145" s="9" t="str" cm="1">
        <f t="array" ref="L145">+"CR" &amp; "/" &amp; K145 &amp; "/" &amp;
_xlfn.IFS(
OR(G145="PRE84",G145="PRE84S"),"ND",
AND(F145="OMF",OR(K145="PRM",K145="SC")),"DMI",
AND(F145="IMF",OR(K145="PRM",K145="SC")),"DMO",
AND(F145="SMF",OR(K145="PRM",K145="SC")),"DES",
AND(K145="PRMM",G145="CCCSR-84"),"DU")
&amp; "/" &amp; C145</f>
        <v>CR/PRM/DMO/5</v>
      </c>
      <c r="M145" s="10" t="str" cm="1">
        <f t="array" ref="M145">+"CR" &amp; "/" &amp; K145 &amp; "/" &amp;
_xlfn.IFS(
OR(G145="PRE84",G145="PRE84S"),"ND",
AND(F145="OMF",OR(K145="PRM",K145="SC")),"DMI",
AND(F145="IMF",OR(K145="PRM",K145="SC")),"DMO",
AND(F145="SMF",OR(K145="PRM",K145="SC")),"DES",
AND(K145="PRMM",G145="CCCSR-84"),"DU")</f>
        <v>CR/PRM/DMO</v>
      </c>
      <c r="N145" s="11"/>
      <c r="O145" s="12">
        <v>3.0000000000000001E-3</v>
      </c>
      <c r="P145" s="12">
        <v>1.0999999999999999E-2</v>
      </c>
      <c r="Q145" s="12">
        <v>3.2000000000000001E-2</v>
      </c>
      <c r="R145" s="12">
        <v>7.2999999999999995E-2</v>
      </c>
      <c r="S145" s="12" t="str">
        <f t="shared" si="10"/>
        <v>0.003,0.011,0.032,0.073</v>
      </c>
      <c r="T145" s="11">
        <v>0.1</v>
      </c>
      <c r="U145" s="11">
        <v>0.4</v>
      </c>
      <c r="V145" s="11">
        <v>0.4</v>
      </c>
      <c r="W145" s="11">
        <v>0.4</v>
      </c>
      <c r="X145" s="11">
        <v>0.4</v>
      </c>
      <c r="Y145" s="21" t="str">
        <f t="shared" si="9"/>
        <v>0.4,0.4,0.4,0.4</v>
      </c>
      <c r="Z145" s="11">
        <f t="shared" si="11"/>
        <v>0.1</v>
      </c>
      <c r="AA145" s="7">
        <v>0.04</v>
      </c>
      <c r="AB145" s="7">
        <v>0.9</v>
      </c>
      <c r="AC145" s="7">
        <v>0.1</v>
      </c>
      <c r="AD145" s="13">
        <v>1</v>
      </c>
      <c r="AE145" s="13">
        <v>1</v>
      </c>
      <c r="AF145" s="14" t="str" cm="1">
        <f t="array" ref="AF145">+"Loss_distribution_"&amp;D145&amp;"_"&amp;_xlfn.IFS(AND(D145="F",OR(G145="CCCSR-84",G145="NSR98-10")),"POST85_",AND(D145="F",OR(G145="PRE84",G145="PRE84S")),"PRE85_",D145="WF","")&amp;IF(OR(G145="CCCSR-84",G145="NSR98-10",D145="WF"),_xlfn.IFS(F145="OMF","DMI",F145="IMF","DMO",F145="SMF","DES"),)&amp;"_"&amp;C145&amp;"P"</f>
        <v>Loss_distribution_F_POST85_DMO_5P</v>
      </c>
      <c r="AG145" s="15">
        <v>1.3373999999999999</v>
      </c>
      <c r="AH145" s="15">
        <v>0.45630494099099439</v>
      </c>
      <c r="AI145" s="15">
        <v>0.03</v>
      </c>
      <c r="AJ145" s="15">
        <v>0.3</v>
      </c>
    </row>
    <row r="146" spans="1:36" hidden="1" x14ac:dyDescent="0.3">
      <c r="A146" s="7" t="s">
        <v>326</v>
      </c>
      <c r="B146" s="7">
        <v>283</v>
      </c>
      <c r="C146" s="7">
        <v>6</v>
      </c>
      <c r="D146" s="7" t="s">
        <v>22</v>
      </c>
      <c r="E146" s="7" t="s">
        <v>94</v>
      </c>
      <c r="F146" s="7" t="str">
        <f t="shared" si="8"/>
        <v>IMF</v>
      </c>
      <c r="G146" t="s">
        <v>230</v>
      </c>
      <c r="H146" s="8" t="s">
        <v>327</v>
      </c>
      <c r="I146" t="s">
        <v>105</v>
      </c>
      <c r="J146" t="s">
        <v>789</v>
      </c>
      <c r="K146" s="7" t="str" cm="1">
        <f t="array" ref="K146">+_xlfn.IFS(D146="F","PRM",D146="WF","SC",D146="FI","PRMM")</f>
        <v>PRM</v>
      </c>
      <c r="L146" s="9" t="str" cm="1">
        <f t="array" ref="L146">+"CR" &amp; "/" &amp; K146 &amp; "/" &amp;
_xlfn.IFS(
OR(G146="PRE84",G146="PRE84S"),"ND",
AND(F146="OMF",OR(K146="PRM",K146="SC")),"DMI",
AND(F146="IMF",OR(K146="PRM",K146="SC")),"DMO",
AND(F146="SMF",OR(K146="PRM",K146="SC")),"DES",
AND(K146="PRMM",G146="CCCSR-84"),"DU")
&amp; "/" &amp; C146</f>
        <v>CR/PRM/DMO/6</v>
      </c>
      <c r="M146" s="10" t="str" cm="1">
        <f t="array" ref="M146">+"CR" &amp; "/" &amp; K146 &amp; "/" &amp;
_xlfn.IFS(
OR(G146="PRE84",G146="PRE84S"),"ND",
AND(F146="OMF",OR(K146="PRM",K146="SC")),"DMI",
AND(F146="IMF",OR(K146="PRM",K146="SC")),"DMO",
AND(F146="SMF",OR(K146="PRM",K146="SC")),"DES",
AND(K146="PRMM",G146="CCCSR-84"),"DU")</f>
        <v>CR/PRM/DMO</v>
      </c>
      <c r="N146" s="11"/>
      <c r="O146" s="12">
        <v>3.0000000000000001E-3</v>
      </c>
      <c r="P146" s="12">
        <v>1.0999999999999999E-2</v>
      </c>
      <c r="Q146" s="12">
        <v>3.1E-2</v>
      </c>
      <c r="R146" s="12">
        <v>7.0000000000000007E-2</v>
      </c>
      <c r="S146" s="12" t="str">
        <f t="shared" si="10"/>
        <v>0.003,0.011,0.031,0.07</v>
      </c>
      <c r="T146" s="11">
        <v>0.1</v>
      </c>
      <c r="U146" s="11">
        <v>0.4</v>
      </c>
      <c r="V146" s="11">
        <v>0.4</v>
      </c>
      <c r="W146" s="11">
        <v>0.4</v>
      </c>
      <c r="X146" s="11">
        <v>0.4</v>
      </c>
      <c r="Y146" s="21" t="str">
        <f t="shared" si="9"/>
        <v>0.4,0.4,0.4,0.4</v>
      </c>
      <c r="Z146" s="11">
        <f t="shared" si="11"/>
        <v>0.1</v>
      </c>
      <c r="AA146" s="7">
        <v>0.04</v>
      </c>
      <c r="AB146" s="7">
        <v>0.9</v>
      </c>
      <c r="AC146" s="7">
        <v>0.1</v>
      </c>
      <c r="AD146" s="13">
        <v>1</v>
      </c>
      <c r="AE146" s="13">
        <v>1</v>
      </c>
      <c r="AF146" s="14" t="str" cm="1">
        <f t="array" ref="AF146">+"Loss_distribution_"&amp;D146&amp;"_"&amp;_xlfn.IFS(AND(D146="F",OR(G146="CCCSR-84",G146="NSR98-10")),"POST85_",AND(D146="F",OR(G146="PRE84",G146="PRE84S")),"PRE85_",D146="WF","")&amp;IF(OR(G146="CCCSR-84",G146="NSR98-10",D146="WF"),_xlfn.IFS(F146="OMF","DMI",F146="IMF","DMO",F146="SMF","DES"),)&amp;"_"&amp;C146&amp;"P"</f>
        <v>Loss_distribution_F_POST85_DMO_6P</v>
      </c>
      <c r="AG146" s="15">
        <v>1.4132</v>
      </c>
      <c r="AH146" s="15">
        <v>0.40027168088552539</v>
      </c>
      <c r="AI146" s="15">
        <v>0.03</v>
      </c>
      <c r="AJ146" s="15">
        <v>0.3</v>
      </c>
    </row>
    <row r="147" spans="1:36" hidden="1" x14ac:dyDescent="0.3">
      <c r="A147" s="7" t="s">
        <v>328</v>
      </c>
      <c r="B147" s="7">
        <v>285.10000000000002</v>
      </c>
      <c r="C147" s="7">
        <v>6</v>
      </c>
      <c r="D147" s="7" t="s">
        <v>22</v>
      </c>
      <c r="E147" s="7" t="s">
        <v>94</v>
      </c>
      <c r="F147" s="7" t="str">
        <f t="shared" si="8"/>
        <v>IMF</v>
      </c>
      <c r="G147" t="s">
        <v>230</v>
      </c>
      <c r="H147" s="8" t="s">
        <v>329</v>
      </c>
      <c r="I147" t="s">
        <v>105</v>
      </c>
      <c r="J147" t="s">
        <v>789</v>
      </c>
      <c r="K147" s="7" t="str" cm="1">
        <f t="array" ref="K147">+_xlfn.IFS(D147="F","PRM",D147="WF","SC",D147="FI","PRMM")</f>
        <v>PRM</v>
      </c>
      <c r="L147" s="9" t="str" cm="1">
        <f t="array" ref="L147">+"CR" &amp; "/" &amp; K147 &amp; "/" &amp;
_xlfn.IFS(
OR(G147="PRE84",G147="PRE84S"),"ND",
AND(F147="OMF",OR(K147="PRM",K147="SC")),"DMI",
AND(F147="IMF",OR(K147="PRM",K147="SC")),"DMO",
AND(F147="SMF",OR(K147="PRM",K147="SC")),"DES",
AND(K147="PRMM",G147="CCCSR-84"),"DU")
&amp; "/" &amp; C147</f>
        <v>CR/PRM/DMO/6</v>
      </c>
      <c r="M147" s="10" t="str" cm="1">
        <f t="array" ref="M147">+"CR" &amp; "/" &amp; K147 &amp; "/" &amp;
_xlfn.IFS(
OR(G147="PRE84",G147="PRE84S"),"ND",
AND(F147="OMF",OR(K147="PRM",K147="SC")),"DMI",
AND(F147="IMF",OR(K147="PRM",K147="SC")),"DMO",
AND(F147="SMF",OR(K147="PRM",K147="SC")),"DES",
AND(K147="PRMM",G147="CCCSR-84"),"DU")</f>
        <v>CR/PRM/DMO</v>
      </c>
      <c r="N147" s="11"/>
      <c r="O147" s="12">
        <v>3.0000000000000001E-3</v>
      </c>
      <c r="P147" s="12">
        <v>1.0999999999999999E-2</v>
      </c>
      <c r="Q147" s="12">
        <v>3.1E-2</v>
      </c>
      <c r="R147" s="12">
        <v>7.0000000000000007E-2</v>
      </c>
      <c r="S147" s="12" t="str">
        <f t="shared" si="10"/>
        <v>0.003,0.011,0.031,0.07</v>
      </c>
      <c r="T147" s="11">
        <v>0.1</v>
      </c>
      <c r="U147" s="11">
        <v>0.4</v>
      </c>
      <c r="V147" s="11">
        <v>0.4</v>
      </c>
      <c r="W147" s="11">
        <v>0.4</v>
      </c>
      <c r="X147" s="11">
        <v>0.4</v>
      </c>
      <c r="Y147" s="21" t="str">
        <f t="shared" si="9"/>
        <v>0.4,0.4,0.4,0.4</v>
      </c>
      <c r="Z147" s="11">
        <f t="shared" si="11"/>
        <v>0.1</v>
      </c>
      <c r="AA147" s="7">
        <v>0.04</v>
      </c>
      <c r="AB147" s="7">
        <v>0.9</v>
      </c>
      <c r="AC147" s="7">
        <v>0.1</v>
      </c>
      <c r="AD147" s="13">
        <v>1</v>
      </c>
      <c r="AE147" s="13">
        <v>1</v>
      </c>
      <c r="AF147" s="14" t="str" cm="1">
        <f t="array" ref="AF147">+"Loss_distribution_"&amp;D147&amp;"_"&amp;_xlfn.IFS(AND(D147="F",OR(G147="CCCSR-84",G147="NSR98-10")),"POST85_",AND(D147="F",OR(G147="PRE84",G147="PRE84S")),"PRE85_",D147="WF","")&amp;IF(OR(G147="CCCSR-84",G147="NSR98-10",D147="WF"),_xlfn.IFS(F147="OMF","DMI",F147="IMF","DMO",F147="SMF","DES"),)&amp;"_"&amp;C147&amp;"P"</f>
        <v>Loss_distribution_F_POST85_DMO_6P</v>
      </c>
      <c r="AG147" s="15">
        <v>1.4132</v>
      </c>
      <c r="AH147" s="15">
        <v>0.40027168088552539</v>
      </c>
      <c r="AI147" s="15">
        <v>0.03</v>
      </c>
      <c r="AJ147" s="15">
        <v>0.3</v>
      </c>
    </row>
    <row r="148" spans="1:36" hidden="1" x14ac:dyDescent="0.3">
      <c r="A148" s="7" t="s">
        <v>330</v>
      </c>
      <c r="B148" s="7">
        <v>286.10000000000002</v>
      </c>
      <c r="C148" s="7">
        <v>6</v>
      </c>
      <c r="D148" s="7" t="s">
        <v>22</v>
      </c>
      <c r="E148" s="7" t="s">
        <v>94</v>
      </c>
      <c r="F148" s="7" t="str">
        <f t="shared" si="8"/>
        <v>IMF</v>
      </c>
      <c r="G148" t="s">
        <v>230</v>
      </c>
      <c r="H148" s="8" t="s">
        <v>331</v>
      </c>
      <c r="I148" t="s">
        <v>105</v>
      </c>
      <c r="J148" t="s">
        <v>789</v>
      </c>
      <c r="K148" s="7" t="str" cm="1">
        <f t="array" ref="K148">+_xlfn.IFS(D148="F","PRM",D148="WF","SC",D148="FI","PRMM")</f>
        <v>PRM</v>
      </c>
      <c r="L148" s="9" t="str" cm="1">
        <f t="array" ref="L148">+"CR" &amp; "/" &amp; K148 &amp; "/" &amp;
_xlfn.IFS(
OR(G148="PRE84",G148="PRE84S"),"ND",
AND(F148="OMF",OR(K148="PRM",K148="SC")),"DMI",
AND(F148="IMF",OR(K148="PRM",K148="SC")),"DMO",
AND(F148="SMF",OR(K148="PRM",K148="SC")),"DES",
AND(K148="PRMM",G148="CCCSR-84"),"DU")
&amp; "/" &amp; C148</f>
        <v>CR/PRM/DMO/6</v>
      </c>
      <c r="M148" s="10" t="str" cm="1">
        <f t="array" ref="M148">+"CR" &amp; "/" &amp; K148 &amp; "/" &amp;
_xlfn.IFS(
OR(G148="PRE84",G148="PRE84S"),"ND",
AND(F148="OMF",OR(K148="PRM",K148="SC")),"DMI",
AND(F148="IMF",OR(K148="PRM",K148="SC")),"DMO",
AND(F148="SMF",OR(K148="PRM",K148="SC")),"DES",
AND(K148="PRMM",G148="CCCSR-84"),"DU")</f>
        <v>CR/PRM/DMO</v>
      </c>
      <c r="N148" s="11"/>
      <c r="O148" s="12">
        <v>3.0000000000000001E-3</v>
      </c>
      <c r="P148" s="12">
        <v>1.0999999999999999E-2</v>
      </c>
      <c r="Q148" s="12">
        <v>3.1E-2</v>
      </c>
      <c r="R148" s="12">
        <v>7.0000000000000007E-2</v>
      </c>
      <c r="S148" s="12" t="str">
        <f t="shared" si="10"/>
        <v>0.003,0.011,0.031,0.07</v>
      </c>
      <c r="T148" s="11">
        <v>0.1</v>
      </c>
      <c r="U148" s="11">
        <v>0.4</v>
      </c>
      <c r="V148" s="11">
        <v>0.4</v>
      </c>
      <c r="W148" s="11">
        <v>0.4</v>
      </c>
      <c r="X148" s="11">
        <v>0.4</v>
      </c>
      <c r="Y148" s="21" t="str">
        <f t="shared" si="9"/>
        <v>0.4,0.4,0.4,0.4</v>
      </c>
      <c r="Z148" s="11">
        <f t="shared" si="11"/>
        <v>0.1</v>
      </c>
      <c r="AA148" s="7">
        <v>0.04</v>
      </c>
      <c r="AB148" s="7">
        <v>0.9</v>
      </c>
      <c r="AC148" s="7">
        <v>0.1</v>
      </c>
      <c r="AD148" s="13">
        <v>1</v>
      </c>
      <c r="AE148" s="13">
        <v>1</v>
      </c>
      <c r="AF148" s="14" t="str" cm="1">
        <f t="array" ref="AF148">+"Loss_distribution_"&amp;D148&amp;"_"&amp;_xlfn.IFS(AND(D148="F",OR(G148="CCCSR-84",G148="NSR98-10")),"POST85_",AND(D148="F",OR(G148="PRE84",G148="PRE84S")),"PRE85_",D148="WF","")&amp;IF(OR(G148="CCCSR-84",G148="NSR98-10",D148="WF"),_xlfn.IFS(F148="OMF","DMI",F148="IMF","DMO",F148="SMF","DES"),)&amp;"_"&amp;C148&amp;"P"</f>
        <v>Loss_distribution_F_POST85_DMO_6P</v>
      </c>
      <c r="AG148" s="15">
        <v>1.4132</v>
      </c>
      <c r="AH148" s="15">
        <v>0.40027168088552539</v>
      </c>
      <c r="AI148" s="15">
        <v>0.03</v>
      </c>
      <c r="AJ148" s="15">
        <v>0.3</v>
      </c>
    </row>
    <row r="149" spans="1:36" hidden="1" x14ac:dyDescent="0.3">
      <c r="A149" s="7" t="s">
        <v>332</v>
      </c>
      <c r="B149" s="7">
        <v>288.10000000000002</v>
      </c>
      <c r="C149" s="7">
        <v>6</v>
      </c>
      <c r="D149" s="7" t="s">
        <v>22</v>
      </c>
      <c r="E149" s="7" t="s">
        <v>94</v>
      </c>
      <c r="F149" s="7" t="str">
        <f t="shared" si="8"/>
        <v>IMF</v>
      </c>
      <c r="G149" t="s">
        <v>230</v>
      </c>
      <c r="H149" s="8" t="s">
        <v>333</v>
      </c>
      <c r="I149" t="s">
        <v>105</v>
      </c>
      <c r="J149" t="s">
        <v>789</v>
      </c>
      <c r="K149" s="7" t="str" cm="1">
        <f t="array" ref="K149">+_xlfn.IFS(D149="F","PRM",D149="WF","SC",D149="FI","PRMM")</f>
        <v>PRM</v>
      </c>
      <c r="L149" s="9" t="str" cm="1">
        <f t="array" ref="L149">+"CR" &amp; "/" &amp; K149 &amp; "/" &amp;
_xlfn.IFS(
OR(G149="PRE84",G149="PRE84S"),"ND",
AND(F149="OMF",OR(K149="PRM",K149="SC")),"DMI",
AND(F149="IMF",OR(K149="PRM",K149="SC")),"DMO",
AND(F149="SMF",OR(K149="PRM",K149="SC")),"DES",
AND(K149="PRMM",G149="CCCSR-84"),"DU")
&amp; "/" &amp; C149</f>
        <v>CR/PRM/DMO/6</v>
      </c>
      <c r="M149" s="10" t="str" cm="1">
        <f t="array" ref="M149">+"CR" &amp; "/" &amp; K149 &amp; "/" &amp;
_xlfn.IFS(
OR(G149="PRE84",G149="PRE84S"),"ND",
AND(F149="OMF",OR(K149="PRM",K149="SC")),"DMI",
AND(F149="IMF",OR(K149="PRM",K149="SC")),"DMO",
AND(F149="SMF",OR(K149="PRM",K149="SC")),"DES",
AND(K149="PRMM",G149="CCCSR-84"),"DU")</f>
        <v>CR/PRM/DMO</v>
      </c>
      <c r="N149" s="11"/>
      <c r="O149" s="12">
        <v>3.0000000000000001E-3</v>
      </c>
      <c r="P149" s="12">
        <v>1.0999999999999999E-2</v>
      </c>
      <c r="Q149" s="12">
        <v>3.1E-2</v>
      </c>
      <c r="R149" s="12">
        <v>7.0000000000000007E-2</v>
      </c>
      <c r="S149" s="12" t="str">
        <f t="shared" si="10"/>
        <v>0.003,0.011,0.031,0.07</v>
      </c>
      <c r="T149" s="11">
        <v>0.1</v>
      </c>
      <c r="U149" s="11">
        <v>0.4</v>
      </c>
      <c r="V149" s="11">
        <v>0.4</v>
      </c>
      <c r="W149" s="11">
        <v>0.4</v>
      </c>
      <c r="X149" s="11">
        <v>0.4</v>
      </c>
      <c r="Y149" s="21" t="str">
        <f t="shared" si="9"/>
        <v>0.4,0.4,0.4,0.4</v>
      </c>
      <c r="Z149" s="11">
        <f t="shared" si="11"/>
        <v>0.1</v>
      </c>
      <c r="AA149" s="7">
        <v>0.04</v>
      </c>
      <c r="AB149" s="7">
        <v>0.9</v>
      </c>
      <c r="AC149" s="7">
        <v>0.1</v>
      </c>
      <c r="AD149" s="13">
        <v>1</v>
      </c>
      <c r="AE149" s="13">
        <v>1</v>
      </c>
      <c r="AF149" s="14" t="str" cm="1">
        <f t="array" ref="AF149">+"Loss_distribution_"&amp;D149&amp;"_"&amp;_xlfn.IFS(AND(D149="F",OR(G149="CCCSR-84",G149="NSR98-10")),"POST85_",AND(D149="F",OR(G149="PRE84",G149="PRE84S")),"PRE85_",D149="WF","")&amp;IF(OR(G149="CCCSR-84",G149="NSR98-10",D149="WF"),_xlfn.IFS(F149="OMF","DMI",F149="IMF","DMO",F149="SMF","DES"),)&amp;"_"&amp;C149&amp;"P"</f>
        <v>Loss_distribution_F_POST85_DMO_6P</v>
      </c>
      <c r="AG149" s="15">
        <v>1.4132</v>
      </c>
      <c r="AH149" s="15">
        <v>0.40027168088552539</v>
      </c>
      <c r="AI149" s="15">
        <v>0.03</v>
      </c>
      <c r="AJ149" s="15">
        <v>0.3</v>
      </c>
    </row>
    <row r="150" spans="1:36" hidden="1" x14ac:dyDescent="0.3">
      <c r="A150" s="7" t="s">
        <v>334</v>
      </c>
      <c r="B150" s="7">
        <v>289</v>
      </c>
      <c r="C150" s="7">
        <v>7</v>
      </c>
      <c r="D150" s="7" t="s">
        <v>22</v>
      </c>
      <c r="E150" s="7" t="s">
        <v>94</v>
      </c>
      <c r="F150" s="7" t="str">
        <f t="shared" si="8"/>
        <v>IMF</v>
      </c>
      <c r="G150" t="s">
        <v>230</v>
      </c>
      <c r="H150" s="8" t="s">
        <v>335</v>
      </c>
      <c r="I150" t="s">
        <v>105</v>
      </c>
      <c r="J150" t="s">
        <v>38</v>
      </c>
      <c r="K150" s="7" t="str" cm="1">
        <f t="array" ref="K150">+_xlfn.IFS(D150="F","PRM",D150="WF","SC",D150="FI","PRMM")</f>
        <v>PRM</v>
      </c>
      <c r="L150" s="9" t="str" cm="1">
        <f t="array" ref="L150">+"CR" &amp; "/" &amp; K150 &amp; "/" &amp;
_xlfn.IFS(
OR(G150="PRE84",G150="PRE84S"),"ND",
AND(F150="OMF",OR(K150="PRM",K150="SC")),"DMI",
AND(F150="IMF",OR(K150="PRM",K150="SC")),"DMO",
AND(F150="SMF",OR(K150="PRM",K150="SC")),"DES",
AND(K150="PRMM",G150="CCCSR-84"),"DU")
&amp; "/" &amp; C150</f>
        <v>CR/PRM/DMO/7</v>
      </c>
      <c r="M150" s="10" t="str" cm="1">
        <f t="array" ref="M150">+"CR" &amp; "/" &amp; K150 &amp; "/" &amp;
_xlfn.IFS(
OR(G150="PRE84",G150="PRE84S"),"ND",
AND(F150="OMF",OR(K150="PRM",K150="SC")),"DMI",
AND(F150="IMF",OR(K150="PRM",K150="SC")),"DMO",
AND(F150="SMF",OR(K150="PRM",K150="SC")),"DES",
AND(K150="PRMM",G150="CCCSR-84"),"DU")</f>
        <v>CR/PRM/DMO</v>
      </c>
      <c r="N150" s="11"/>
      <c r="O150" s="12">
        <v>3.0000000000000001E-3</v>
      </c>
      <c r="P150" s="12">
        <v>0.01</v>
      </c>
      <c r="Q150" s="12">
        <v>2.9000000000000001E-2</v>
      </c>
      <c r="R150" s="12">
        <v>6.8000000000000005E-2</v>
      </c>
      <c r="S150" s="12" t="str">
        <f t="shared" si="10"/>
        <v>0.003,0.01,0.029,0.068</v>
      </c>
      <c r="T150" s="11">
        <v>0.1</v>
      </c>
      <c r="U150" s="11">
        <v>0.4</v>
      </c>
      <c r="V150" s="11">
        <v>0.4</v>
      </c>
      <c r="W150" s="11">
        <v>0.4</v>
      </c>
      <c r="X150" s="11">
        <v>0.4</v>
      </c>
      <c r="Y150" s="21" t="str">
        <f t="shared" si="9"/>
        <v>0.4,0.4,0.4,0.4</v>
      </c>
      <c r="Z150" s="11">
        <f t="shared" si="11"/>
        <v>0.1</v>
      </c>
      <c r="AA150" s="7">
        <v>0.04</v>
      </c>
      <c r="AB150" s="7">
        <v>0.9</v>
      </c>
      <c r="AC150" s="7">
        <v>0.1</v>
      </c>
      <c r="AD150" s="13">
        <v>1.5</v>
      </c>
      <c r="AE150" s="13">
        <v>1</v>
      </c>
      <c r="AF150" s="14" t="str" cm="1">
        <f t="array" ref="AF150">+"Loss_distribution_"&amp;D150&amp;"_"&amp;_xlfn.IFS(AND(D150="F",OR(G150="CCCSR-84",G150="NSR98-10")),"POST85_",AND(D150="F",OR(G150="PRE84",G150="PRE84S")),"PRE85_",D150="WF","")&amp;IF(OR(G150="CCCSR-84",G150="NSR98-10",D150="WF"),_xlfn.IFS(F150="OMF","DMI",F150="IMF","DMO",F150="SMF","DES"),)&amp;"_"&amp;C150&amp;"P"</f>
        <v>Loss_distribution_F_POST85_DMO_7P</v>
      </c>
      <c r="AG150" s="15">
        <v>0.84360000000000002</v>
      </c>
      <c r="AH150" s="15">
        <v>0.4660942187089937</v>
      </c>
      <c r="AI150" s="15">
        <v>0.03</v>
      </c>
      <c r="AJ150" s="15">
        <v>0.3</v>
      </c>
    </row>
    <row r="151" spans="1:36" hidden="1" x14ac:dyDescent="0.3">
      <c r="A151" s="7" t="s">
        <v>336</v>
      </c>
      <c r="B151" s="7">
        <v>291.10000000000002</v>
      </c>
      <c r="C151" s="7">
        <v>7</v>
      </c>
      <c r="D151" s="7" t="s">
        <v>22</v>
      </c>
      <c r="E151" s="7" t="s">
        <v>94</v>
      </c>
      <c r="F151" s="7" t="str">
        <f t="shared" si="8"/>
        <v>IMF</v>
      </c>
      <c r="G151" t="s">
        <v>230</v>
      </c>
      <c r="H151" s="8" t="s">
        <v>337</v>
      </c>
      <c r="I151" t="s">
        <v>105</v>
      </c>
      <c r="J151" t="s">
        <v>38</v>
      </c>
      <c r="K151" s="7" t="str" cm="1">
        <f t="array" ref="K151">+_xlfn.IFS(D151="F","PRM",D151="WF","SC",D151="FI","PRMM")</f>
        <v>PRM</v>
      </c>
      <c r="L151" s="9" t="str" cm="1">
        <f t="array" ref="L151">+"CR" &amp; "/" &amp; K151 &amp; "/" &amp;
_xlfn.IFS(
OR(G151="PRE84",G151="PRE84S"),"ND",
AND(F151="OMF",OR(K151="PRM",K151="SC")),"DMI",
AND(F151="IMF",OR(K151="PRM",K151="SC")),"DMO",
AND(F151="SMF",OR(K151="PRM",K151="SC")),"DES",
AND(K151="PRMM",G151="CCCSR-84"),"DU")
&amp; "/" &amp; C151</f>
        <v>CR/PRM/DMO/7</v>
      </c>
      <c r="M151" s="10" t="str" cm="1">
        <f t="array" ref="M151">+"CR" &amp; "/" &amp; K151 &amp; "/" &amp;
_xlfn.IFS(
OR(G151="PRE84",G151="PRE84S"),"ND",
AND(F151="OMF",OR(K151="PRM",K151="SC")),"DMI",
AND(F151="IMF",OR(K151="PRM",K151="SC")),"DMO",
AND(F151="SMF",OR(K151="PRM",K151="SC")),"DES",
AND(K151="PRMM",G151="CCCSR-84"),"DU")</f>
        <v>CR/PRM/DMO</v>
      </c>
      <c r="N151" s="11"/>
      <c r="O151" s="12">
        <v>3.0000000000000001E-3</v>
      </c>
      <c r="P151" s="12">
        <v>0.01</v>
      </c>
      <c r="Q151" s="12">
        <v>2.9000000000000001E-2</v>
      </c>
      <c r="R151" s="12">
        <v>6.8000000000000005E-2</v>
      </c>
      <c r="S151" s="12" t="str">
        <f t="shared" si="10"/>
        <v>0.003,0.01,0.029,0.068</v>
      </c>
      <c r="T151" s="11">
        <v>0.1</v>
      </c>
      <c r="U151" s="11">
        <v>0.4</v>
      </c>
      <c r="V151" s="11">
        <v>0.4</v>
      </c>
      <c r="W151" s="11">
        <v>0.4</v>
      </c>
      <c r="X151" s="11">
        <v>0.4</v>
      </c>
      <c r="Y151" s="21" t="str">
        <f t="shared" si="9"/>
        <v>0.4,0.4,0.4,0.4</v>
      </c>
      <c r="Z151" s="11">
        <f t="shared" si="11"/>
        <v>0.1</v>
      </c>
      <c r="AA151" s="7">
        <v>0.04</v>
      </c>
      <c r="AB151" s="7">
        <v>0.9</v>
      </c>
      <c r="AC151" s="7">
        <v>0.1</v>
      </c>
      <c r="AD151" s="13">
        <v>1.5</v>
      </c>
      <c r="AE151" s="13">
        <v>1</v>
      </c>
      <c r="AF151" s="14" t="str" cm="1">
        <f t="array" ref="AF151">+"Loss_distribution_"&amp;D151&amp;"_"&amp;_xlfn.IFS(AND(D151="F",OR(G151="CCCSR-84",G151="NSR98-10")),"POST85_",AND(D151="F",OR(G151="PRE84",G151="PRE84S")),"PRE85_",D151="WF","")&amp;IF(OR(G151="CCCSR-84",G151="NSR98-10",D151="WF"),_xlfn.IFS(F151="OMF","DMI",F151="IMF","DMO",F151="SMF","DES"),)&amp;"_"&amp;C151&amp;"P"</f>
        <v>Loss_distribution_F_POST85_DMO_7P</v>
      </c>
      <c r="AG151" s="15">
        <v>0.84360000000000002</v>
      </c>
      <c r="AH151" s="15">
        <v>0.4660942187089937</v>
      </c>
      <c r="AI151" s="15">
        <v>0.03</v>
      </c>
      <c r="AJ151" s="15">
        <v>0.3</v>
      </c>
    </row>
    <row r="152" spans="1:36" hidden="1" x14ac:dyDescent="0.3">
      <c r="A152" s="7" t="s">
        <v>338</v>
      </c>
      <c r="B152" s="7">
        <v>292</v>
      </c>
      <c r="C152" s="7">
        <v>7</v>
      </c>
      <c r="D152" s="7" t="s">
        <v>22</v>
      </c>
      <c r="E152" s="7" t="s">
        <v>94</v>
      </c>
      <c r="F152" s="7" t="str">
        <f t="shared" si="8"/>
        <v>IMF</v>
      </c>
      <c r="G152" t="s">
        <v>230</v>
      </c>
      <c r="H152" s="8" t="s">
        <v>339</v>
      </c>
      <c r="I152" t="s">
        <v>105</v>
      </c>
      <c r="J152" t="s">
        <v>38</v>
      </c>
      <c r="K152" s="7" t="str" cm="1">
        <f t="array" ref="K152">+_xlfn.IFS(D152="F","PRM",D152="WF","SC",D152="FI","PRMM")</f>
        <v>PRM</v>
      </c>
      <c r="L152" s="9" t="str" cm="1">
        <f t="array" ref="L152">+"CR" &amp; "/" &amp; K152 &amp; "/" &amp;
_xlfn.IFS(
OR(G152="PRE84",G152="PRE84S"),"ND",
AND(F152="OMF",OR(K152="PRM",K152="SC")),"DMI",
AND(F152="IMF",OR(K152="PRM",K152="SC")),"DMO",
AND(F152="SMF",OR(K152="PRM",K152="SC")),"DES",
AND(K152="PRMM",G152="CCCSR-84"),"DU")
&amp; "/" &amp; C152</f>
        <v>CR/PRM/DMO/7</v>
      </c>
      <c r="M152" s="10" t="str" cm="1">
        <f t="array" ref="M152">+"CR" &amp; "/" &amp; K152 &amp; "/" &amp;
_xlfn.IFS(
OR(G152="PRE84",G152="PRE84S"),"ND",
AND(F152="OMF",OR(K152="PRM",K152="SC")),"DMI",
AND(F152="IMF",OR(K152="PRM",K152="SC")),"DMO",
AND(F152="SMF",OR(K152="PRM",K152="SC")),"DES",
AND(K152="PRMM",G152="CCCSR-84"),"DU")</f>
        <v>CR/PRM/DMO</v>
      </c>
      <c r="N152" s="11"/>
      <c r="O152" s="12">
        <v>3.0000000000000001E-3</v>
      </c>
      <c r="P152" s="12">
        <v>0.01</v>
      </c>
      <c r="Q152" s="12">
        <v>2.9000000000000001E-2</v>
      </c>
      <c r="R152" s="12">
        <v>6.8000000000000005E-2</v>
      </c>
      <c r="S152" s="12" t="str">
        <f t="shared" si="10"/>
        <v>0.003,0.01,0.029,0.068</v>
      </c>
      <c r="T152" s="11">
        <v>0.1</v>
      </c>
      <c r="U152" s="11">
        <v>0.4</v>
      </c>
      <c r="V152" s="11">
        <v>0.4</v>
      </c>
      <c r="W152" s="11">
        <v>0.4</v>
      </c>
      <c r="X152" s="11">
        <v>0.4</v>
      </c>
      <c r="Y152" s="21" t="str">
        <f t="shared" si="9"/>
        <v>0.4,0.4,0.4,0.4</v>
      </c>
      <c r="Z152" s="11">
        <f t="shared" si="11"/>
        <v>0.1</v>
      </c>
      <c r="AA152" s="7">
        <v>0.04</v>
      </c>
      <c r="AB152" s="7">
        <v>0.9</v>
      </c>
      <c r="AC152" s="7">
        <v>0.1</v>
      </c>
      <c r="AD152" s="13">
        <v>1.5</v>
      </c>
      <c r="AE152" s="13">
        <v>1</v>
      </c>
      <c r="AF152" s="14" t="str" cm="1">
        <f t="array" ref="AF152">+"Loss_distribution_"&amp;D152&amp;"_"&amp;_xlfn.IFS(AND(D152="F",OR(G152="CCCSR-84",G152="NSR98-10")),"POST85_",AND(D152="F",OR(G152="PRE84",G152="PRE84S")),"PRE85_",D152="WF","")&amp;IF(OR(G152="CCCSR-84",G152="NSR98-10",D152="WF"),_xlfn.IFS(F152="OMF","DMI",F152="IMF","DMO",F152="SMF","DES"),)&amp;"_"&amp;C152&amp;"P"</f>
        <v>Loss_distribution_F_POST85_DMO_7P</v>
      </c>
      <c r="AG152" s="15">
        <v>0.84360000000000002</v>
      </c>
      <c r="AH152" s="15">
        <v>0.4660942187089937</v>
      </c>
      <c r="AI152" s="15">
        <v>0.03</v>
      </c>
      <c r="AJ152" s="15">
        <v>0.3</v>
      </c>
    </row>
    <row r="153" spans="1:36" hidden="1" x14ac:dyDescent="0.3">
      <c r="A153" s="7" t="s">
        <v>340</v>
      </c>
      <c r="B153" s="7">
        <v>294.10000000000002</v>
      </c>
      <c r="C153" s="7">
        <v>7</v>
      </c>
      <c r="D153" s="7" t="s">
        <v>22</v>
      </c>
      <c r="E153" s="7" t="s">
        <v>94</v>
      </c>
      <c r="F153" s="7" t="str">
        <f t="shared" si="8"/>
        <v>IMF</v>
      </c>
      <c r="G153" t="s">
        <v>230</v>
      </c>
      <c r="H153" s="8" t="s">
        <v>341</v>
      </c>
      <c r="I153" t="s">
        <v>105</v>
      </c>
      <c r="J153" t="s">
        <v>38</v>
      </c>
      <c r="K153" s="7" t="str" cm="1">
        <f t="array" ref="K153">+_xlfn.IFS(D153="F","PRM",D153="WF","SC",D153="FI","PRMM")</f>
        <v>PRM</v>
      </c>
      <c r="L153" s="9" t="str" cm="1">
        <f t="array" ref="L153">+"CR" &amp; "/" &amp; K153 &amp; "/" &amp;
_xlfn.IFS(
OR(G153="PRE84",G153="PRE84S"),"ND",
AND(F153="OMF",OR(K153="PRM",K153="SC")),"DMI",
AND(F153="IMF",OR(K153="PRM",K153="SC")),"DMO",
AND(F153="SMF",OR(K153="PRM",K153="SC")),"DES",
AND(K153="PRMM",G153="CCCSR-84"),"DU")
&amp; "/" &amp; C153</f>
        <v>CR/PRM/DMO/7</v>
      </c>
      <c r="M153" s="10" t="str" cm="1">
        <f t="array" ref="M153">+"CR" &amp; "/" &amp; K153 &amp; "/" &amp;
_xlfn.IFS(
OR(G153="PRE84",G153="PRE84S"),"ND",
AND(F153="OMF",OR(K153="PRM",K153="SC")),"DMI",
AND(F153="IMF",OR(K153="PRM",K153="SC")),"DMO",
AND(F153="SMF",OR(K153="PRM",K153="SC")),"DES",
AND(K153="PRMM",G153="CCCSR-84"),"DU")</f>
        <v>CR/PRM/DMO</v>
      </c>
      <c r="N153" s="11"/>
      <c r="O153" s="12">
        <v>3.0000000000000001E-3</v>
      </c>
      <c r="P153" s="12">
        <v>0.01</v>
      </c>
      <c r="Q153" s="12">
        <v>2.9000000000000001E-2</v>
      </c>
      <c r="R153" s="12">
        <v>6.8000000000000005E-2</v>
      </c>
      <c r="S153" s="12" t="str">
        <f t="shared" si="10"/>
        <v>0.003,0.01,0.029,0.068</v>
      </c>
      <c r="T153" s="11">
        <v>0.1</v>
      </c>
      <c r="U153" s="11">
        <v>0.4</v>
      </c>
      <c r="V153" s="11">
        <v>0.4</v>
      </c>
      <c r="W153" s="11">
        <v>0.4</v>
      </c>
      <c r="X153" s="11">
        <v>0.4</v>
      </c>
      <c r="Y153" s="21" t="str">
        <f t="shared" si="9"/>
        <v>0.4,0.4,0.4,0.4</v>
      </c>
      <c r="Z153" s="11">
        <f t="shared" si="11"/>
        <v>0.1</v>
      </c>
      <c r="AA153" s="7">
        <v>0.04</v>
      </c>
      <c r="AB153" s="7">
        <v>0.9</v>
      </c>
      <c r="AC153" s="7">
        <v>0.1</v>
      </c>
      <c r="AD153" s="13">
        <v>1.5</v>
      </c>
      <c r="AE153" s="13">
        <v>1</v>
      </c>
      <c r="AF153" s="14" t="str" cm="1">
        <f t="array" ref="AF153">+"Loss_distribution_"&amp;D153&amp;"_"&amp;_xlfn.IFS(AND(D153="F",OR(G153="CCCSR-84",G153="NSR98-10")),"POST85_",AND(D153="F",OR(G153="PRE84",G153="PRE84S")),"PRE85_",D153="WF","")&amp;IF(OR(G153="CCCSR-84",G153="NSR98-10",D153="WF"),_xlfn.IFS(F153="OMF","DMI",F153="IMF","DMO",F153="SMF","DES"),)&amp;"_"&amp;C153&amp;"P"</f>
        <v>Loss_distribution_F_POST85_DMO_7P</v>
      </c>
      <c r="AG153" s="15">
        <v>0.84360000000000002</v>
      </c>
      <c r="AH153" s="15">
        <v>0.4660942187089937</v>
      </c>
      <c r="AI153" s="15">
        <v>0.03</v>
      </c>
      <c r="AJ153" s="15">
        <v>0.3</v>
      </c>
    </row>
    <row r="154" spans="1:36" hidden="1" x14ac:dyDescent="0.3">
      <c r="A154" s="7" t="s">
        <v>342</v>
      </c>
      <c r="B154" s="7">
        <v>295</v>
      </c>
      <c r="C154" s="7">
        <v>8</v>
      </c>
      <c r="D154" s="7" t="s">
        <v>22</v>
      </c>
      <c r="E154" s="7" t="s">
        <v>94</v>
      </c>
      <c r="F154" s="7" t="str">
        <f t="shared" si="8"/>
        <v>IMF</v>
      </c>
      <c r="G154" t="s">
        <v>230</v>
      </c>
      <c r="H154" s="8" t="s">
        <v>343</v>
      </c>
      <c r="I154" t="s">
        <v>105</v>
      </c>
      <c r="J154" t="s">
        <v>38</v>
      </c>
      <c r="K154" s="7" t="str" cm="1">
        <f t="array" ref="K154">+_xlfn.IFS(D154="F","PRM",D154="WF","SC",D154="FI","PRMM")</f>
        <v>PRM</v>
      </c>
      <c r="L154" s="9" t="str" cm="1">
        <f t="array" ref="L154">+"CR" &amp; "/" &amp; K154 &amp; "/" &amp;
_xlfn.IFS(
OR(G154="PRE84",G154="PRE84S"),"ND",
AND(F154="OMF",OR(K154="PRM",K154="SC")),"DMI",
AND(F154="IMF",OR(K154="PRM",K154="SC")),"DMO",
AND(F154="SMF",OR(K154="PRM",K154="SC")),"DES",
AND(K154="PRMM",G154="CCCSR-84"),"DU")
&amp; "/" &amp; C154</f>
        <v>CR/PRM/DMO/8</v>
      </c>
      <c r="M154" s="10" t="str" cm="1">
        <f t="array" ref="M154">+"CR" &amp; "/" &amp; K154 &amp; "/" &amp;
_xlfn.IFS(
OR(G154="PRE84",G154="PRE84S"),"ND",
AND(F154="OMF",OR(K154="PRM",K154="SC")),"DMI",
AND(F154="IMF",OR(K154="PRM",K154="SC")),"DMO",
AND(F154="SMF",OR(K154="PRM",K154="SC")),"DES",
AND(K154="PRMM",G154="CCCSR-84"),"DU")</f>
        <v>CR/PRM/DMO</v>
      </c>
      <c r="N154" s="11"/>
      <c r="O154" s="12">
        <v>3.0000000000000001E-3</v>
      </c>
      <c r="P154" s="12">
        <v>0.01</v>
      </c>
      <c r="Q154" s="12">
        <v>2.9000000000000001E-2</v>
      </c>
      <c r="R154" s="12">
        <v>6.6000000000000003E-2</v>
      </c>
      <c r="S154" s="12" t="str">
        <f t="shared" si="10"/>
        <v>0.003,0.01,0.029,0.066</v>
      </c>
      <c r="T154" s="11">
        <v>0.1</v>
      </c>
      <c r="U154" s="11">
        <v>0.4</v>
      </c>
      <c r="V154" s="11">
        <v>0.4</v>
      </c>
      <c r="W154" s="11">
        <v>0.4</v>
      </c>
      <c r="X154" s="11">
        <v>0.4</v>
      </c>
      <c r="Y154" s="21" t="str">
        <f t="shared" si="9"/>
        <v>0.4,0.4,0.4,0.4</v>
      </c>
      <c r="Z154" s="11">
        <f t="shared" si="11"/>
        <v>0.1</v>
      </c>
      <c r="AA154" s="7">
        <v>0.04</v>
      </c>
      <c r="AB154" s="7">
        <v>0.9</v>
      </c>
      <c r="AC154" s="7">
        <v>0.1</v>
      </c>
      <c r="AD154" s="13">
        <v>1.5</v>
      </c>
      <c r="AE154" s="13">
        <v>1</v>
      </c>
      <c r="AF154" s="14" t="str" cm="1">
        <f t="array" ref="AF154">+"Loss_distribution_"&amp;D154&amp;"_"&amp;_xlfn.IFS(AND(D154="F",OR(G154="CCCSR-84",G154="NSR98-10")),"POST85_",AND(D154="F",OR(G154="PRE84",G154="PRE84S")),"PRE85_",D154="WF","")&amp;IF(OR(G154="CCCSR-84",G154="NSR98-10",D154="WF"),_xlfn.IFS(F154="OMF","DMI",F154="IMF","DMO",F154="SMF","DES"),)&amp;"_"&amp;C154&amp;"P"</f>
        <v>Loss_distribution_F_POST85_DMO_8P</v>
      </c>
      <c r="AG154" s="15">
        <v>0.94840000000000002</v>
      </c>
      <c r="AH154" s="15">
        <v>0.35</v>
      </c>
      <c r="AI154" s="15">
        <v>0.03</v>
      </c>
      <c r="AJ154" s="15">
        <v>0.3</v>
      </c>
    </row>
    <row r="155" spans="1:36" hidden="1" x14ac:dyDescent="0.3">
      <c r="A155" s="7" t="s">
        <v>344</v>
      </c>
      <c r="B155" s="7">
        <v>297.10000000000002</v>
      </c>
      <c r="C155" s="7">
        <v>8</v>
      </c>
      <c r="D155" s="7" t="s">
        <v>22</v>
      </c>
      <c r="E155" s="7" t="s">
        <v>94</v>
      </c>
      <c r="F155" s="7" t="str">
        <f t="shared" si="8"/>
        <v>IMF</v>
      </c>
      <c r="G155" t="s">
        <v>230</v>
      </c>
      <c r="H155" s="8" t="s">
        <v>345</v>
      </c>
      <c r="I155" t="s">
        <v>144</v>
      </c>
      <c r="J155" t="s">
        <v>38</v>
      </c>
      <c r="K155" s="7" t="str" cm="1">
        <f t="array" ref="K155">+_xlfn.IFS(D155="F","PRM",D155="WF","SC",D155="FI","PRMM")</f>
        <v>PRM</v>
      </c>
      <c r="L155" s="9" t="str" cm="1">
        <f t="array" ref="L155">+"CR" &amp; "/" &amp; K155 &amp; "/" &amp;
_xlfn.IFS(
OR(G155="PRE84",G155="PRE84S"),"ND",
AND(F155="OMF",OR(K155="PRM",K155="SC")),"DMI",
AND(F155="IMF",OR(K155="PRM",K155="SC")),"DMO",
AND(F155="SMF",OR(K155="PRM",K155="SC")),"DES",
AND(K155="PRMM",G155="CCCSR-84"),"DU")
&amp; "/" &amp; C155</f>
        <v>CR/PRM/DMO/8</v>
      </c>
      <c r="M155" s="10" t="str" cm="1">
        <f t="array" ref="M155">+"CR" &amp; "/" &amp; K155 &amp; "/" &amp;
_xlfn.IFS(
OR(G155="PRE84",G155="PRE84S"),"ND",
AND(F155="OMF",OR(K155="PRM",K155="SC")),"DMI",
AND(F155="IMF",OR(K155="PRM",K155="SC")),"DMO",
AND(F155="SMF",OR(K155="PRM",K155="SC")),"DES",
AND(K155="PRMM",G155="CCCSR-84"),"DU")</f>
        <v>CR/PRM/DMO</v>
      </c>
      <c r="N155" s="11"/>
      <c r="O155" s="12">
        <v>3.0000000000000001E-3</v>
      </c>
      <c r="P155" s="12">
        <v>0.01</v>
      </c>
      <c r="Q155" s="12">
        <v>2.9000000000000001E-2</v>
      </c>
      <c r="R155" s="12">
        <v>6.6000000000000003E-2</v>
      </c>
      <c r="S155" s="12" t="str">
        <f t="shared" si="10"/>
        <v>0.003,0.01,0.029,0.066</v>
      </c>
      <c r="T155" s="11">
        <v>0.1</v>
      </c>
      <c r="U155" s="11">
        <v>0.4</v>
      </c>
      <c r="V155" s="11">
        <v>0.4</v>
      </c>
      <c r="W155" s="11">
        <v>0.4</v>
      </c>
      <c r="X155" s="11">
        <v>0.4</v>
      </c>
      <c r="Y155" s="21" t="str">
        <f t="shared" si="9"/>
        <v>0.4,0.4,0.4,0.4</v>
      </c>
      <c r="Z155" s="11">
        <f t="shared" si="11"/>
        <v>0.1</v>
      </c>
      <c r="AA155" s="7">
        <v>0.04</v>
      </c>
      <c r="AB155" s="7">
        <v>0.9</v>
      </c>
      <c r="AC155" s="7">
        <v>0.1</v>
      </c>
      <c r="AD155" s="13">
        <v>1.5</v>
      </c>
      <c r="AE155" s="13">
        <v>1</v>
      </c>
      <c r="AF155" s="14" t="str" cm="1">
        <f t="array" ref="AF155">+"Loss_distribution_"&amp;D155&amp;"_"&amp;_xlfn.IFS(AND(D155="F",OR(G155="CCCSR-84",G155="NSR98-10")),"POST85_",AND(D155="F",OR(G155="PRE84",G155="PRE84S")),"PRE85_",D155="WF","")&amp;IF(OR(G155="CCCSR-84",G155="NSR98-10",D155="WF"),_xlfn.IFS(F155="OMF","DMI",F155="IMF","DMO",F155="SMF","DES"),)&amp;"_"&amp;C155&amp;"P"</f>
        <v>Loss_distribution_F_POST85_DMO_8P</v>
      </c>
      <c r="AG155" s="15">
        <v>0.94840000000000002</v>
      </c>
      <c r="AH155" s="15">
        <v>0.35</v>
      </c>
      <c r="AI155" s="15">
        <v>0.03</v>
      </c>
      <c r="AJ155" s="15">
        <v>0.3</v>
      </c>
    </row>
    <row r="156" spans="1:36" hidden="1" x14ac:dyDescent="0.3">
      <c r="A156" s="7" t="s">
        <v>346</v>
      </c>
      <c r="B156" s="7">
        <v>298</v>
      </c>
      <c r="C156" s="7">
        <v>8</v>
      </c>
      <c r="D156" s="7" t="s">
        <v>22</v>
      </c>
      <c r="E156" s="7" t="s">
        <v>94</v>
      </c>
      <c r="F156" s="7" t="str">
        <f t="shared" si="8"/>
        <v>IMF</v>
      </c>
      <c r="G156" t="s">
        <v>230</v>
      </c>
      <c r="H156" s="8" t="s">
        <v>347</v>
      </c>
      <c r="I156" t="s">
        <v>105</v>
      </c>
      <c r="J156" t="s">
        <v>38</v>
      </c>
      <c r="K156" s="7" t="str" cm="1">
        <f t="array" ref="K156">+_xlfn.IFS(D156="F","PRM",D156="WF","SC",D156="FI","PRMM")</f>
        <v>PRM</v>
      </c>
      <c r="L156" s="9" t="str" cm="1">
        <f t="array" ref="L156">+"CR" &amp; "/" &amp; K156 &amp; "/" &amp;
_xlfn.IFS(
OR(G156="PRE84",G156="PRE84S"),"ND",
AND(F156="OMF",OR(K156="PRM",K156="SC")),"DMI",
AND(F156="IMF",OR(K156="PRM",K156="SC")),"DMO",
AND(F156="SMF",OR(K156="PRM",K156="SC")),"DES",
AND(K156="PRMM",G156="CCCSR-84"),"DU")
&amp; "/" &amp; C156</f>
        <v>CR/PRM/DMO/8</v>
      </c>
      <c r="M156" s="10" t="str" cm="1">
        <f t="array" ref="M156">+"CR" &amp; "/" &amp; K156 &amp; "/" &amp;
_xlfn.IFS(
OR(G156="PRE84",G156="PRE84S"),"ND",
AND(F156="OMF",OR(K156="PRM",K156="SC")),"DMI",
AND(F156="IMF",OR(K156="PRM",K156="SC")),"DMO",
AND(F156="SMF",OR(K156="PRM",K156="SC")),"DES",
AND(K156="PRMM",G156="CCCSR-84"),"DU")</f>
        <v>CR/PRM/DMO</v>
      </c>
      <c r="N156" s="11"/>
      <c r="O156" s="12">
        <v>3.0000000000000001E-3</v>
      </c>
      <c r="P156" s="12">
        <v>0.01</v>
      </c>
      <c r="Q156" s="12">
        <v>2.9000000000000001E-2</v>
      </c>
      <c r="R156" s="12">
        <v>6.6000000000000003E-2</v>
      </c>
      <c r="S156" s="12" t="str">
        <f t="shared" si="10"/>
        <v>0.003,0.01,0.029,0.066</v>
      </c>
      <c r="T156" s="11">
        <v>0.1</v>
      </c>
      <c r="U156" s="11">
        <v>0.4</v>
      </c>
      <c r="V156" s="11">
        <v>0.4</v>
      </c>
      <c r="W156" s="11">
        <v>0.4</v>
      </c>
      <c r="X156" s="11">
        <v>0.4</v>
      </c>
      <c r="Y156" s="21" t="str">
        <f t="shared" si="9"/>
        <v>0.4,0.4,0.4,0.4</v>
      </c>
      <c r="Z156" s="11">
        <f t="shared" si="11"/>
        <v>0.1</v>
      </c>
      <c r="AA156" s="7">
        <v>0.04</v>
      </c>
      <c r="AB156" s="7">
        <v>0.9</v>
      </c>
      <c r="AC156" s="7">
        <v>0.1</v>
      </c>
      <c r="AD156" s="13">
        <v>1.5</v>
      </c>
      <c r="AE156" s="13">
        <v>1</v>
      </c>
      <c r="AF156" s="14" t="str" cm="1">
        <f t="array" ref="AF156">+"Loss_distribution_"&amp;D156&amp;"_"&amp;_xlfn.IFS(AND(D156="F",OR(G156="CCCSR-84",G156="NSR98-10")),"POST85_",AND(D156="F",OR(G156="PRE84",G156="PRE84S")),"PRE85_",D156="WF","")&amp;IF(OR(G156="CCCSR-84",G156="NSR98-10",D156="WF"),_xlfn.IFS(F156="OMF","DMI",F156="IMF","DMO",F156="SMF","DES"),)&amp;"_"&amp;C156&amp;"P"</f>
        <v>Loss_distribution_F_POST85_DMO_8P</v>
      </c>
      <c r="AG156" s="15">
        <v>0.94840000000000002</v>
      </c>
      <c r="AH156" s="15">
        <v>0.35</v>
      </c>
      <c r="AI156" s="15">
        <v>0.03</v>
      </c>
      <c r="AJ156" s="15">
        <v>0.3</v>
      </c>
    </row>
    <row r="157" spans="1:36" hidden="1" x14ac:dyDescent="0.3">
      <c r="A157" s="7" t="s">
        <v>348</v>
      </c>
      <c r="B157" s="7">
        <v>300.10000000000002</v>
      </c>
      <c r="C157" s="7">
        <v>8</v>
      </c>
      <c r="D157" s="7" t="s">
        <v>22</v>
      </c>
      <c r="E157" s="7" t="s">
        <v>94</v>
      </c>
      <c r="F157" s="7" t="str">
        <f t="shared" si="8"/>
        <v>IMF</v>
      </c>
      <c r="G157" t="s">
        <v>230</v>
      </c>
      <c r="H157" s="8" t="s">
        <v>349</v>
      </c>
      <c r="I157" t="s">
        <v>144</v>
      </c>
      <c r="J157" t="s">
        <v>38</v>
      </c>
      <c r="K157" s="7" t="str" cm="1">
        <f t="array" ref="K157">+_xlfn.IFS(D157="F","PRM",D157="WF","SC",D157="FI","PRMM")</f>
        <v>PRM</v>
      </c>
      <c r="L157" s="9" t="str" cm="1">
        <f t="array" ref="L157">+"CR" &amp; "/" &amp; K157 &amp; "/" &amp;
_xlfn.IFS(
OR(G157="PRE84",G157="PRE84S"),"ND",
AND(F157="OMF",OR(K157="PRM",K157="SC")),"DMI",
AND(F157="IMF",OR(K157="PRM",K157="SC")),"DMO",
AND(F157="SMF",OR(K157="PRM",K157="SC")),"DES",
AND(K157="PRMM",G157="CCCSR-84"),"DU")
&amp; "/" &amp; C157</f>
        <v>CR/PRM/DMO/8</v>
      </c>
      <c r="M157" s="10" t="str" cm="1">
        <f t="array" ref="M157">+"CR" &amp; "/" &amp; K157 &amp; "/" &amp;
_xlfn.IFS(
OR(G157="PRE84",G157="PRE84S"),"ND",
AND(F157="OMF",OR(K157="PRM",K157="SC")),"DMI",
AND(F157="IMF",OR(K157="PRM",K157="SC")),"DMO",
AND(F157="SMF",OR(K157="PRM",K157="SC")),"DES",
AND(K157="PRMM",G157="CCCSR-84"),"DU")</f>
        <v>CR/PRM/DMO</v>
      </c>
      <c r="N157" s="11"/>
      <c r="O157" s="12">
        <v>3.0000000000000001E-3</v>
      </c>
      <c r="P157" s="12">
        <v>0.01</v>
      </c>
      <c r="Q157" s="12">
        <v>2.9000000000000001E-2</v>
      </c>
      <c r="R157" s="12">
        <v>6.6000000000000003E-2</v>
      </c>
      <c r="S157" s="12" t="str">
        <f t="shared" si="10"/>
        <v>0.003,0.01,0.029,0.066</v>
      </c>
      <c r="T157" s="11">
        <v>0.1</v>
      </c>
      <c r="U157" s="11">
        <v>0.4</v>
      </c>
      <c r="V157" s="11">
        <v>0.4</v>
      </c>
      <c r="W157" s="11">
        <v>0.4</v>
      </c>
      <c r="X157" s="11">
        <v>0.4</v>
      </c>
      <c r="Y157" s="21" t="str">
        <f t="shared" si="9"/>
        <v>0.4,0.4,0.4,0.4</v>
      </c>
      <c r="Z157" s="11">
        <f t="shared" si="11"/>
        <v>0.1</v>
      </c>
      <c r="AA157" s="7">
        <v>0.04</v>
      </c>
      <c r="AB157" s="7">
        <v>0.9</v>
      </c>
      <c r="AC157" s="7">
        <v>0.1</v>
      </c>
      <c r="AD157" s="13">
        <v>1.5</v>
      </c>
      <c r="AE157" s="13">
        <v>1</v>
      </c>
      <c r="AF157" s="14" t="str" cm="1">
        <f t="array" ref="AF157">+"Loss_distribution_"&amp;D157&amp;"_"&amp;_xlfn.IFS(AND(D157="F",OR(G157="CCCSR-84",G157="NSR98-10")),"POST85_",AND(D157="F",OR(G157="PRE84",G157="PRE84S")),"PRE85_",D157="WF","")&amp;IF(OR(G157="CCCSR-84",G157="NSR98-10",D157="WF"),_xlfn.IFS(F157="OMF","DMI",F157="IMF","DMO",F157="SMF","DES"),)&amp;"_"&amp;C157&amp;"P"</f>
        <v>Loss_distribution_F_POST85_DMO_8P</v>
      </c>
      <c r="AG157" s="15">
        <v>0.94840000000000002</v>
      </c>
      <c r="AH157" s="15">
        <v>0.35</v>
      </c>
      <c r="AI157" s="15">
        <v>0.03</v>
      </c>
      <c r="AJ157" s="15">
        <v>0.3</v>
      </c>
    </row>
    <row r="158" spans="1:36" hidden="1" x14ac:dyDescent="0.3">
      <c r="A158" s="7" t="s">
        <v>350</v>
      </c>
      <c r="B158" s="7">
        <v>301</v>
      </c>
      <c r="C158" s="7">
        <v>10</v>
      </c>
      <c r="D158" s="7" t="s">
        <v>22</v>
      </c>
      <c r="E158" s="7" t="s">
        <v>94</v>
      </c>
      <c r="F158" s="7" t="str">
        <f t="shared" si="8"/>
        <v>IMF</v>
      </c>
      <c r="G158" t="s">
        <v>230</v>
      </c>
      <c r="H158" s="8" t="s">
        <v>351</v>
      </c>
      <c r="I158" t="s">
        <v>144</v>
      </c>
      <c r="J158" t="s">
        <v>38</v>
      </c>
      <c r="K158" s="7" t="str" cm="1">
        <f t="array" ref="K158">+_xlfn.IFS(D158="F","PRM",D158="WF","SC",D158="FI","PRMM")</f>
        <v>PRM</v>
      </c>
      <c r="L158" s="9" t="str" cm="1">
        <f t="array" ref="L158">+"CR" &amp; "/" &amp; K158 &amp; "/" &amp;
_xlfn.IFS(
OR(G158="PRE84",G158="PRE84S"),"ND",
AND(F158="OMF",OR(K158="PRM",K158="SC")),"DMI",
AND(F158="IMF",OR(K158="PRM",K158="SC")),"DMO",
AND(F158="SMF",OR(K158="PRM",K158="SC")),"DES",
AND(K158="PRMM",G158="CCCSR-84"),"DU")
&amp; "/" &amp; C158</f>
        <v>CR/PRM/DMO/10</v>
      </c>
      <c r="M158" s="10" t="str" cm="1">
        <f t="array" ref="M158">+"CR" &amp; "/" &amp; K158 &amp; "/" &amp;
_xlfn.IFS(
OR(G158="PRE84",G158="PRE84S"),"ND",
AND(F158="OMF",OR(K158="PRM",K158="SC")),"DMI",
AND(F158="IMF",OR(K158="PRM",K158="SC")),"DMO",
AND(F158="SMF",OR(K158="PRM",K158="SC")),"DES",
AND(K158="PRMM",G158="CCCSR-84"),"DU")</f>
        <v>CR/PRM/DMO</v>
      </c>
      <c r="N158" s="11"/>
      <c r="O158" s="12">
        <v>3.0000000000000001E-3</v>
      </c>
      <c r="P158" s="12">
        <v>0.01</v>
      </c>
      <c r="Q158" s="12">
        <v>2.8000000000000001E-2</v>
      </c>
      <c r="R158" s="12">
        <v>6.3E-2</v>
      </c>
      <c r="S158" s="12" t="str">
        <f t="shared" si="10"/>
        <v>0.003,0.01,0.028,0.063</v>
      </c>
      <c r="T158" s="11">
        <v>0.1</v>
      </c>
      <c r="U158" s="11">
        <v>0.4</v>
      </c>
      <c r="V158" s="11">
        <v>0.4</v>
      </c>
      <c r="W158" s="11">
        <v>0.4</v>
      </c>
      <c r="X158" s="11">
        <v>0.4</v>
      </c>
      <c r="Y158" s="21" t="str">
        <f t="shared" si="9"/>
        <v>0.4,0.4,0.4,0.4</v>
      </c>
      <c r="Z158" s="11">
        <f t="shared" si="11"/>
        <v>0.1</v>
      </c>
      <c r="AA158" s="7">
        <v>0.04</v>
      </c>
      <c r="AB158" s="7">
        <v>0.9</v>
      </c>
      <c r="AC158" s="7">
        <v>0.1</v>
      </c>
      <c r="AD158" s="13">
        <v>1.5</v>
      </c>
      <c r="AE158" s="13">
        <v>1</v>
      </c>
      <c r="AF158" s="14" t="str" cm="1">
        <f t="array" ref="AF158">+"Loss_distribution_"&amp;D158&amp;"_"&amp;_xlfn.IFS(AND(D158="F",OR(G158="CCCSR-84",G158="NSR98-10")),"POST85_",AND(D158="F",OR(G158="PRE84",G158="PRE84S")),"PRE85_",D158="WF","")&amp;IF(OR(G158="CCCSR-84",G158="NSR98-10",D158="WF"),_xlfn.IFS(F158="OMF","DMI",F158="IMF","DMO",F158="SMF","DES"),)&amp;"_"&amp;C158&amp;"P"</f>
        <v>Loss_distribution_F_POST85_DMO_10P</v>
      </c>
      <c r="AG158" s="15">
        <v>1.2462</v>
      </c>
      <c r="AH158" s="15">
        <v>0.45</v>
      </c>
      <c r="AI158" s="15">
        <v>0.03</v>
      </c>
      <c r="AJ158" s="15">
        <v>0.3</v>
      </c>
    </row>
    <row r="159" spans="1:36" hidden="1" x14ac:dyDescent="0.3">
      <c r="A159" s="7" t="s">
        <v>352</v>
      </c>
      <c r="B159" s="7">
        <v>303.10000000000002</v>
      </c>
      <c r="C159" s="7">
        <v>10</v>
      </c>
      <c r="D159" s="7" t="s">
        <v>22</v>
      </c>
      <c r="E159" s="7" t="s">
        <v>94</v>
      </c>
      <c r="F159" s="7" t="str">
        <f t="shared" si="8"/>
        <v>IMF</v>
      </c>
      <c r="G159" t="s">
        <v>230</v>
      </c>
      <c r="H159" s="8" t="s">
        <v>353</v>
      </c>
      <c r="I159" t="s">
        <v>144</v>
      </c>
      <c r="J159" t="s">
        <v>38</v>
      </c>
      <c r="K159" s="7" t="str" cm="1">
        <f t="array" ref="K159">+_xlfn.IFS(D159="F","PRM",D159="WF","SC",D159="FI","PRMM")</f>
        <v>PRM</v>
      </c>
      <c r="L159" s="9" t="str" cm="1">
        <f t="array" ref="L159">+"CR" &amp; "/" &amp; K159 &amp; "/" &amp;
_xlfn.IFS(
OR(G159="PRE84",G159="PRE84S"),"ND",
AND(F159="OMF",OR(K159="PRM",K159="SC")),"DMI",
AND(F159="IMF",OR(K159="PRM",K159="SC")),"DMO",
AND(F159="SMF",OR(K159="PRM",K159="SC")),"DES",
AND(K159="PRMM",G159="CCCSR-84"),"DU")
&amp; "/" &amp; C159</f>
        <v>CR/PRM/DMO/10</v>
      </c>
      <c r="M159" s="10" t="str" cm="1">
        <f t="array" ref="M159">+"CR" &amp; "/" &amp; K159 &amp; "/" &amp;
_xlfn.IFS(
OR(G159="PRE84",G159="PRE84S"),"ND",
AND(F159="OMF",OR(K159="PRM",K159="SC")),"DMI",
AND(F159="IMF",OR(K159="PRM",K159="SC")),"DMO",
AND(F159="SMF",OR(K159="PRM",K159="SC")),"DES",
AND(K159="PRMM",G159="CCCSR-84"),"DU")</f>
        <v>CR/PRM/DMO</v>
      </c>
      <c r="N159" s="11"/>
      <c r="O159" s="12">
        <v>3.0000000000000001E-3</v>
      </c>
      <c r="P159" s="12">
        <v>0.01</v>
      </c>
      <c r="Q159" s="12">
        <v>2.8000000000000001E-2</v>
      </c>
      <c r="R159" s="12">
        <v>6.3E-2</v>
      </c>
      <c r="S159" s="12" t="str">
        <f t="shared" si="10"/>
        <v>0.003,0.01,0.028,0.063</v>
      </c>
      <c r="T159" s="11">
        <v>0.1</v>
      </c>
      <c r="U159" s="11">
        <v>0.4</v>
      </c>
      <c r="V159" s="11">
        <v>0.4</v>
      </c>
      <c r="W159" s="11">
        <v>0.4</v>
      </c>
      <c r="X159" s="11">
        <v>0.4</v>
      </c>
      <c r="Y159" s="21" t="str">
        <f t="shared" si="9"/>
        <v>0.4,0.4,0.4,0.4</v>
      </c>
      <c r="Z159" s="11">
        <f t="shared" si="11"/>
        <v>0.1</v>
      </c>
      <c r="AA159" s="7">
        <v>0.04</v>
      </c>
      <c r="AB159" s="7">
        <v>0.9</v>
      </c>
      <c r="AC159" s="7">
        <v>0.1</v>
      </c>
      <c r="AD159" s="13">
        <v>1.5</v>
      </c>
      <c r="AE159" s="13">
        <v>1</v>
      </c>
      <c r="AF159" s="14" t="str" cm="1">
        <f t="array" ref="AF159">+"Loss_distribution_"&amp;D159&amp;"_"&amp;_xlfn.IFS(AND(D159="F",OR(G159="CCCSR-84",G159="NSR98-10")),"POST85_",AND(D159="F",OR(G159="PRE84",G159="PRE84S")),"PRE85_",D159="WF","")&amp;IF(OR(G159="CCCSR-84",G159="NSR98-10",D159="WF"),_xlfn.IFS(F159="OMF","DMI",F159="IMF","DMO",F159="SMF","DES"),)&amp;"_"&amp;C159&amp;"P"</f>
        <v>Loss_distribution_F_POST85_DMO_10P</v>
      </c>
      <c r="AG159" s="15">
        <v>1.2462</v>
      </c>
      <c r="AH159" s="15">
        <v>0.45</v>
      </c>
      <c r="AI159" s="15">
        <v>0.03</v>
      </c>
      <c r="AJ159" s="15">
        <v>0.3</v>
      </c>
    </row>
    <row r="160" spans="1:36" hidden="1" x14ac:dyDescent="0.3">
      <c r="A160" s="7" t="s">
        <v>354</v>
      </c>
      <c r="B160" s="7">
        <v>304</v>
      </c>
      <c r="C160" s="7">
        <v>10</v>
      </c>
      <c r="D160" s="7" t="s">
        <v>22</v>
      </c>
      <c r="E160" s="7" t="s">
        <v>94</v>
      </c>
      <c r="F160" s="7" t="str">
        <f t="shared" si="8"/>
        <v>IMF</v>
      </c>
      <c r="G160" t="s">
        <v>230</v>
      </c>
      <c r="H160" s="8" t="s">
        <v>355</v>
      </c>
      <c r="I160" t="s">
        <v>144</v>
      </c>
      <c r="J160" t="s">
        <v>38</v>
      </c>
      <c r="K160" s="7" t="str" cm="1">
        <f t="array" ref="K160">+_xlfn.IFS(D160="F","PRM",D160="WF","SC",D160="FI","PRMM")</f>
        <v>PRM</v>
      </c>
      <c r="L160" s="9" t="str" cm="1">
        <f t="array" ref="L160">+"CR" &amp; "/" &amp; K160 &amp; "/" &amp;
_xlfn.IFS(
OR(G160="PRE84",G160="PRE84S"),"ND",
AND(F160="OMF",OR(K160="PRM",K160="SC")),"DMI",
AND(F160="IMF",OR(K160="PRM",K160="SC")),"DMO",
AND(F160="SMF",OR(K160="PRM",K160="SC")),"DES",
AND(K160="PRMM",G160="CCCSR-84"),"DU")
&amp; "/" &amp; C160</f>
        <v>CR/PRM/DMO/10</v>
      </c>
      <c r="M160" s="10" t="str" cm="1">
        <f t="array" ref="M160">+"CR" &amp; "/" &amp; K160 &amp; "/" &amp;
_xlfn.IFS(
OR(G160="PRE84",G160="PRE84S"),"ND",
AND(F160="OMF",OR(K160="PRM",K160="SC")),"DMI",
AND(F160="IMF",OR(K160="PRM",K160="SC")),"DMO",
AND(F160="SMF",OR(K160="PRM",K160="SC")),"DES",
AND(K160="PRMM",G160="CCCSR-84"),"DU")</f>
        <v>CR/PRM/DMO</v>
      </c>
      <c r="N160" s="11"/>
      <c r="O160" s="12">
        <v>3.0000000000000001E-3</v>
      </c>
      <c r="P160" s="12">
        <v>0.01</v>
      </c>
      <c r="Q160" s="12">
        <v>2.8000000000000001E-2</v>
      </c>
      <c r="R160" s="12">
        <v>6.3E-2</v>
      </c>
      <c r="S160" s="12" t="str">
        <f t="shared" si="10"/>
        <v>0.003,0.01,0.028,0.063</v>
      </c>
      <c r="T160" s="11">
        <v>0.1</v>
      </c>
      <c r="U160" s="11">
        <v>0.4</v>
      </c>
      <c r="V160" s="11">
        <v>0.4</v>
      </c>
      <c r="W160" s="11">
        <v>0.4</v>
      </c>
      <c r="X160" s="11">
        <v>0.4</v>
      </c>
      <c r="Y160" s="21" t="str">
        <f t="shared" si="9"/>
        <v>0.4,0.4,0.4,0.4</v>
      </c>
      <c r="Z160" s="11">
        <f t="shared" si="11"/>
        <v>0.1</v>
      </c>
      <c r="AA160" s="7">
        <v>0.04</v>
      </c>
      <c r="AB160" s="7">
        <v>0.9</v>
      </c>
      <c r="AC160" s="7">
        <v>0.1</v>
      </c>
      <c r="AD160" s="13">
        <v>1.5</v>
      </c>
      <c r="AE160" s="13">
        <v>1</v>
      </c>
      <c r="AF160" s="14" t="str" cm="1">
        <f t="array" ref="AF160">+"Loss_distribution_"&amp;D160&amp;"_"&amp;_xlfn.IFS(AND(D160="F",OR(G160="CCCSR-84",G160="NSR98-10")),"POST85_",AND(D160="F",OR(G160="PRE84",G160="PRE84S")),"PRE85_",D160="WF","")&amp;IF(OR(G160="CCCSR-84",G160="NSR98-10",D160="WF"),_xlfn.IFS(F160="OMF","DMI",F160="IMF","DMO",F160="SMF","DES"),)&amp;"_"&amp;C160&amp;"P"</f>
        <v>Loss_distribution_F_POST85_DMO_10P</v>
      </c>
      <c r="AG160" s="15">
        <v>1.2462</v>
      </c>
      <c r="AH160" s="15">
        <v>0.45</v>
      </c>
      <c r="AI160" s="15">
        <v>0.03</v>
      </c>
      <c r="AJ160" s="15">
        <v>0.3</v>
      </c>
    </row>
    <row r="161" spans="1:36" hidden="1" x14ac:dyDescent="0.3">
      <c r="A161" s="7" t="s">
        <v>356</v>
      </c>
      <c r="B161" s="7">
        <v>306.10000000000002</v>
      </c>
      <c r="C161" s="7">
        <v>10</v>
      </c>
      <c r="D161" s="7" t="s">
        <v>22</v>
      </c>
      <c r="E161" s="7" t="s">
        <v>94</v>
      </c>
      <c r="F161" s="7" t="str">
        <f t="shared" si="8"/>
        <v>IMF</v>
      </c>
      <c r="G161" t="s">
        <v>230</v>
      </c>
      <c r="H161" s="8" t="s">
        <v>357</v>
      </c>
      <c r="I161" t="s">
        <v>144</v>
      </c>
      <c r="J161" t="s">
        <v>38</v>
      </c>
      <c r="K161" s="7" t="str" cm="1">
        <f t="array" ref="K161">+_xlfn.IFS(D161="F","PRM",D161="WF","SC",D161="FI","PRMM")</f>
        <v>PRM</v>
      </c>
      <c r="L161" s="9" t="str" cm="1">
        <f t="array" ref="L161">+"CR" &amp; "/" &amp; K161 &amp; "/" &amp;
_xlfn.IFS(
OR(G161="PRE84",G161="PRE84S"),"ND",
AND(F161="OMF",OR(K161="PRM",K161="SC")),"DMI",
AND(F161="IMF",OR(K161="PRM",K161="SC")),"DMO",
AND(F161="SMF",OR(K161="PRM",K161="SC")),"DES",
AND(K161="PRMM",G161="CCCSR-84"),"DU")
&amp; "/" &amp; C161</f>
        <v>CR/PRM/DMO/10</v>
      </c>
      <c r="M161" s="10" t="str" cm="1">
        <f t="array" ref="M161">+"CR" &amp; "/" &amp; K161 &amp; "/" &amp;
_xlfn.IFS(
OR(G161="PRE84",G161="PRE84S"),"ND",
AND(F161="OMF",OR(K161="PRM",K161="SC")),"DMI",
AND(F161="IMF",OR(K161="PRM",K161="SC")),"DMO",
AND(F161="SMF",OR(K161="PRM",K161="SC")),"DES",
AND(K161="PRMM",G161="CCCSR-84"),"DU")</f>
        <v>CR/PRM/DMO</v>
      </c>
      <c r="N161" s="11"/>
      <c r="O161" s="12">
        <v>3.0000000000000001E-3</v>
      </c>
      <c r="P161" s="12">
        <v>0.01</v>
      </c>
      <c r="Q161" s="12">
        <v>2.8000000000000001E-2</v>
      </c>
      <c r="R161" s="12">
        <v>6.3E-2</v>
      </c>
      <c r="S161" s="12" t="str">
        <f t="shared" si="10"/>
        <v>0.003,0.01,0.028,0.063</v>
      </c>
      <c r="T161" s="11">
        <v>0.1</v>
      </c>
      <c r="U161" s="11">
        <v>0.4</v>
      </c>
      <c r="V161" s="11">
        <v>0.4</v>
      </c>
      <c r="W161" s="11">
        <v>0.4</v>
      </c>
      <c r="X161" s="11">
        <v>0.4</v>
      </c>
      <c r="Y161" s="21" t="str">
        <f t="shared" si="9"/>
        <v>0.4,0.4,0.4,0.4</v>
      </c>
      <c r="Z161" s="11">
        <f t="shared" si="11"/>
        <v>0.1</v>
      </c>
      <c r="AA161" s="7">
        <v>0.04</v>
      </c>
      <c r="AB161" s="7">
        <v>0.9</v>
      </c>
      <c r="AC161" s="7">
        <v>0.1</v>
      </c>
      <c r="AD161" s="13">
        <v>1.5</v>
      </c>
      <c r="AE161" s="13">
        <v>1</v>
      </c>
      <c r="AF161" s="14" t="str" cm="1">
        <f t="array" ref="AF161">+"Loss_distribution_"&amp;D161&amp;"_"&amp;_xlfn.IFS(AND(D161="F",OR(G161="CCCSR-84",G161="NSR98-10")),"POST85_",AND(D161="F",OR(G161="PRE84",G161="PRE84S")),"PRE85_",D161="WF","")&amp;IF(OR(G161="CCCSR-84",G161="NSR98-10",D161="WF"),_xlfn.IFS(F161="OMF","DMI",F161="IMF","DMO",F161="SMF","DES"),)&amp;"_"&amp;C161&amp;"P"</f>
        <v>Loss_distribution_F_POST85_DMO_10P</v>
      </c>
      <c r="AG161" s="15">
        <v>1.2462</v>
      </c>
      <c r="AH161" s="15">
        <v>0.45</v>
      </c>
      <c r="AI161" s="15">
        <v>0.03</v>
      </c>
      <c r="AJ161" s="15">
        <v>0.3</v>
      </c>
    </row>
    <row r="162" spans="1:36" hidden="1" x14ac:dyDescent="0.3">
      <c r="A162" s="7" t="s">
        <v>358</v>
      </c>
      <c r="B162" s="7">
        <v>331</v>
      </c>
      <c r="C162" s="7">
        <v>2</v>
      </c>
      <c r="D162" s="7" t="s">
        <v>22</v>
      </c>
      <c r="E162" s="7" t="s">
        <v>162</v>
      </c>
      <c r="F162" s="7" t="str">
        <f t="shared" si="8"/>
        <v>SMF</v>
      </c>
      <c r="G162" t="s">
        <v>230</v>
      </c>
      <c r="H162" s="8" t="s">
        <v>359</v>
      </c>
      <c r="I162" t="s">
        <v>164</v>
      </c>
      <c r="J162" t="s">
        <v>38</v>
      </c>
      <c r="K162" s="7" t="str" cm="1">
        <f t="array" ref="K162">+_xlfn.IFS(D162="F","PRM",D162="WF","SC",D162="FI","PRMM")</f>
        <v>PRM</v>
      </c>
      <c r="L162" s="9" t="str" cm="1">
        <f t="array" ref="L162">+"CR" &amp; "/" &amp; K162 &amp; "/" &amp;
_xlfn.IFS(
OR(G162="PRE84",G162="PRE84S"),"ND",
AND(F162="OMF",OR(K162="PRM",K162="SC")),"DMI",
AND(F162="IMF",OR(K162="PRM",K162="SC")),"DMO",
AND(F162="SMF",OR(K162="PRM",K162="SC")),"DES",
AND(K162="PRMM",G162="CCCSR-84"),"DU")
&amp; "/" &amp; C162</f>
        <v>CR/PRM/DES/2</v>
      </c>
      <c r="M162" s="10" t="str" cm="1">
        <f t="array" ref="M162">+"CR" &amp; "/" &amp; K162 &amp; "/" &amp;
_xlfn.IFS(
OR(G162="PRE84",G162="PRE84S"),"ND",
AND(F162="OMF",OR(K162="PRM",K162="SC")),"DMI",
AND(F162="IMF",OR(K162="PRM",K162="SC")),"DMO",
AND(F162="SMF",OR(K162="PRM",K162="SC")),"DES",
AND(K162="PRMM",G162="CCCSR-84"),"DU")</f>
        <v>CR/PRM/DES</v>
      </c>
      <c r="N162" s="11"/>
      <c r="O162" s="12">
        <v>3.0000000000000001E-3</v>
      </c>
      <c r="P162" s="12">
        <v>1.2E-2</v>
      </c>
      <c r="Q162" s="12">
        <v>4.3999999999999997E-2</v>
      </c>
      <c r="R162" s="12">
        <v>0.107</v>
      </c>
      <c r="S162" s="12" t="str">
        <f t="shared" si="10"/>
        <v>0.003,0.012,0.044,0.107</v>
      </c>
      <c r="T162" s="11">
        <v>0.1</v>
      </c>
      <c r="U162" s="11">
        <v>0.4</v>
      </c>
      <c r="V162" s="11">
        <v>0.4</v>
      </c>
      <c r="W162" s="11">
        <v>0.4</v>
      </c>
      <c r="X162" s="11">
        <v>0.4</v>
      </c>
      <c r="Y162" s="21" t="str">
        <f t="shared" si="9"/>
        <v>0.4,0.4,0.4,0.4</v>
      </c>
      <c r="Z162" s="11">
        <f t="shared" si="11"/>
        <v>0.1</v>
      </c>
      <c r="AA162" s="7">
        <v>0.04</v>
      </c>
      <c r="AB162" s="7">
        <v>0.9</v>
      </c>
      <c r="AC162" s="7">
        <v>0.1</v>
      </c>
      <c r="AD162" s="13">
        <v>0.6</v>
      </c>
      <c r="AE162" s="13">
        <v>1</v>
      </c>
      <c r="AF162" s="14" t="str" cm="1">
        <f t="array" ref="AF162">+"Loss_distribution_"&amp;D162&amp;"_"&amp;_xlfn.IFS(AND(D162="F",OR(G162="CCCSR-84",G162="NSR98-10")),"POST85_",AND(D162="F",OR(G162="PRE84",G162="PRE84S")),"PRE85_",D162="WF","")&amp;IF(OR(G162="CCCSR-84",G162="NSR98-10",D162="WF"),_xlfn.IFS(F162="OMF","DMI",F162="IMF","DMO",F162="SMF","DES"),)&amp;"_"&amp;C162&amp;"P"</f>
        <v>Loss_distribution_F_POST85_DES_2P</v>
      </c>
      <c r="AG162" s="15">
        <v>3.6273</v>
      </c>
      <c r="AH162" s="15">
        <v>0.76423200000000002</v>
      </c>
      <c r="AI162" s="15">
        <v>0.04</v>
      </c>
      <c r="AJ162" s="15">
        <v>0.3</v>
      </c>
    </row>
    <row r="163" spans="1:36" hidden="1" x14ac:dyDescent="0.3">
      <c r="A163" s="7" t="s">
        <v>360</v>
      </c>
      <c r="B163" s="7">
        <v>333</v>
      </c>
      <c r="C163" s="7">
        <v>2</v>
      </c>
      <c r="D163" s="7" t="s">
        <v>22</v>
      </c>
      <c r="E163" s="7" t="s">
        <v>162</v>
      </c>
      <c r="F163" s="7" t="str">
        <f t="shared" si="8"/>
        <v>SMF</v>
      </c>
      <c r="G163" t="s">
        <v>230</v>
      </c>
      <c r="H163" s="8" t="s">
        <v>361</v>
      </c>
      <c r="I163" t="s">
        <v>164</v>
      </c>
      <c r="J163" t="s">
        <v>38</v>
      </c>
      <c r="K163" s="7" t="str" cm="1">
        <f t="array" ref="K163">+_xlfn.IFS(D163="F","PRM",D163="WF","SC",D163="FI","PRMM")</f>
        <v>PRM</v>
      </c>
      <c r="L163" s="9" t="str" cm="1">
        <f t="array" ref="L163">+"CR" &amp; "/" &amp; K163 &amp; "/" &amp;
_xlfn.IFS(
OR(G163="PRE84",G163="PRE84S"),"ND",
AND(F163="OMF",OR(K163="PRM",K163="SC")),"DMI",
AND(F163="IMF",OR(K163="PRM",K163="SC")),"DMO",
AND(F163="SMF",OR(K163="PRM",K163="SC")),"DES",
AND(K163="PRMM",G163="CCCSR-84"),"DU")
&amp; "/" &amp; C163</f>
        <v>CR/PRM/DES/2</v>
      </c>
      <c r="M163" s="10" t="str" cm="1">
        <f t="array" ref="M163">+"CR" &amp; "/" &amp; K163 &amp; "/" &amp;
_xlfn.IFS(
OR(G163="PRE84",G163="PRE84S"),"ND",
AND(F163="OMF",OR(K163="PRM",K163="SC")),"DMI",
AND(F163="IMF",OR(K163="PRM",K163="SC")),"DMO",
AND(F163="SMF",OR(K163="PRM",K163="SC")),"DES",
AND(K163="PRMM",G163="CCCSR-84"),"DU")</f>
        <v>CR/PRM/DES</v>
      </c>
      <c r="N163" s="11"/>
      <c r="O163" s="12">
        <v>3.0000000000000001E-3</v>
      </c>
      <c r="P163" s="12">
        <v>1.2E-2</v>
      </c>
      <c r="Q163" s="12">
        <v>4.3999999999999997E-2</v>
      </c>
      <c r="R163" s="12">
        <v>0.107</v>
      </c>
      <c r="S163" s="12" t="str">
        <f t="shared" si="10"/>
        <v>0.003,0.012,0.044,0.107</v>
      </c>
      <c r="T163" s="11">
        <v>0.1</v>
      </c>
      <c r="U163" s="11">
        <v>0.4</v>
      </c>
      <c r="V163" s="11">
        <v>0.4</v>
      </c>
      <c r="W163" s="11">
        <v>0.4</v>
      </c>
      <c r="X163" s="11">
        <v>0.4</v>
      </c>
      <c r="Y163" s="21" t="str">
        <f t="shared" si="9"/>
        <v>0.4,0.4,0.4,0.4</v>
      </c>
      <c r="Z163" s="11">
        <f t="shared" si="11"/>
        <v>0.1</v>
      </c>
      <c r="AA163" s="7">
        <v>0.04</v>
      </c>
      <c r="AB163" s="7">
        <v>0.9</v>
      </c>
      <c r="AC163" s="7">
        <v>0.1</v>
      </c>
      <c r="AD163" s="13">
        <v>0.6</v>
      </c>
      <c r="AE163" s="13">
        <v>1</v>
      </c>
      <c r="AF163" s="14" t="str" cm="1">
        <f t="array" ref="AF163">+"Loss_distribution_"&amp;D163&amp;"_"&amp;_xlfn.IFS(AND(D163="F",OR(G163="CCCSR-84",G163="NSR98-10")),"POST85_",AND(D163="F",OR(G163="PRE84",G163="PRE84S")),"PRE85_",D163="WF","")&amp;IF(OR(G163="CCCSR-84",G163="NSR98-10",D163="WF"),_xlfn.IFS(F163="OMF","DMI",F163="IMF","DMO",F163="SMF","DES"),)&amp;"_"&amp;C163&amp;"P"</f>
        <v>Loss_distribution_F_POST85_DES_2P</v>
      </c>
      <c r="AG163" s="15">
        <v>3.6273</v>
      </c>
      <c r="AH163" s="15">
        <v>0.76423200000000002</v>
      </c>
      <c r="AI163" s="15">
        <v>0.04</v>
      </c>
      <c r="AJ163" s="15">
        <v>0.3</v>
      </c>
    </row>
    <row r="164" spans="1:36" hidden="1" x14ac:dyDescent="0.3">
      <c r="A164" s="7" t="s">
        <v>362</v>
      </c>
      <c r="B164" s="7">
        <v>334</v>
      </c>
      <c r="C164" s="7">
        <v>2</v>
      </c>
      <c r="D164" s="7" t="s">
        <v>22</v>
      </c>
      <c r="E164" s="7" t="s">
        <v>162</v>
      </c>
      <c r="F164" s="7" t="str">
        <f t="shared" si="8"/>
        <v>SMF</v>
      </c>
      <c r="G164" t="s">
        <v>230</v>
      </c>
      <c r="H164" s="8" t="s">
        <v>363</v>
      </c>
      <c r="I164" t="s">
        <v>164</v>
      </c>
      <c r="J164" t="s">
        <v>38</v>
      </c>
      <c r="K164" s="7" t="str" cm="1">
        <f t="array" ref="K164">+_xlfn.IFS(D164="F","PRM",D164="WF","SC",D164="FI","PRMM")</f>
        <v>PRM</v>
      </c>
      <c r="L164" s="9" t="str" cm="1">
        <f t="array" ref="L164">+"CR" &amp; "/" &amp; K164 &amp; "/" &amp;
_xlfn.IFS(
OR(G164="PRE84",G164="PRE84S"),"ND",
AND(F164="OMF",OR(K164="PRM",K164="SC")),"DMI",
AND(F164="IMF",OR(K164="PRM",K164="SC")),"DMO",
AND(F164="SMF",OR(K164="PRM",K164="SC")),"DES",
AND(K164="PRMM",G164="CCCSR-84"),"DU")
&amp; "/" &amp; C164</f>
        <v>CR/PRM/DES/2</v>
      </c>
      <c r="M164" s="10" t="str" cm="1">
        <f t="array" ref="M164">+"CR" &amp; "/" &amp; K164 &amp; "/" &amp;
_xlfn.IFS(
OR(G164="PRE84",G164="PRE84S"),"ND",
AND(F164="OMF",OR(K164="PRM",K164="SC")),"DMI",
AND(F164="IMF",OR(K164="PRM",K164="SC")),"DMO",
AND(F164="SMF",OR(K164="PRM",K164="SC")),"DES",
AND(K164="PRMM",G164="CCCSR-84"),"DU")</f>
        <v>CR/PRM/DES</v>
      </c>
      <c r="N164" s="11"/>
      <c r="O164" s="12">
        <v>3.0000000000000001E-3</v>
      </c>
      <c r="P164" s="12">
        <v>1.2E-2</v>
      </c>
      <c r="Q164" s="12">
        <v>4.3999999999999997E-2</v>
      </c>
      <c r="R164" s="12">
        <v>0.107</v>
      </c>
      <c r="S164" s="12" t="str">
        <f t="shared" si="10"/>
        <v>0.003,0.012,0.044,0.107</v>
      </c>
      <c r="T164" s="11">
        <v>0.1</v>
      </c>
      <c r="U164" s="11">
        <v>0.4</v>
      </c>
      <c r="V164" s="11">
        <v>0.4</v>
      </c>
      <c r="W164" s="11">
        <v>0.4</v>
      </c>
      <c r="X164" s="11">
        <v>0.4</v>
      </c>
      <c r="Y164" s="21" t="str">
        <f t="shared" si="9"/>
        <v>0.4,0.4,0.4,0.4</v>
      </c>
      <c r="Z164" s="11">
        <f t="shared" si="11"/>
        <v>0.1</v>
      </c>
      <c r="AA164" s="7">
        <v>0.04</v>
      </c>
      <c r="AB164" s="7">
        <v>0.9</v>
      </c>
      <c r="AC164" s="7">
        <v>0.1</v>
      </c>
      <c r="AD164" s="13">
        <v>0.6</v>
      </c>
      <c r="AE164" s="13">
        <v>1</v>
      </c>
      <c r="AF164" s="14" t="str" cm="1">
        <f t="array" ref="AF164">+"Loss_distribution_"&amp;D164&amp;"_"&amp;_xlfn.IFS(AND(D164="F",OR(G164="CCCSR-84",G164="NSR98-10")),"POST85_",AND(D164="F",OR(G164="PRE84",G164="PRE84S")),"PRE85_",D164="WF","")&amp;IF(OR(G164="CCCSR-84",G164="NSR98-10",D164="WF"),_xlfn.IFS(F164="OMF","DMI",F164="IMF","DMO",F164="SMF","DES"),)&amp;"_"&amp;C164&amp;"P"</f>
        <v>Loss_distribution_F_POST85_DES_2P</v>
      </c>
      <c r="AG164" s="15">
        <v>3.6273</v>
      </c>
      <c r="AH164" s="15">
        <v>0.76423200000000002</v>
      </c>
      <c r="AI164" s="15">
        <v>0.04</v>
      </c>
      <c r="AJ164" s="15">
        <v>0.3</v>
      </c>
    </row>
    <row r="165" spans="1:36" hidden="1" x14ac:dyDescent="0.3">
      <c r="A165" s="7" t="s">
        <v>364</v>
      </c>
      <c r="B165" s="7">
        <v>336</v>
      </c>
      <c r="C165" s="7">
        <v>2</v>
      </c>
      <c r="D165" s="7" t="s">
        <v>22</v>
      </c>
      <c r="E165" s="7" t="s">
        <v>162</v>
      </c>
      <c r="F165" s="7" t="str">
        <f t="shared" si="8"/>
        <v>SMF</v>
      </c>
      <c r="G165" t="s">
        <v>230</v>
      </c>
      <c r="H165" s="8" t="s">
        <v>365</v>
      </c>
      <c r="I165" t="s">
        <v>164</v>
      </c>
      <c r="J165" t="s">
        <v>38</v>
      </c>
      <c r="K165" s="7" t="str" cm="1">
        <f t="array" ref="K165">+_xlfn.IFS(D165="F","PRM",D165="WF","SC",D165="FI","PRMM")</f>
        <v>PRM</v>
      </c>
      <c r="L165" s="9" t="str" cm="1">
        <f t="array" ref="L165">+"CR" &amp; "/" &amp; K165 &amp; "/" &amp;
_xlfn.IFS(
OR(G165="PRE84",G165="PRE84S"),"ND",
AND(F165="OMF",OR(K165="PRM",K165="SC")),"DMI",
AND(F165="IMF",OR(K165="PRM",K165="SC")),"DMO",
AND(F165="SMF",OR(K165="PRM",K165="SC")),"DES",
AND(K165="PRMM",G165="CCCSR-84"),"DU")
&amp; "/" &amp; C165</f>
        <v>CR/PRM/DES/2</v>
      </c>
      <c r="M165" s="10" t="str" cm="1">
        <f t="array" ref="M165">+"CR" &amp; "/" &amp; K165 &amp; "/" &amp;
_xlfn.IFS(
OR(G165="PRE84",G165="PRE84S"),"ND",
AND(F165="OMF",OR(K165="PRM",K165="SC")),"DMI",
AND(F165="IMF",OR(K165="PRM",K165="SC")),"DMO",
AND(F165="SMF",OR(K165="PRM",K165="SC")),"DES",
AND(K165="PRMM",G165="CCCSR-84"),"DU")</f>
        <v>CR/PRM/DES</v>
      </c>
      <c r="N165" s="11"/>
      <c r="O165" s="12">
        <v>3.0000000000000001E-3</v>
      </c>
      <c r="P165" s="12">
        <v>1.2E-2</v>
      </c>
      <c r="Q165" s="12">
        <v>4.3999999999999997E-2</v>
      </c>
      <c r="R165" s="12">
        <v>0.107</v>
      </c>
      <c r="S165" s="12" t="str">
        <f t="shared" si="10"/>
        <v>0.003,0.012,0.044,0.107</v>
      </c>
      <c r="T165" s="11">
        <v>0.1</v>
      </c>
      <c r="U165" s="11">
        <v>0.4</v>
      </c>
      <c r="V165" s="11">
        <v>0.4</v>
      </c>
      <c r="W165" s="11">
        <v>0.4</v>
      </c>
      <c r="X165" s="11">
        <v>0.4</v>
      </c>
      <c r="Y165" s="21" t="str">
        <f t="shared" si="9"/>
        <v>0.4,0.4,0.4,0.4</v>
      </c>
      <c r="Z165" s="11">
        <f t="shared" si="11"/>
        <v>0.1</v>
      </c>
      <c r="AA165" s="7">
        <v>0.04</v>
      </c>
      <c r="AB165" s="7">
        <v>0.9</v>
      </c>
      <c r="AC165" s="7">
        <v>0.1</v>
      </c>
      <c r="AD165" s="13">
        <v>0.6</v>
      </c>
      <c r="AE165" s="13">
        <v>1</v>
      </c>
      <c r="AF165" s="14" t="str" cm="1">
        <f t="array" ref="AF165">+"Loss_distribution_"&amp;D165&amp;"_"&amp;_xlfn.IFS(AND(D165="F",OR(G165="CCCSR-84",G165="NSR98-10")),"POST85_",AND(D165="F",OR(G165="PRE84",G165="PRE84S")),"PRE85_",D165="WF","")&amp;IF(OR(G165="CCCSR-84",G165="NSR98-10",D165="WF"),_xlfn.IFS(F165="OMF","DMI",F165="IMF","DMO",F165="SMF","DES"),)&amp;"_"&amp;C165&amp;"P"</f>
        <v>Loss_distribution_F_POST85_DES_2P</v>
      </c>
      <c r="AG165" s="15">
        <v>3.6273</v>
      </c>
      <c r="AH165" s="15">
        <v>0.76423200000000002</v>
      </c>
      <c r="AI165" s="15">
        <v>0.04</v>
      </c>
      <c r="AJ165" s="15">
        <v>0.3</v>
      </c>
    </row>
    <row r="166" spans="1:36" hidden="1" x14ac:dyDescent="0.3">
      <c r="A166" s="7" t="s">
        <v>366</v>
      </c>
      <c r="B166" s="7">
        <v>337.1</v>
      </c>
      <c r="C166" s="7">
        <v>3</v>
      </c>
      <c r="D166" s="7" t="s">
        <v>22</v>
      </c>
      <c r="E166" s="7" t="s">
        <v>162</v>
      </c>
      <c r="F166" s="7" t="str">
        <f t="shared" si="8"/>
        <v>SMF</v>
      </c>
      <c r="G166" t="s">
        <v>230</v>
      </c>
      <c r="H166" s="8" t="s">
        <v>367</v>
      </c>
      <c r="I166" t="s">
        <v>164</v>
      </c>
      <c r="J166" t="s">
        <v>38</v>
      </c>
      <c r="K166" s="7" t="str" cm="1">
        <f t="array" ref="K166">+_xlfn.IFS(D166="F","PRM",D166="WF","SC",D166="FI","PRMM")</f>
        <v>PRM</v>
      </c>
      <c r="L166" s="9" t="str" cm="1">
        <f t="array" ref="L166">+"CR" &amp; "/" &amp; K166 &amp; "/" &amp;
_xlfn.IFS(
OR(G166="PRE84",G166="PRE84S"),"ND",
AND(F166="OMF",OR(K166="PRM",K166="SC")),"DMI",
AND(F166="IMF",OR(K166="PRM",K166="SC")),"DMO",
AND(F166="SMF",OR(K166="PRM",K166="SC")),"DES",
AND(K166="PRMM",G166="CCCSR-84"),"DU")
&amp; "/" &amp; C166</f>
        <v>CR/PRM/DES/3</v>
      </c>
      <c r="M166" s="10" t="str" cm="1">
        <f t="array" ref="M166">+"CR" &amp; "/" &amp; K166 &amp; "/" &amp;
_xlfn.IFS(
OR(G166="PRE84",G166="PRE84S"),"ND",
AND(F166="OMF",OR(K166="PRM",K166="SC")),"DMI",
AND(F166="IMF",OR(K166="PRM",K166="SC")),"DMO",
AND(F166="SMF",OR(K166="PRM",K166="SC")),"DES",
AND(K166="PRMM",G166="CCCSR-84"),"DU")</f>
        <v>CR/PRM/DES</v>
      </c>
      <c r="N166" s="11"/>
      <c r="O166" s="12">
        <v>3.0000000000000001E-3</v>
      </c>
      <c r="P166" s="12">
        <v>1.0999999999999999E-2</v>
      </c>
      <c r="Q166" s="12">
        <v>3.9E-2</v>
      </c>
      <c r="R166" s="12">
        <v>9.6000000000000002E-2</v>
      </c>
      <c r="S166" s="12" t="str">
        <f t="shared" si="10"/>
        <v>0.003,0.011,0.039,0.096</v>
      </c>
      <c r="T166" s="11">
        <v>0.1</v>
      </c>
      <c r="U166" s="11">
        <v>0.4</v>
      </c>
      <c r="V166" s="11">
        <v>0.4</v>
      </c>
      <c r="W166" s="11">
        <v>0.4</v>
      </c>
      <c r="X166" s="11">
        <v>0.4</v>
      </c>
      <c r="Y166" s="21" t="str">
        <f t="shared" si="9"/>
        <v>0.4,0.4,0.4,0.4</v>
      </c>
      <c r="Z166" s="11">
        <f t="shared" si="11"/>
        <v>0.1</v>
      </c>
      <c r="AA166" s="7">
        <v>0.04</v>
      </c>
      <c r="AB166" s="7">
        <v>0.9</v>
      </c>
      <c r="AC166" s="7">
        <v>0.1</v>
      </c>
      <c r="AD166" s="13">
        <v>1</v>
      </c>
      <c r="AE166" s="13">
        <v>1</v>
      </c>
      <c r="AF166" s="14" t="str" cm="1">
        <f t="array" ref="AF166">+"Loss_distribution_"&amp;D166&amp;"_"&amp;_xlfn.IFS(AND(D166="F",OR(G166="CCCSR-84",G166="NSR98-10")),"POST85_",AND(D166="F",OR(G166="PRE84",G166="PRE84S")),"PRE85_",D166="WF","")&amp;IF(OR(G166="CCCSR-84",G166="NSR98-10",D166="WF"),_xlfn.IFS(F166="OMF","DMI",F166="IMF","DMO",F166="SMF","DES"),)&amp;"_"&amp;C166&amp;"P"</f>
        <v>Loss_distribution_F_POST85_DES_3P</v>
      </c>
      <c r="AG166" s="15">
        <v>1.7897000000000001</v>
      </c>
      <c r="AH166" s="15">
        <v>0.49753311882252071</v>
      </c>
      <c r="AI166" s="15">
        <v>0.04</v>
      </c>
      <c r="AJ166" s="15">
        <v>0.3</v>
      </c>
    </row>
    <row r="167" spans="1:36" hidden="1" x14ac:dyDescent="0.3">
      <c r="A167" s="7" t="s">
        <v>368</v>
      </c>
      <c r="B167" s="7">
        <v>339</v>
      </c>
      <c r="C167" s="7">
        <v>3</v>
      </c>
      <c r="D167" s="7" t="s">
        <v>22</v>
      </c>
      <c r="E167" s="7" t="s">
        <v>162</v>
      </c>
      <c r="F167" s="7" t="str">
        <f t="shared" si="8"/>
        <v>SMF</v>
      </c>
      <c r="G167" t="s">
        <v>230</v>
      </c>
      <c r="H167" s="8" t="s">
        <v>369</v>
      </c>
      <c r="I167" t="s">
        <v>164</v>
      </c>
      <c r="J167" t="s">
        <v>38</v>
      </c>
      <c r="K167" s="7" t="str" cm="1">
        <f t="array" ref="K167">+_xlfn.IFS(D167="F","PRM",D167="WF","SC",D167="FI","PRMM")</f>
        <v>PRM</v>
      </c>
      <c r="L167" s="9" t="str" cm="1">
        <f t="array" ref="L167">+"CR" &amp; "/" &amp; K167 &amp; "/" &amp;
_xlfn.IFS(
OR(G167="PRE84",G167="PRE84S"),"ND",
AND(F167="OMF",OR(K167="PRM",K167="SC")),"DMI",
AND(F167="IMF",OR(K167="PRM",K167="SC")),"DMO",
AND(F167="SMF",OR(K167="PRM",K167="SC")),"DES",
AND(K167="PRMM",G167="CCCSR-84"),"DU")
&amp; "/" &amp; C167</f>
        <v>CR/PRM/DES/3</v>
      </c>
      <c r="M167" s="10" t="str" cm="1">
        <f t="array" ref="M167">+"CR" &amp; "/" &amp; K167 &amp; "/" &amp;
_xlfn.IFS(
OR(G167="PRE84",G167="PRE84S"),"ND",
AND(F167="OMF",OR(K167="PRM",K167="SC")),"DMI",
AND(F167="IMF",OR(K167="PRM",K167="SC")),"DMO",
AND(F167="SMF",OR(K167="PRM",K167="SC")),"DES",
AND(K167="PRMM",G167="CCCSR-84"),"DU")</f>
        <v>CR/PRM/DES</v>
      </c>
      <c r="N167" s="11"/>
      <c r="O167" s="12">
        <v>3.0000000000000001E-3</v>
      </c>
      <c r="P167" s="12">
        <v>1.0999999999999999E-2</v>
      </c>
      <c r="Q167" s="12">
        <v>3.9E-2</v>
      </c>
      <c r="R167" s="12">
        <v>9.6000000000000002E-2</v>
      </c>
      <c r="S167" s="12" t="str">
        <f t="shared" si="10"/>
        <v>0.003,0.011,0.039,0.096</v>
      </c>
      <c r="T167" s="11">
        <v>0.1</v>
      </c>
      <c r="U167" s="11">
        <v>0.4</v>
      </c>
      <c r="V167" s="11">
        <v>0.4</v>
      </c>
      <c r="W167" s="11">
        <v>0.4</v>
      </c>
      <c r="X167" s="11">
        <v>0.4</v>
      </c>
      <c r="Y167" s="21" t="str">
        <f t="shared" si="9"/>
        <v>0.4,0.4,0.4,0.4</v>
      </c>
      <c r="Z167" s="11">
        <f t="shared" si="11"/>
        <v>0.1</v>
      </c>
      <c r="AA167" s="7">
        <v>0.04</v>
      </c>
      <c r="AB167" s="7">
        <v>0.9</v>
      </c>
      <c r="AC167" s="7">
        <v>0.1</v>
      </c>
      <c r="AD167" s="13">
        <v>1</v>
      </c>
      <c r="AE167" s="13">
        <v>1</v>
      </c>
      <c r="AF167" s="14" t="str" cm="1">
        <f t="array" ref="AF167">+"Loss_distribution_"&amp;D167&amp;"_"&amp;_xlfn.IFS(AND(D167="F",OR(G167="CCCSR-84",G167="NSR98-10")),"POST85_",AND(D167="F",OR(G167="PRE84",G167="PRE84S")),"PRE85_",D167="WF","")&amp;IF(OR(G167="CCCSR-84",G167="NSR98-10",D167="WF"),_xlfn.IFS(F167="OMF","DMI",F167="IMF","DMO",F167="SMF","DES"),)&amp;"_"&amp;C167&amp;"P"</f>
        <v>Loss_distribution_F_POST85_DES_3P</v>
      </c>
      <c r="AG167" s="15">
        <v>1.7897000000000001</v>
      </c>
      <c r="AH167" s="15">
        <v>0.49753311882252071</v>
      </c>
      <c r="AI167" s="15">
        <v>0.04</v>
      </c>
      <c r="AJ167" s="15">
        <v>0.3</v>
      </c>
    </row>
    <row r="168" spans="1:36" hidden="1" x14ac:dyDescent="0.3">
      <c r="A168" s="7" t="s">
        <v>370</v>
      </c>
      <c r="B168" s="7">
        <v>340</v>
      </c>
      <c r="C168" s="7">
        <v>3</v>
      </c>
      <c r="D168" s="7" t="s">
        <v>22</v>
      </c>
      <c r="E168" s="7" t="s">
        <v>162</v>
      </c>
      <c r="F168" s="7" t="str">
        <f t="shared" si="8"/>
        <v>SMF</v>
      </c>
      <c r="G168" t="s">
        <v>230</v>
      </c>
      <c r="H168" s="8" t="s">
        <v>371</v>
      </c>
      <c r="I168" t="s">
        <v>164</v>
      </c>
      <c r="J168" t="s">
        <v>38</v>
      </c>
      <c r="K168" s="7" t="str" cm="1">
        <f t="array" ref="K168">+_xlfn.IFS(D168="F","PRM",D168="WF","SC",D168="FI","PRMM")</f>
        <v>PRM</v>
      </c>
      <c r="L168" s="9" t="str" cm="1">
        <f t="array" ref="L168">+"CR" &amp; "/" &amp; K168 &amp; "/" &amp;
_xlfn.IFS(
OR(G168="PRE84",G168="PRE84S"),"ND",
AND(F168="OMF",OR(K168="PRM",K168="SC")),"DMI",
AND(F168="IMF",OR(K168="PRM",K168="SC")),"DMO",
AND(F168="SMF",OR(K168="PRM",K168="SC")),"DES",
AND(K168="PRMM",G168="CCCSR-84"),"DU")
&amp; "/" &amp; C168</f>
        <v>CR/PRM/DES/3</v>
      </c>
      <c r="M168" s="10" t="str" cm="1">
        <f t="array" ref="M168">+"CR" &amp; "/" &amp; K168 &amp; "/" &amp;
_xlfn.IFS(
OR(G168="PRE84",G168="PRE84S"),"ND",
AND(F168="OMF",OR(K168="PRM",K168="SC")),"DMI",
AND(F168="IMF",OR(K168="PRM",K168="SC")),"DMO",
AND(F168="SMF",OR(K168="PRM",K168="SC")),"DES",
AND(K168="PRMM",G168="CCCSR-84"),"DU")</f>
        <v>CR/PRM/DES</v>
      </c>
      <c r="N168" s="11"/>
      <c r="O168" s="12">
        <v>3.0000000000000001E-3</v>
      </c>
      <c r="P168" s="12">
        <v>1.0999999999999999E-2</v>
      </c>
      <c r="Q168" s="12">
        <v>3.9E-2</v>
      </c>
      <c r="R168" s="12">
        <v>9.6000000000000002E-2</v>
      </c>
      <c r="S168" s="12" t="str">
        <f t="shared" si="10"/>
        <v>0.003,0.011,0.039,0.096</v>
      </c>
      <c r="T168" s="11">
        <v>0.1</v>
      </c>
      <c r="U168" s="11">
        <v>0.4</v>
      </c>
      <c r="V168" s="11">
        <v>0.4</v>
      </c>
      <c r="W168" s="11">
        <v>0.4</v>
      </c>
      <c r="X168" s="11">
        <v>0.4</v>
      </c>
      <c r="Y168" s="21" t="str">
        <f t="shared" si="9"/>
        <v>0.4,0.4,0.4,0.4</v>
      </c>
      <c r="Z168" s="11">
        <f t="shared" si="11"/>
        <v>0.1</v>
      </c>
      <c r="AA168" s="7">
        <v>0.04</v>
      </c>
      <c r="AB168" s="7">
        <v>0.9</v>
      </c>
      <c r="AC168" s="7">
        <v>0.1</v>
      </c>
      <c r="AD168" s="13">
        <v>1</v>
      </c>
      <c r="AE168" s="13">
        <v>1</v>
      </c>
      <c r="AF168" s="14" t="str" cm="1">
        <f t="array" ref="AF168">+"Loss_distribution_"&amp;D168&amp;"_"&amp;_xlfn.IFS(AND(D168="F",OR(G168="CCCSR-84",G168="NSR98-10")),"POST85_",AND(D168="F",OR(G168="PRE84",G168="PRE84S")),"PRE85_",D168="WF","")&amp;IF(OR(G168="CCCSR-84",G168="NSR98-10",D168="WF"),_xlfn.IFS(F168="OMF","DMI",F168="IMF","DMO",F168="SMF","DES"),)&amp;"_"&amp;C168&amp;"P"</f>
        <v>Loss_distribution_F_POST85_DES_3P</v>
      </c>
      <c r="AG168" s="15">
        <v>1.7897000000000001</v>
      </c>
      <c r="AH168" s="15">
        <v>0.49753311882252071</v>
      </c>
      <c r="AI168" s="15">
        <v>0.04</v>
      </c>
      <c r="AJ168" s="15">
        <v>0.3</v>
      </c>
    </row>
    <row r="169" spans="1:36" hidden="1" x14ac:dyDescent="0.3">
      <c r="A169" s="7" t="s">
        <v>372</v>
      </c>
      <c r="B169" s="7">
        <v>342.1</v>
      </c>
      <c r="C169" s="7">
        <v>3</v>
      </c>
      <c r="D169" s="7" t="s">
        <v>22</v>
      </c>
      <c r="E169" s="7" t="s">
        <v>162</v>
      </c>
      <c r="F169" s="7" t="str">
        <f t="shared" si="8"/>
        <v>SMF</v>
      </c>
      <c r="G169" t="s">
        <v>230</v>
      </c>
      <c r="H169" s="8" t="s">
        <v>373</v>
      </c>
      <c r="I169" t="s">
        <v>164</v>
      </c>
      <c r="J169" t="s">
        <v>38</v>
      </c>
      <c r="K169" s="7" t="str" cm="1">
        <f t="array" ref="K169">+_xlfn.IFS(D169="F","PRM",D169="WF","SC",D169="FI","PRMM")</f>
        <v>PRM</v>
      </c>
      <c r="L169" s="9" t="str" cm="1">
        <f t="array" ref="L169">+"CR" &amp; "/" &amp; K169 &amp; "/" &amp;
_xlfn.IFS(
OR(G169="PRE84",G169="PRE84S"),"ND",
AND(F169="OMF",OR(K169="PRM",K169="SC")),"DMI",
AND(F169="IMF",OR(K169="PRM",K169="SC")),"DMO",
AND(F169="SMF",OR(K169="PRM",K169="SC")),"DES",
AND(K169="PRMM",G169="CCCSR-84"),"DU")
&amp; "/" &amp; C169</f>
        <v>CR/PRM/DES/3</v>
      </c>
      <c r="M169" s="10" t="str" cm="1">
        <f t="array" ref="M169">+"CR" &amp; "/" &amp; K169 &amp; "/" &amp;
_xlfn.IFS(
OR(G169="PRE84",G169="PRE84S"),"ND",
AND(F169="OMF",OR(K169="PRM",K169="SC")),"DMI",
AND(F169="IMF",OR(K169="PRM",K169="SC")),"DMO",
AND(F169="SMF",OR(K169="PRM",K169="SC")),"DES",
AND(K169="PRMM",G169="CCCSR-84"),"DU")</f>
        <v>CR/PRM/DES</v>
      </c>
      <c r="N169" s="11"/>
      <c r="O169" s="12">
        <v>3.0000000000000001E-3</v>
      </c>
      <c r="P169" s="12">
        <v>1.0999999999999999E-2</v>
      </c>
      <c r="Q169" s="12">
        <v>3.9E-2</v>
      </c>
      <c r="R169" s="12">
        <v>9.6000000000000002E-2</v>
      </c>
      <c r="S169" s="12" t="str">
        <f t="shared" si="10"/>
        <v>0.003,0.011,0.039,0.096</v>
      </c>
      <c r="T169" s="11">
        <v>0.1</v>
      </c>
      <c r="U169" s="11">
        <v>0.4</v>
      </c>
      <c r="V169" s="11">
        <v>0.4</v>
      </c>
      <c r="W169" s="11">
        <v>0.4</v>
      </c>
      <c r="X169" s="11">
        <v>0.4</v>
      </c>
      <c r="Y169" s="21" t="str">
        <f t="shared" si="9"/>
        <v>0.4,0.4,0.4,0.4</v>
      </c>
      <c r="Z169" s="11">
        <f t="shared" si="11"/>
        <v>0.1</v>
      </c>
      <c r="AA169" s="7">
        <v>0.04</v>
      </c>
      <c r="AB169" s="7">
        <v>0.9</v>
      </c>
      <c r="AC169" s="7">
        <v>0.1</v>
      </c>
      <c r="AD169" s="13">
        <v>1</v>
      </c>
      <c r="AE169" s="13">
        <v>1</v>
      </c>
      <c r="AF169" s="14" t="str" cm="1">
        <f t="array" ref="AF169">+"Loss_distribution_"&amp;D169&amp;"_"&amp;_xlfn.IFS(AND(D169="F",OR(G169="CCCSR-84",G169="NSR98-10")),"POST85_",AND(D169="F",OR(G169="PRE84",G169="PRE84S")),"PRE85_",D169="WF","")&amp;IF(OR(G169="CCCSR-84",G169="NSR98-10",D169="WF"),_xlfn.IFS(F169="OMF","DMI",F169="IMF","DMO",F169="SMF","DES"),)&amp;"_"&amp;C169&amp;"P"</f>
        <v>Loss_distribution_F_POST85_DES_3P</v>
      </c>
      <c r="AG169" s="15">
        <v>1.7897000000000001</v>
      </c>
      <c r="AH169" s="15">
        <v>0.49753311882252071</v>
      </c>
      <c r="AI169" s="15">
        <v>0.04</v>
      </c>
      <c r="AJ169" s="15">
        <v>0.3</v>
      </c>
    </row>
    <row r="170" spans="1:36" x14ac:dyDescent="0.3">
      <c r="A170" s="7" t="s">
        <v>374</v>
      </c>
      <c r="B170" s="7">
        <v>343</v>
      </c>
      <c r="C170" s="7">
        <v>4</v>
      </c>
      <c r="D170" s="7" t="s">
        <v>22</v>
      </c>
      <c r="E170" s="7" t="s">
        <v>162</v>
      </c>
      <c r="F170" s="7" t="str">
        <f t="shared" si="8"/>
        <v>SMF</v>
      </c>
      <c r="G170" t="s">
        <v>230</v>
      </c>
      <c r="H170" s="8" t="s">
        <v>375</v>
      </c>
      <c r="I170" t="s">
        <v>164</v>
      </c>
      <c r="J170" t="s">
        <v>38</v>
      </c>
      <c r="K170" s="7" t="str" cm="1">
        <f t="array" ref="K170">+_xlfn.IFS(D170="F","PRM",D170="WF","SC",D170="FI","PRMM")</f>
        <v>PRM</v>
      </c>
      <c r="L170" s="9" t="str" cm="1">
        <f t="array" ref="L170">+"CR" &amp; "/" &amp; K170 &amp; "/" &amp;
_xlfn.IFS(
OR(G170="PRE84",G170="PRE84S"),"ND",
AND(F170="OMF",OR(K170="PRM",K170="SC")),"DMI",
AND(F170="IMF",OR(K170="PRM",K170="SC")),"DMO",
AND(F170="SMF",OR(K170="PRM",K170="SC")),"DES",
AND(K170="PRMM",G170="CCCSR-84"),"DU")
&amp; "/" &amp; C170</f>
        <v>CR/PRM/DES/4</v>
      </c>
      <c r="M170" s="10" t="str" cm="1">
        <f t="array" ref="M170">+"CR" &amp; "/" &amp; K170 &amp; "/" &amp;
_xlfn.IFS(
OR(G170="PRE84",G170="PRE84S"),"ND",
AND(F170="OMF",OR(K170="PRM",K170="SC")),"DMI",
AND(F170="IMF",OR(K170="PRM",K170="SC")),"DMO",
AND(F170="SMF",OR(K170="PRM",K170="SC")),"DES",
AND(K170="PRMM",G170="CCCSR-84"),"DU")</f>
        <v>CR/PRM/DES</v>
      </c>
      <c r="N170" s="11">
        <v>1</v>
      </c>
      <c r="O170" s="12">
        <v>3.0000000000000001E-3</v>
      </c>
      <c r="P170" s="12">
        <v>1.0999999999999999E-2</v>
      </c>
      <c r="Q170" s="12">
        <v>3.6999999999999998E-2</v>
      </c>
      <c r="R170" s="12">
        <v>8.8999999999999996E-2</v>
      </c>
      <c r="S170" s="12" t="str">
        <f t="shared" si="10"/>
        <v>0.003,0.011,0.037,0.089</v>
      </c>
      <c r="T170" s="11">
        <v>0.1</v>
      </c>
      <c r="U170" s="11">
        <v>0.4</v>
      </c>
      <c r="V170" s="11">
        <v>0.4</v>
      </c>
      <c r="W170" s="11">
        <v>0.4</v>
      </c>
      <c r="X170" s="11">
        <v>0.4</v>
      </c>
      <c r="Y170" s="21" t="str">
        <f t="shared" si="9"/>
        <v>0.4,0.4,0.4,0.4</v>
      </c>
      <c r="Z170" s="11">
        <f t="shared" si="11"/>
        <v>0.1</v>
      </c>
      <c r="AA170" s="7">
        <v>0.04</v>
      </c>
      <c r="AB170" s="7">
        <v>0.9</v>
      </c>
      <c r="AC170" s="7">
        <v>0.1</v>
      </c>
      <c r="AD170" s="13">
        <v>1</v>
      </c>
      <c r="AE170" s="13">
        <v>1</v>
      </c>
      <c r="AF170" s="14" t="str" cm="1">
        <f t="array" ref="AF170">+"Loss_distribution_"&amp;D170&amp;"_"&amp;_xlfn.IFS(AND(D170="F",OR(G170="CCCSR-84",G170="NSR98-10")),"POST85_",AND(D170="F",OR(G170="PRE84",G170="PRE84S")),"PRE85_",D170="WF","")&amp;IF(OR(G170="CCCSR-84",G170="NSR98-10",D170="WF"),_xlfn.IFS(F170="OMF","DMI",F170="IMF","DMO",F170="SMF","DES"),)&amp;"_"&amp;C170&amp;"P"</f>
        <v>Loss_distribution_F_POST85_DES_4P</v>
      </c>
      <c r="AG170" s="15">
        <v>1.7915000000000001</v>
      </c>
      <c r="AH170" s="15">
        <v>0.59930399999999995</v>
      </c>
      <c r="AI170" s="15">
        <v>0.04</v>
      </c>
      <c r="AJ170" s="15">
        <v>0.3</v>
      </c>
    </row>
    <row r="171" spans="1:36" x14ac:dyDescent="0.3">
      <c r="A171" s="7" t="s">
        <v>376</v>
      </c>
      <c r="B171" s="7">
        <v>345</v>
      </c>
      <c r="C171" s="7">
        <v>4</v>
      </c>
      <c r="D171" s="7" t="s">
        <v>22</v>
      </c>
      <c r="E171" s="7" t="s">
        <v>162</v>
      </c>
      <c r="F171" s="7" t="str">
        <f t="shared" si="8"/>
        <v>SMF</v>
      </c>
      <c r="G171" t="s">
        <v>230</v>
      </c>
      <c r="H171" s="8" t="s">
        <v>377</v>
      </c>
      <c r="I171" t="s">
        <v>164</v>
      </c>
      <c r="J171" t="s">
        <v>38</v>
      </c>
      <c r="K171" s="7" t="str" cm="1">
        <f t="array" ref="K171">+_xlfn.IFS(D171="F","PRM",D171="WF","SC",D171="FI","PRMM")</f>
        <v>PRM</v>
      </c>
      <c r="L171" s="9" t="str" cm="1">
        <f t="array" ref="L171">+"CR" &amp; "/" &amp; K171 &amp; "/" &amp;
_xlfn.IFS(
OR(G171="PRE84",G171="PRE84S"),"ND",
AND(F171="OMF",OR(K171="PRM",K171="SC")),"DMI",
AND(F171="IMF",OR(K171="PRM",K171="SC")),"DMO",
AND(F171="SMF",OR(K171="PRM",K171="SC")),"DES",
AND(K171="PRMM",G171="CCCSR-84"),"DU")
&amp; "/" &amp; C171</f>
        <v>CR/PRM/DES/4</v>
      </c>
      <c r="M171" s="10" t="str" cm="1">
        <f t="array" ref="M171">+"CR" &amp; "/" &amp; K171 &amp; "/" &amp;
_xlfn.IFS(
OR(G171="PRE84",G171="PRE84S"),"ND",
AND(F171="OMF",OR(K171="PRM",K171="SC")),"DMI",
AND(F171="IMF",OR(K171="PRM",K171="SC")),"DMO",
AND(F171="SMF",OR(K171="PRM",K171="SC")),"DES",
AND(K171="PRMM",G171="CCCSR-84"),"DU")</f>
        <v>CR/PRM/DES</v>
      </c>
      <c r="N171" s="11">
        <v>1</v>
      </c>
      <c r="O171" s="12">
        <v>3.0000000000000001E-3</v>
      </c>
      <c r="P171" s="12">
        <v>1.0999999999999999E-2</v>
      </c>
      <c r="Q171" s="12">
        <v>3.6999999999999998E-2</v>
      </c>
      <c r="R171" s="12">
        <v>8.8999999999999996E-2</v>
      </c>
      <c r="S171" s="12" t="str">
        <f t="shared" si="10"/>
        <v>0.003,0.011,0.037,0.089</v>
      </c>
      <c r="T171" s="11">
        <v>0.1</v>
      </c>
      <c r="U171" s="11">
        <v>0.4</v>
      </c>
      <c r="V171" s="11">
        <v>0.4</v>
      </c>
      <c r="W171" s="11">
        <v>0.4</v>
      </c>
      <c r="X171" s="11">
        <v>0.4</v>
      </c>
      <c r="Y171" s="21" t="str">
        <f t="shared" si="9"/>
        <v>0.4,0.4,0.4,0.4</v>
      </c>
      <c r="Z171" s="11">
        <f t="shared" si="11"/>
        <v>0.1</v>
      </c>
      <c r="AA171" s="7">
        <v>0.04</v>
      </c>
      <c r="AB171" s="7">
        <v>0.9</v>
      </c>
      <c r="AC171" s="7">
        <v>0.1</v>
      </c>
      <c r="AD171" s="13">
        <v>1</v>
      </c>
      <c r="AE171" s="13">
        <v>1</v>
      </c>
      <c r="AF171" s="14" t="str" cm="1">
        <f t="array" ref="AF171">+"Loss_distribution_"&amp;D171&amp;"_"&amp;_xlfn.IFS(AND(D171="F",OR(G171="CCCSR-84",G171="NSR98-10")),"POST85_",AND(D171="F",OR(G171="PRE84",G171="PRE84S")),"PRE85_",D171="WF","")&amp;IF(OR(G171="CCCSR-84",G171="NSR98-10",D171="WF"),_xlfn.IFS(F171="OMF","DMI",F171="IMF","DMO",F171="SMF","DES"),)&amp;"_"&amp;C171&amp;"P"</f>
        <v>Loss_distribution_F_POST85_DES_4P</v>
      </c>
      <c r="AG171" s="15">
        <v>1.7915000000000001</v>
      </c>
      <c r="AH171" s="15">
        <v>0.59930399999999995</v>
      </c>
      <c r="AI171" s="15">
        <v>0.04</v>
      </c>
      <c r="AJ171" s="15">
        <v>0.3</v>
      </c>
    </row>
    <row r="172" spans="1:36" x14ac:dyDescent="0.3">
      <c r="A172" s="7" t="s">
        <v>378</v>
      </c>
      <c r="B172" s="7">
        <v>346.1</v>
      </c>
      <c r="C172" s="7">
        <v>4</v>
      </c>
      <c r="D172" s="7" t="s">
        <v>22</v>
      </c>
      <c r="E172" s="7" t="s">
        <v>162</v>
      </c>
      <c r="F172" s="7" t="str">
        <f t="shared" si="8"/>
        <v>SMF</v>
      </c>
      <c r="G172" t="s">
        <v>230</v>
      </c>
      <c r="H172" s="8" t="s">
        <v>379</v>
      </c>
      <c r="I172" t="s">
        <v>164</v>
      </c>
      <c r="J172" t="s">
        <v>38</v>
      </c>
      <c r="K172" s="7" t="str" cm="1">
        <f t="array" ref="K172">+_xlfn.IFS(D172="F","PRM",D172="WF","SC",D172="FI","PRMM")</f>
        <v>PRM</v>
      </c>
      <c r="L172" s="9" t="str" cm="1">
        <f t="array" ref="L172">+"CR" &amp; "/" &amp; K172 &amp; "/" &amp;
_xlfn.IFS(
OR(G172="PRE84",G172="PRE84S"),"ND",
AND(F172="OMF",OR(K172="PRM",K172="SC")),"DMI",
AND(F172="IMF",OR(K172="PRM",K172="SC")),"DMO",
AND(F172="SMF",OR(K172="PRM",K172="SC")),"DES",
AND(K172="PRMM",G172="CCCSR-84"),"DU")
&amp; "/" &amp; C172</f>
        <v>CR/PRM/DES/4</v>
      </c>
      <c r="M172" s="10" t="str" cm="1">
        <f t="array" ref="M172">+"CR" &amp; "/" &amp; K172 &amp; "/" &amp;
_xlfn.IFS(
OR(G172="PRE84",G172="PRE84S"),"ND",
AND(F172="OMF",OR(K172="PRM",K172="SC")),"DMI",
AND(F172="IMF",OR(K172="PRM",K172="SC")),"DMO",
AND(F172="SMF",OR(K172="PRM",K172="SC")),"DES",
AND(K172="PRMM",G172="CCCSR-84"),"DU")</f>
        <v>CR/PRM/DES</v>
      </c>
      <c r="N172" s="11">
        <v>1</v>
      </c>
      <c r="O172" s="12">
        <v>3.0000000000000001E-3</v>
      </c>
      <c r="P172" s="12">
        <v>1.0999999999999999E-2</v>
      </c>
      <c r="Q172" s="12">
        <v>3.6999999999999998E-2</v>
      </c>
      <c r="R172" s="12">
        <v>8.8999999999999996E-2</v>
      </c>
      <c r="S172" s="12" t="str">
        <f t="shared" si="10"/>
        <v>0.003,0.011,0.037,0.089</v>
      </c>
      <c r="T172" s="11">
        <v>0.1</v>
      </c>
      <c r="U172" s="11">
        <v>0.4</v>
      </c>
      <c r="V172" s="11">
        <v>0.4</v>
      </c>
      <c r="W172" s="11">
        <v>0.4</v>
      </c>
      <c r="X172" s="11">
        <v>0.4</v>
      </c>
      <c r="Y172" s="21" t="str">
        <f t="shared" si="9"/>
        <v>0.4,0.4,0.4,0.4</v>
      </c>
      <c r="Z172" s="11">
        <f t="shared" si="11"/>
        <v>0.1</v>
      </c>
      <c r="AA172" s="7">
        <v>0.04</v>
      </c>
      <c r="AB172" s="7">
        <v>0.9</v>
      </c>
      <c r="AC172" s="7">
        <v>0.1</v>
      </c>
      <c r="AD172" s="13">
        <v>1</v>
      </c>
      <c r="AE172" s="13">
        <v>1</v>
      </c>
      <c r="AF172" s="14" t="str" cm="1">
        <f t="array" ref="AF172">+"Loss_distribution_"&amp;D172&amp;"_"&amp;_xlfn.IFS(AND(D172="F",OR(G172="CCCSR-84",G172="NSR98-10")),"POST85_",AND(D172="F",OR(G172="PRE84",G172="PRE84S")),"PRE85_",D172="WF","")&amp;IF(OR(G172="CCCSR-84",G172="NSR98-10",D172="WF"),_xlfn.IFS(F172="OMF","DMI",F172="IMF","DMO",F172="SMF","DES"),)&amp;"_"&amp;C172&amp;"P"</f>
        <v>Loss_distribution_F_POST85_DES_4P</v>
      </c>
      <c r="AG172" s="15">
        <v>1.7915000000000001</v>
      </c>
      <c r="AH172" s="15">
        <v>0.59930399999999995</v>
      </c>
      <c r="AI172" s="15">
        <v>0.04</v>
      </c>
      <c r="AJ172" s="15">
        <v>0.3</v>
      </c>
    </row>
    <row r="173" spans="1:36" x14ac:dyDescent="0.3">
      <c r="A173" s="7" t="s">
        <v>380</v>
      </c>
      <c r="B173" s="7">
        <v>348</v>
      </c>
      <c r="C173" s="7">
        <v>4</v>
      </c>
      <c r="D173" s="7" t="s">
        <v>22</v>
      </c>
      <c r="E173" s="7" t="s">
        <v>162</v>
      </c>
      <c r="F173" s="7" t="str">
        <f t="shared" si="8"/>
        <v>SMF</v>
      </c>
      <c r="G173" t="s">
        <v>230</v>
      </c>
      <c r="H173" s="8" t="s">
        <v>381</v>
      </c>
      <c r="I173" t="s">
        <v>164</v>
      </c>
      <c r="J173" t="s">
        <v>38</v>
      </c>
      <c r="K173" s="7" t="str" cm="1">
        <f t="array" ref="K173">+_xlfn.IFS(D173="F","PRM",D173="WF","SC",D173="FI","PRMM")</f>
        <v>PRM</v>
      </c>
      <c r="L173" s="9" t="str" cm="1">
        <f t="array" ref="L173">+"CR" &amp; "/" &amp; K173 &amp; "/" &amp;
_xlfn.IFS(
OR(G173="PRE84",G173="PRE84S"),"ND",
AND(F173="OMF",OR(K173="PRM",K173="SC")),"DMI",
AND(F173="IMF",OR(K173="PRM",K173="SC")),"DMO",
AND(F173="SMF",OR(K173="PRM",K173="SC")),"DES",
AND(K173="PRMM",G173="CCCSR-84"),"DU")
&amp; "/" &amp; C173</f>
        <v>CR/PRM/DES/4</v>
      </c>
      <c r="M173" s="10" t="str" cm="1">
        <f t="array" ref="M173">+"CR" &amp; "/" &amp; K173 &amp; "/" &amp;
_xlfn.IFS(
OR(G173="PRE84",G173="PRE84S"),"ND",
AND(F173="OMF",OR(K173="PRM",K173="SC")),"DMI",
AND(F173="IMF",OR(K173="PRM",K173="SC")),"DMO",
AND(F173="SMF",OR(K173="PRM",K173="SC")),"DES",
AND(K173="PRMM",G173="CCCSR-84"),"DU")</f>
        <v>CR/PRM/DES</v>
      </c>
      <c r="N173" s="11">
        <v>1</v>
      </c>
      <c r="O173" s="12">
        <v>3.0000000000000001E-3</v>
      </c>
      <c r="P173" s="12">
        <v>1.0999999999999999E-2</v>
      </c>
      <c r="Q173" s="12">
        <v>3.6999999999999998E-2</v>
      </c>
      <c r="R173" s="12">
        <v>8.8999999999999996E-2</v>
      </c>
      <c r="S173" s="12" t="str">
        <f t="shared" si="10"/>
        <v>0.003,0.011,0.037,0.089</v>
      </c>
      <c r="T173" s="11">
        <v>0.1</v>
      </c>
      <c r="U173" s="11">
        <v>0.4</v>
      </c>
      <c r="V173" s="11">
        <v>0.4</v>
      </c>
      <c r="W173" s="11">
        <v>0.4</v>
      </c>
      <c r="X173" s="11">
        <v>0.4</v>
      </c>
      <c r="Y173" s="21" t="str">
        <f t="shared" si="9"/>
        <v>0.4,0.4,0.4,0.4</v>
      </c>
      <c r="Z173" s="11">
        <f t="shared" si="11"/>
        <v>0.1</v>
      </c>
      <c r="AA173" s="7">
        <v>0.04</v>
      </c>
      <c r="AB173" s="7">
        <v>0.9</v>
      </c>
      <c r="AC173" s="7">
        <v>0.1</v>
      </c>
      <c r="AD173" s="13">
        <v>1</v>
      </c>
      <c r="AE173" s="13">
        <v>1</v>
      </c>
      <c r="AF173" s="14" t="str" cm="1">
        <f t="array" ref="AF173">+"Loss_distribution_"&amp;D173&amp;"_"&amp;_xlfn.IFS(AND(D173="F",OR(G173="CCCSR-84",G173="NSR98-10")),"POST85_",AND(D173="F",OR(G173="PRE84",G173="PRE84S")),"PRE85_",D173="WF","")&amp;IF(OR(G173="CCCSR-84",G173="NSR98-10",D173="WF"),_xlfn.IFS(F173="OMF","DMI",F173="IMF","DMO",F173="SMF","DES"),)&amp;"_"&amp;C173&amp;"P"</f>
        <v>Loss_distribution_F_POST85_DES_4P</v>
      </c>
      <c r="AG173" s="15">
        <v>1.7915000000000001</v>
      </c>
      <c r="AH173" s="15">
        <v>0.59930399999999995</v>
      </c>
      <c r="AI173" s="15">
        <v>0.04</v>
      </c>
      <c r="AJ173" s="15">
        <v>0.3</v>
      </c>
    </row>
    <row r="174" spans="1:36" x14ac:dyDescent="0.3">
      <c r="A174" s="7" t="s">
        <v>382</v>
      </c>
      <c r="B174" s="7">
        <v>349</v>
      </c>
      <c r="C174" s="7">
        <v>5</v>
      </c>
      <c r="D174" s="7" t="s">
        <v>22</v>
      </c>
      <c r="E174" s="7" t="s">
        <v>162</v>
      </c>
      <c r="F174" s="7" t="str">
        <f t="shared" si="8"/>
        <v>SMF</v>
      </c>
      <c r="G174" t="s">
        <v>230</v>
      </c>
      <c r="H174" s="8" t="s">
        <v>383</v>
      </c>
      <c r="I174" t="s">
        <v>164</v>
      </c>
      <c r="J174" t="s">
        <v>38</v>
      </c>
      <c r="K174" s="7" t="str" cm="1">
        <f t="array" ref="K174">+_xlfn.IFS(D174="F","PRM",D174="WF","SC",D174="FI","PRMM")</f>
        <v>PRM</v>
      </c>
      <c r="L174" s="9" t="str" cm="1">
        <f t="array" ref="L174">+"CR" &amp; "/" &amp; K174 &amp; "/" &amp;
_xlfn.IFS(
OR(G174="PRE84",G174="PRE84S"),"ND",
AND(F174="OMF",OR(K174="PRM",K174="SC")),"DMI",
AND(F174="IMF",OR(K174="PRM",K174="SC")),"DMO",
AND(F174="SMF",OR(K174="PRM",K174="SC")),"DES",
AND(K174="PRMM",G174="CCCSR-84"),"DU")
&amp; "/" &amp; C174</f>
        <v>CR/PRM/DES/5</v>
      </c>
      <c r="M174" s="10" t="str" cm="1">
        <f t="array" ref="M174">+"CR" &amp; "/" &amp; K174 &amp; "/" &amp;
_xlfn.IFS(
OR(G174="PRE84",G174="PRE84S"),"ND",
AND(F174="OMF",OR(K174="PRM",K174="SC")),"DMI",
AND(F174="IMF",OR(K174="PRM",K174="SC")),"DMO",
AND(F174="SMF",OR(K174="PRM",K174="SC")),"DES",
AND(K174="PRMM",G174="CCCSR-84"),"DU")</f>
        <v>CR/PRM/DES</v>
      </c>
      <c r="N174" s="11">
        <v>1</v>
      </c>
      <c r="O174" s="12">
        <v>3.0000000000000001E-3</v>
      </c>
      <c r="P174" s="12">
        <v>0.01</v>
      </c>
      <c r="Q174" s="12">
        <v>3.4000000000000002E-2</v>
      </c>
      <c r="R174" s="12">
        <v>8.3000000000000004E-2</v>
      </c>
      <c r="S174" s="12" t="str">
        <f t="shared" si="10"/>
        <v>0.003,0.01,0.034,0.083</v>
      </c>
      <c r="T174" s="11">
        <v>0.1</v>
      </c>
      <c r="U174" s="11">
        <v>0.4</v>
      </c>
      <c r="V174" s="11">
        <v>0.4</v>
      </c>
      <c r="W174" s="11">
        <v>0.4</v>
      </c>
      <c r="X174" s="11">
        <v>0.4</v>
      </c>
      <c r="Y174" s="21" t="str">
        <f t="shared" si="9"/>
        <v>0.4,0.4,0.4,0.4</v>
      </c>
      <c r="Z174" s="11">
        <f t="shared" si="11"/>
        <v>0.1</v>
      </c>
      <c r="AA174" s="7">
        <v>0.04</v>
      </c>
      <c r="AB174" s="7">
        <v>0.9</v>
      </c>
      <c r="AC174" s="7">
        <v>0.1</v>
      </c>
      <c r="AD174" s="13">
        <v>1</v>
      </c>
      <c r="AE174" s="13">
        <v>1</v>
      </c>
      <c r="AF174" s="14" t="str" cm="1">
        <f t="array" ref="AF174">+"Loss_distribution_"&amp;D174&amp;"_"&amp;_xlfn.IFS(AND(D174="F",OR(G174="CCCSR-84",G174="NSR98-10")),"POST85_",AND(D174="F",OR(G174="PRE84",G174="PRE84S")),"PRE85_",D174="WF","")&amp;IF(OR(G174="CCCSR-84",G174="NSR98-10",D174="WF"),_xlfn.IFS(F174="OMF","DMI",F174="IMF","DMO",F174="SMF","DES"),)&amp;"_"&amp;C174&amp;"P"</f>
        <v>Loss_distribution_F_POST85_DES_5P</v>
      </c>
      <c r="AG174" s="15">
        <v>1.8103000000000002</v>
      </c>
      <c r="AH174" s="15">
        <v>0.55802700000000005</v>
      </c>
      <c r="AI174" s="15">
        <v>0.04</v>
      </c>
      <c r="AJ174" s="15">
        <v>0.3</v>
      </c>
    </row>
    <row r="175" spans="1:36" x14ac:dyDescent="0.3">
      <c r="A175" s="7" t="s">
        <v>384</v>
      </c>
      <c r="B175" s="7">
        <v>351</v>
      </c>
      <c r="C175" s="7">
        <v>5</v>
      </c>
      <c r="D175" s="7" t="s">
        <v>22</v>
      </c>
      <c r="E175" s="7" t="s">
        <v>162</v>
      </c>
      <c r="F175" s="7" t="str">
        <f t="shared" si="8"/>
        <v>SMF</v>
      </c>
      <c r="G175" t="s">
        <v>230</v>
      </c>
      <c r="H175" s="8" t="s">
        <v>385</v>
      </c>
      <c r="I175" t="s">
        <v>164</v>
      </c>
      <c r="J175" t="s">
        <v>38</v>
      </c>
      <c r="K175" s="7" t="str" cm="1">
        <f t="array" ref="K175">+_xlfn.IFS(D175="F","PRM",D175="WF","SC",D175="FI","PRMM")</f>
        <v>PRM</v>
      </c>
      <c r="L175" s="9" t="str" cm="1">
        <f t="array" ref="L175">+"CR" &amp; "/" &amp; K175 &amp; "/" &amp;
_xlfn.IFS(
OR(G175="PRE84",G175="PRE84S"),"ND",
AND(F175="OMF",OR(K175="PRM",K175="SC")),"DMI",
AND(F175="IMF",OR(K175="PRM",K175="SC")),"DMO",
AND(F175="SMF",OR(K175="PRM",K175="SC")),"DES",
AND(K175="PRMM",G175="CCCSR-84"),"DU")
&amp; "/" &amp; C175</f>
        <v>CR/PRM/DES/5</v>
      </c>
      <c r="M175" s="10" t="str" cm="1">
        <f t="array" ref="M175">+"CR" &amp; "/" &amp; K175 &amp; "/" &amp;
_xlfn.IFS(
OR(G175="PRE84",G175="PRE84S"),"ND",
AND(F175="OMF",OR(K175="PRM",K175="SC")),"DMI",
AND(F175="IMF",OR(K175="PRM",K175="SC")),"DMO",
AND(F175="SMF",OR(K175="PRM",K175="SC")),"DES",
AND(K175="PRMM",G175="CCCSR-84"),"DU")</f>
        <v>CR/PRM/DES</v>
      </c>
      <c r="N175" s="11">
        <v>1</v>
      </c>
      <c r="O175" s="12">
        <v>3.0000000000000001E-3</v>
      </c>
      <c r="P175" s="12">
        <v>0.01</v>
      </c>
      <c r="Q175" s="12">
        <v>3.4000000000000002E-2</v>
      </c>
      <c r="R175" s="12">
        <v>8.3000000000000004E-2</v>
      </c>
      <c r="S175" s="12" t="str">
        <f t="shared" si="10"/>
        <v>0.003,0.01,0.034,0.083</v>
      </c>
      <c r="T175" s="11">
        <v>0.1</v>
      </c>
      <c r="U175" s="11">
        <v>0.4</v>
      </c>
      <c r="V175" s="11">
        <v>0.4</v>
      </c>
      <c r="W175" s="11">
        <v>0.4</v>
      </c>
      <c r="X175" s="11">
        <v>0.4</v>
      </c>
      <c r="Y175" s="21" t="str">
        <f t="shared" si="9"/>
        <v>0.4,0.4,0.4,0.4</v>
      </c>
      <c r="Z175" s="11">
        <f t="shared" si="11"/>
        <v>0.1</v>
      </c>
      <c r="AA175" s="7">
        <v>0.04</v>
      </c>
      <c r="AB175" s="7">
        <v>0.9</v>
      </c>
      <c r="AC175" s="7">
        <v>0.1</v>
      </c>
      <c r="AD175" s="13">
        <v>1</v>
      </c>
      <c r="AE175" s="13">
        <v>1</v>
      </c>
      <c r="AF175" s="14" t="str" cm="1">
        <f t="array" ref="AF175">+"Loss_distribution_"&amp;D175&amp;"_"&amp;_xlfn.IFS(AND(D175="F",OR(G175="CCCSR-84",G175="NSR98-10")),"POST85_",AND(D175="F",OR(G175="PRE84",G175="PRE84S")),"PRE85_",D175="WF","")&amp;IF(OR(G175="CCCSR-84",G175="NSR98-10",D175="WF"),_xlfn.IFS(F175="OMF","DMI",F175="IMF","DMO",F175="SMF","DES"),)&amp;"_"&amp;C175&amp;"P"</f>
        <v>Loss_distribution_F_POST85_DES_5P</v>
      </c>
      <c r="AG175" s="15">
        <v>1.8103000000000002</v>
      </c>
      <c r="AH175" s="15">
        <v>0.55802700000000005</v>
      </c>
      <c r="AI175" s="15">
        <v>0.04</v>
      </c>
      <c r="AJ175" s="15">
        <v>0.3</v>
      </c>
    </row>
    <row r="176" spans="1:36" x14ac:dyDescent="0.3">
      <c r="A176" s="7" t="s">
        <v>386</v>
      </c>
      <c r="B176" s="7">
        <v>352</v>
      </c>
      <c r="C176" s="7">
        <v>5</v>
      </c>
      <c r="D176" s="7" t="s">
        <v>22</v>
      </c>
      <c r="E176" s="7" t="s">
        <v>162</v>
      </c>
      <c r="F176" s="7" t="str">
        <f t="shared" si="8"/>
        <v>SMF</v>
      </c>
      <c r="G176" t="s">
        <v>230</v>
      </c>
      <c r="H176" s="8" t="s">
        <v>387</v>
      </c>
      <c r="I176" t="s">
        <v>164</v>
      </c>
      <c r="J176" t="s">
        <v>38</v>
      </c>
      <c r="K176" s="7" t="str" cm="1">
        <f t="array" ref="K176">+_xlfn.IFS(D176="F","PRM",D176="WF","SC",D176="FI","PRMM")</f>
        <v>PRM</v>
      </c>
      <c r="L176" s="9" t="str" cm="1">
        <f t="array" ref="L176">+"CR" &amp; "/" &amp; K176 &amp; "/" &amp;
_xlfn.IFS(
OR(G176="PRE84",G176="PRE84S"),"ND",
AND(F176="OMF",OR(K176="PRM",K176="SC")),"DMI",
AND(F176="IMF",OR(K176="PRM",K176="SC")),"DMO",
AND(F176="SMF",OR(K176="PRM",K176="SC")),"DES",
AND(K176="PRMM",G176="CCCSR-84"),"DU")
&amp; "/" &amp; C176</f>
        <v>CR/PRM/DES/5</v>
      </c>
      <c r="M176" s="10" t="str" cm="1">
        <f t="array" ref="M176">+"CR" &amp; "/" &amp; K176 &amp; "/" &amp;
_xlfn.IFS(
OR(G176="PRE84",G176="PRE84S"),"ND",
AND(F176="OMF",OR(K176="PRM",K176="SC")),"DMI",
AND(F176="IMF",OR(K176="PRM",K176="SC")),"DMO",
AND(F176="SMF",OR(K176="PRM",K176="SC")),"DES",
AND(K176="PRMM",G176="CCCSR-84"),"DU")</f>
        <v>CR/PRM/DES</v>
      </c>
      <c r="N176" s="11">
        <v>1</v>
      </c>
      <c r="O176" s="12">
        <v>3.0000000000000001E-3</v>
      </c>
      <c r="P176" s="12">
        <v>0.01</v>
      </c>
      <c r="Q176" s="12">
        <v>3.4000000000000002E-2</v>
      </c>
      <c r="R176" s="12">
        <v>8.3000000000000004E-2</v>
      </c>
      <c r="S176" s="12" t="str">
        <f t="shared" si="10"/>
        <v>0.003,0.01,0.034,0.083</v>
      </c>
      <c r="T176" s="11">
        <v>0.1</v>
      </c>
      <c r="U176" s="11">
        <v>0.4</v>
      </c>
      <c r="V176" s="11">
        <v>0.4</v>
      </c>
      <c r="W176" s="11">
        <v>0.4</v>
      </c>
      <c r="X176" s="11">
        <v>0.4</v>
      </c>
      <c r="Y176" s="21" t="str">
        <f t="shared" si="9"/>
        <v>0.4,0.4,0.4,0.4</v>
      </c>
      <c r="Z176" s="11">
        <f t="shared" si="11"/>
        <v>0.1</v>
      </c>
      <c r="AA176" s="7">
        <v>0.04</v>
      </c>
      <c r="AB176" s="7">
        <v>0.9</v>
      </c>
      <c r="AC176" s="7">
        <v>0.1</v>
      </c>
      <c r="AD176" s="13">
        <v>1</v>
      </c>
      <c r="AE176" s="13">
        <v>1</v>
      </c>
      <c r="AF176" s="14" t="str" cm="1">
        <f t="array" ref="AF176">+"Loss_distribution_"&amp;D176&amp;"_"&amp;_xlfn.IFS(AND(D176="F",OR(G176="CCCSR-84",G176="NSR98-10")),"POST85_",AND(D176="F",OR(G176="PRE84",G176="PRE84S")),"PRE85_",D176="WF","")&amp;IF(OR(G176="CCCSR-84",G176="NSR98-10",D176="WF"),_xlfn.IFS(F176="OMF","DMI",F176="IMF","DMO",F176="SMF","DES"),)&amp;"_"&amp;C176&amp;"P"</f>
        <v>Loss_distribution_F_POST85_DES_5P</v>
      </c>
      <c r="AG176" s="15">
        <v>1.8103000000000002</v>
      </c>
      <c r="AH176" s="15">
        <v>0.55802700000000005</v>
      </c>
      <c r="AI176" s="15">
        <v>0.04</v>
      </c>
      <c r="AJ176" s="15">
        <v>0.3</v>
      </c>
    </row>
    <row r="177" spans="1:36" x14ac:dyDescent="0.3">
      <c r="A177" s="7" t="s">
        <v>388</v>
      </c>
      <c r="B177" s="7">
        <v>354.1</v>
      </c>
      <c r="C177" s="7">
        <v>5</v>
      </c>
      <c r="D177" s="7" t="s">
        <v>22</v>
      </c>
      <c r="E177" s="7" t="s">
        <v>162</v>
      </c>
      <c r="F177" s="7" t="str">
        <f t="shared" si="8"/>
        <v>SMF</v>
      </c>
      <c r="G177" t="s">
        <v>230</v>
      </c>
      <c r="H177" s="8" t="s">
        <v>389</v>
      </c>
      <c r="I177" t="s">
        <v>173</v>
      </c>
      <c r="J177" t="s">
        <v>38</v>
      </c>
      <c r="K177" s="7" t="str" cm="1">
        <f t="array" ref="K177">+_xlfn.IFS(D177="F","PRM",D177="WF","SC",D177="FI","PRMM")</f>
        <v>PRM</v>
      </c>
      <c r="L177" s="9" t="str" cm="1">
        <f t="array" ref="L177">+"CR" &amp; "/" &amp; K177 &amp; "/" &amp;
_xlfn.IFS(
OR(G177="PRE84",G177="PRE84S"),"ND",
AND(F177="OMF",OR(K177="PRM",K177="SC")),"DMI",
AND(F177="IMF",OR(K177="PRM",K177="SC")),"DMO",
AND(F177="SMF",OR(K177="PRM",K177="SC")),"DES",
AND(K177="PRMM",G177="CCCSR-84"),"DU")
&amp; "/" &amp; C177</f>
        <v>CR/PRM/DES/5</v>
      </c>
      <c r="M177" s="10" t="str" cm="1">
        <f t="array" ref="M177">+"CR" &amp; "/" &amp; K177 &amp; "/" &amp;
_xlfn.IFS(
OR(G177="PRE84",G177="PRE84S"),"ND",
AND(F177="OMF",OR(K177="PRM",K177="SC")),"DMI",
AND(F177="IMF",OR(K177="PRM",K177="SC")),"DMO",
AND(F177="SMF",OR(K177="PRM",K177="SC")),"DES",
AND(K177="PRMM",G177="CCCSR-84"),"DU")</f>
        <v>CR/PRM/DES</v>
      </c>
      <c r="N177" s="11">
        <v>1</v>
      </c>
      <c r="O177" s="12">
        <v>3.0000000000000001E-3</v>
      </c>
      <c r="P177" s="12">
        <v>0.01</v>
      </c>
      <c r="Q177" s="12">
        <v>3.4000000000000002E-2</v>
      </c>
      <c r="R177" s="12">
        <v>8.3000000000000004E-2</v>
      </c>
      <c r="S177" s="12" t="str">
        <f t="shared" si="10"/>
        <v>0.003,0.01,0.034,0.083</v>
      </c>
      <c r="T177" s="11">
        <v>0.1</v>
      </c>
      <c r="U177" s="11">
        <v>0.4</v>
      </c>
      <c r="V177" s="11">
        <v>0.4</v>
      </c>
      <c r="W177" s="11">
        <v>0.4</v>
      </c>
      <c r="X177" s="11">
        <v>0.4</v>
      </c>
      <c r="Y177" s="21" t="str">
        <f t="shared" si="9"/>
        <v>0.4,0.4,0.4,0.4</v>
      </c>
      <c r="Z177" s="11">
        <f t="shared" si="11"/>
        <v>0.1</v>
      </c>
      <c r="AA177" s="7">
        <v>0.04</v>
      </c>
      <c r="AB177" s="7">
        <v>0.9</v>
      </c>
      <c r="AC177" s="7">
        <v>0.1</v>
      </c>
      <c r="AD177" s="13">
        <v>1</v>
      </c>
      <c r="AE177" s="13">
        <v>1</v>
      </c>
      <c r="AF177" s="14" t="str" cm="1">
        <f t="array" ref="AF177">+"Loss_distribution_"&amp;D177&amp;"_"&amp;_xlfn.IFS(AND(D177="F",OR(G177="CCCSR-84",G177="NSR98-10")),"POST85_",AND(D177="F",OR(G177="PRE84",G177="PRE84S")),"PRE85_",D177="WF","")&amp;IF(OR(G177="CCCSR-84",G177="NSR98-10",D177="WF"),_xlfn.IFS(F177="OMF","DMI",F177="IMF","DMO",F177="SMF","DES"),)&amp;"_"&amp;C177&amp;"P"</f>
        <v>Loss_distribution_F_POST85_DES_5P</v>
      </c>
      <c r="AG177" s="15">
        <v>1.8103000000000002</v>
      </c>
      <c r="AH177" s="15">
        <v>0.55802700000000005</v>
      </c>
      <c r="AI177" s="15">
        <v>0.04</v>
      </c>
      <c r="AJ177" s="15">
        <v>0.3</v>
      </c>
    </row>
    <row r="178" spans="1:36" x14ac:dyDescent="0.3">
      <c r="A178" s="7" t="s">
        <v>390</v>
      </c>
      <c r="B178" s="7">
        <v>355</v>
      </c>
      <c r="C178" s="7">
        <v>6</v>
      </c>
      <c r="D178" s="7" t="s">
        <v>22</v>
      </c>
      <c r="E178" s="7" t="s">
        <v>162</v>
      </c>
      <c r="F178" s="7" t="str">
        <f t="shared" si="8"/>
        <v>SMF</v>
      </c>
      <c r="G178" t="s">
        <v>230</v>
      </c>
      <c r="H178" s="8" t="s">
        <v>391</v>
      </c>
      <c r="I178" t="s">
        <v>173</v>
      </c>
      <c r="J178" t="s">
        <v>38</v>
      </c>
      <c r="K178" s="7" t="str" cm="1">
        <f t="array" ref="K178">+_xlfn.IFS(D178="F","PRM",D178="WF","SC",D178="FI","PRMM")</f>
        <v>PRM</v>
      </c>
      <c r="L178" s="9" t="str" cm="1">
        <f t="array" ref="L178">+"CR" &amp; "/" &amp; K178 &amp; "/" &amp;
_xlfn.IFS(
OR(G178="PRE84",G178="PRE84S"),"ND",
AND(F178="OMF",OR(K178="PRM",K178="SC")),"DMI",
AND(F178="IMF",OR(K178="PRM",K178="SC")),"DMO",
AND(F178="SMF",OR(K178="PRM",K178="SC")),"DES",
AND(K178="PRMM",G178="CCCSR-84"),"DU")
&amp; "/" &amp; C178</f>
        <v>CR/PRM/DES/6</v>
      </c>
      <c r="M178" s="10" t="str" cm="1">
        <f t="array" ref="M178">+"CR" &amp; "/" &amp; K178 &amp; "/" &amp;
_xlfn.IFS(
OR(G178="PRE84",G178="PRE84S"),"ND",
AND(F178="OMF",OR(K178="PRM",K178="SC")),"DMI",
AND(F178="IMF",OR(K178="PRM",K178="SC")),"DMO",
AND(F178="SMF",OR(K178="PRM",K178="SC")),"DES",
AND(K178="PRMM",G178="CCCSR-84"),"DU")</f>
        <v>CR/PRM/DES</v>
      </c>
      <c r="N178" s="11">
        <v>1</v>
      </c>
      <c r="O178" s="12">
        <v>3.0000000000000001E-3</v>
      </c>
      <c r="P178" s="12">
        <v>0.01</v>
      </c>
      <c r="Q178" s="12">
        <v>3.3000000000000002E-2</v>
      </c>
      <c r="R178" s="12">
        <v>7.9000000000000001E-2</v>
      </c>
      <c r="S178" s="12" t="str">
        <f t="shared" si="10"/>
        <v>0.003,0.01,0.033,0.079</v>
      </c>
      <c r="T178" s="11">
        <v>0.1</v>
      </c>
      <c r="U178" s="11">
        <v>0.4</v>
      </c>
      <c r="V178" s="11">
        <v>0.4</v>
      </c>
      <c r="W178" s="11">
        <v>0.4</v>
      </c>
      <c r="X178" s="11">
        <v>0.4</v>
      </c>
      <c r="Y178" s="21" t="str">
        <f t="shared" si="9"/>
        <v>0.4,0.4,0.4,0.4</v>
      </c>
      <c r="Z178" s="11">
        <f t="shared" si="11"/>
        <v>0.1</v>
      </c>
      <c r="AA178" s="7">
        <v>0.04</v>
      </c>
      <c r="AB178" s="7">
        <v>0.9</v>
      </c>
      <c r="AC178" s="7">
        <v>0.1</v>
      </c>
      <c r="AD178" s="13">
        <v>1</v>
      </c>
      <c r="AE178" s="13">
        <v>1</v>
      </c>
      <c r="AF178" s="14" t="str" cm="1">
        <f t="array" ref="AF178">+"Loss_distribution_"&amp;D178&amp;"_"&amp;_xlfn.IFS(AND(D178="F",OR(G178="CCCSR-84",G178="NSR98-10")),"POST85_",AND(D178="F",OR(G178="PRE84",G178="PRE84S")),"PRE85_",D178="WF","")&amp;IF(OR(G178="CCCSR-84",G178="NSR98-10",D178="WF"),_xlfn.IFS(F178="OMF","DMI",F178="IMF","DMO",F178="SMF","DES"),)&amp;"_"&amp;C178&amp;"P"</f>
        <v>Loss_distribution_F_POST85_DES_6P</v>
      </c>
      <c r="AG178" s="15">
        <v>1.8461000000000001</v>
      </c>
      <c r="AH178" s="15">
        <v>0.59303099999999997</v>
      </c>
      <c r="AI178" s="15">
        <v>0.04</v>
      </c>
      <c r="AJ178" s="15">
        <v>0.3</v>
      </c>
    </row>
    <row r="179" spans="1:36" x14ac:dyDescent="0.3">
      <c r="A179" s="7" t="s">
        <v>392</v>
      </c>
      <c r="B179" s="7">
        <v>357</v>
      </c>
      <c r="C179" s="7">
        <v>6</v>
      </c>
      <c r="D179" s="7" t="s">
        <v>22</v>
      </c>
      <c r="E179" s="7" t="s">
        <v>162</v>
      </c>
      <c r="F179" s="7" t="str">
        <f t="shared" si="8"/>
        <v>SMF</v>
      </c>
      <c r="G179" t="s">
        <v>230</v>
      </c>
      <c r="H179" s="8" t="s">
        <v>393</v>
      </c>
      <c r="I179" t="s">
        <v>173</v>
      </c>
      <c r="J179" t="s">
        <v>38</v>
      </c>
      <c r="K179" s="7" t="str" cm="1">
        <f t="array" ref="K179">+_xlfn.IFS(D179="F","PRM",D179="WF","SC",D179="FI","PRMM")</f>
        <v>PRM</v>
      </c>
      <c r="L179" s="9" t="str" cm="1">
        <f t="array" ref="L179">+"CR" &amp; "/" &amp; K179 &amp; "/" &amp;
_xlfn.IFS(
OR(G179="PRE84",G179="PRE84S"),"ND",
AND(F179="OMF",OR(K179="PRM",K179="SC")),"DMI",
AND(F179="IMF",OR(K179="PRM",K179="SC")),"DMO",
AND(F179="SMF",OR(K179="PRM",K179="SC")),"DES",
AND(K179="PRMM",G179="CCCSR-84"),"DU")
&amp; "/" &amp; C179</f>
        <v>CR/PRM/DES/6</v>
      </c>
      <c r="M179" s="10" t="str" cm="1">
        <f t="array" ref="M179">+"CR" &amp; "/" &amp; K179 &amp; "/" &amp;
_xlfn.IFS(
OR(G179="PRE84",G179="PRE84S"),"ND",
AND(F179="OMF",OR(K179="PRM",K179="SC")),"DMI",
AND(F179="IMF",OR(K179="PRM",K179="SC")),"DMO",
AND(F179="SMF",OR(K179="PRM",K179="SC")),"DES",
AND(K179="PRMM",G179="CCCSR-84"),"DU")</f>
        <v>CR/PRM/DES</v>
      </c>
      <c r="N179" s="11">
        <v>1</v>
      </c>
      <c r="O179" s="12">
        <v>3.0000000000000001E-3</v>
      </c>
      <c r="P179" s="12">
        <v>0.01</v>
      </c>
      <c r="Q179" s="12">
        <v>3.3000000000000002E-2</v>
      </c>
      <c r="R179" s="12">
        <v>7.9000000000000001E-2</v>
      </c>
      <c r="S179" s="12" t="str">
        <f t="shared" si="10"/>
        <v>0.003,0.01,0.033,0.079</v>
      </c>
      <c r="T179" s="11">
        <v>0.1</v>
      </c>
      <c r="U179" s="11">
        <v>0.4</v>
      </c>
      <c r="V179" s="11">
        <v>0.4</v>
      </c>
      <c r="W179" s="11">
        <v>0.4</v>
      </c>
      <c r="X179" s="11">
        <v>0.4</v>
      </c>
      <c r="Y179" s="21" t="str">
        <f t="shared" si="9"/>
        <v>0.4,0.4,0.4,0.4</v>
      </c>
      <c r="Z179" s="11">
        <f t="shared" si="11"/>
        <v>0.1</v>
      </c>
      <c r="AA179" s="7">
        <v>0.04</v>
      </c>
      <c r="AB179" s="7">
        <v>0.9</v>
      </c>
      <c r="AC179" s="7">
        <v>0.1</v>
      </c>
      <c r="AD179" s="13">
        <v>1</v>
      </c>
      <c r="AE179" s="13">
        <v>1</v>
      </c>
      <c r="AF179" s="14" t="str" cm="1">
        <f t="array" ref="AF179">+"Loss_distribution_"&amp;D179&amp;"_"&amp;_xlfn.IFS(AND(D179="F",OR(G179="CCCSR-84",G179="NSR98-10")),"POST85_",AND(D179="F",OR(G179="PRE84",G179="PRE84S")),"PRE85_",D179="WF","")&amp;IF(OR(G179="CCCSR-84",G179="NSR98-10",D179="WF"),_xlfn.IFS(F179="OMF","DMI",F179="IMF","DMO",F179="SMF","DES"),)&amp;"_"&amp;C179&amp;"P"</f>
        <v>Loss_distribution_F_POST85_DES_6P</v>
      </c>
      <c r="AG179" s="15">
        <v>1.8461000000000001</v>
      </c>
      <c r="AH179" s="15">
        <v>0.59303099999999997</v>
      </c>
      <c r="AI179" s="15">
        <v>0.04</v>
      </c>
      <c r="AJ179" s="15">
        <v>0.3</v>
      </c>
    </row>
    <row r="180" spans="1:36" x14ac:dyDescent="0.3">
      <c r="A180" s="7" t="s">
        <v>394</v>
      </c>
      <c r="B180" s="7">
        <v>358</v>
      </c>
      <c r="C180" s="7">
        <v>6</v>
      </c>
      <c r="D180" s="7" t="s">
        <v>22</v>
      </c>
      <c r="E180" s="7" t="s">
        <v>162</v>
      </c>
      <c r="F180" s="7" t="str">
        <f t="shared" si="8"/>
        <v>SMF</v>
      </c>
      <c r="G180" t="s">
        <v>230</v>
      </c>
      <c r="H180" s="8" t="s">
        <v>395</v>
      </c>
      <c r="I180" t="s">
        <v>173</v>
      </c>
      <c r="J180" t="s">
        <v>38</v>
      </c>
      <c r="K180" s="7" t="str" cm="1">
        <f t="array" ref="K180">+_xlfn.IFS(D180="F","PRM",D180="WF","SC",D180="FI","PRMM")</f>
        <v>PRM</v>
      </c>
      <c r="L180" s="9" t="str" cm="1">
        <f t="array" ref="L180">+"CR" &amp; "/" &amp; K180 &amp; "/" &amp;
_xlfn.IFS(
OR(G180="PRE84",G180="PRE84S"),"ND",
AND(F180="OMF",OR(K180="PRM",K180="SC")),"DMI",
AND(F180="IMF",OR(K180="PRM",K180="SC")),"DMO",
AND(F180="SMF",OR(K180="PRM",K180="SC")),"DES",
AND(K180="PRMM",G180="CCCSR-84"),"DU")
&amp; "/" &amp; C180</f>
        <v>CR/PRM/DES/6</v>
      </c>
      <c r="M180" s="10" t="str" cm="1">
        <f t="array" ref="M180">+"CR" &amp; "/" &amp; K180 &amp; "/" &amp;
_xlfn.IFS(
OR(G180="PRE84",G180="PRE84S"),"ND",
AND(F180="OMF",OR(K180="PRM",K180="SC")),"DMI",
AND(F180="IMF",OR(K180="PRM",K180="SC")),"DMO",
AND(F180="SMF",OR(K180="PRM",K180="SC")),"DES",
AND(K180="PRMM",G180="CCCSR-84"),"DU")</f>
        <v>CR/PRM/DES</v>
      </c>
      <c r="N180" s="11">
        <v>1</v>
      </c>
      <c r="O180" s="12">
        <v>3.0000000000000001E-3</v>
      </c>
      <c r="P180" s="12">
        <v>0.01</v>
      </c>
      <c r="Q180" s="12">
        <v>3.3000000000000002E-2</v>
      </c>
      <c r="R180" s="12">
        <v>7.9000000000000001E-2</v>
      </c>
      <c r="S180" s="12" t="str">
        <f t="shared" si="10"/>
        <v>0.003,0.01,0.033,0.079</v>
      </c>
      <c r="T180" s="11">
        <v>0.1</v>
      </c>
      <c r="U180" s="11">
        <v>0.4</v>
      </c>
      <c r="V180" s="11">
        <v>0.4</v>
      </c>
      <c r="W180" s="11">
        <v>0.4</v>
      </c>
      <c r="X180" s="11">
        <v>0.4</v>
      </c>
      <c r="Y180" s="21" t="str">
        <f t="shared" si="9"/>
        <v>0.4,0.4,0.4,0.4</v>
      </c>
      <c r="Z180" s="11">
        <f t="shared" si="11"/>
        <v>0.1</v>
      </c>
      <c r="AA180" s="7">
        <v>0.04</v>
      </c>
      <c r="AB180" s="7">
        <v>0.9</v>
      </c>
      <c r="AC180" s="7">
        <v>0.1</v>
      </c>
      <c r="AD180" s="13">
        <v>1</v>
      </c>
      <c r="AE180" s="13">
        <v>1</v>
      </c>
      <c r="AF180" s="14" t="str" cm="1">
        <f t="array" ref="AF180">+"Loss_distribution_"&amp;D180&amp;"_"&amp;_xlfn.IFS(AND(D180="F",OR(G180="CCCSR-84",G180="NSR98-10")),"POST85_",AND(D180="F",OR(G180="PRE84",G180="PRE84S")),"PRE85_",D180="WF","")&amp;IF(OR(G180="CCCSR-84",G180="NSR98-10",D180="WF"),_xlfn.IFS(F180="OMF","DMI",F180="IMF","DMO",F180="SMF","DES"),)&amp;"_"&amp;C180&amp;"P"</f>
        <v>Loss_distribution_F_POST85_DES_6P</v>
      </c>
      <c r="AG180" s="15">
        <v>1.8461000000000001</v>
      </c>
      <c r="AH180" s="15">
        <v>0.59303099999999997</v>
      </c>
      <c r="AI180" s="15">
        <v>0.04</v>
      </c>
      <c r="AJ180" s="15">
        <v>0.3</v>
      </c>
    </row>
    <row r="181" spans="1:36" x14ac:dyDescent="0.3">
      <c r="A181" s="7" t="s">
        <v>396</v>
      </c>
      <c r="B181" s="16">
        <v>360.1</v>
      </c>
      <c r="C181" s="7">
        <v>6</v>
      </c>
      <c r="D181" s="7" t="s">
        <v>22</v>
      </c>
      <c r="E181" s="7" t="s">
        <v>162</v>
      </c>
      <c r="F181" s="7" t="str">
        <f t="shared" si="8"/>
        <v>SMF</v>
      </c>
      <c r="G181" t="s">
        <v>230</v>
      </c>
      <c r="H181" s="8" t="s">
        <v>397</v>
      </c>
      <c r="I181" t="s">
        <v>173</v>
      </c>
      <c r="J181" t="s">
        <v>38</v>
      </c>
      <c r="K181" s="7" t="str" cm="1">
        <f t="array" ref="K181">+_xlfn.IFS(D181="F","PRM",D181="WF","SC",D181="FI","PRMM")</f>
        <v>PRM</v>
      </c>
      <c r="L181" s="9" t="str" cm="1">
        <f t="array" ref="L181">+"CR" &amp; "/" &amp; K181 &amp; "/" &amp;
_xlfn.IFS(
OR(G181="PRE84",G181="PRE84S"),"ND",
AND(F181="OMF",OR(K181="PRM",K181="SC")),"DMI",
AND(F181="IMF",OR(K181="PRM",K181="SC")),"DMO",
AND(F181="SMF",OR(K181="PRM",K181="SC")),"DES",
AND(K181="PRMM",G181="CCCSR-84"),"DU")
&amp; "/" &amp; C181</f>
        <v>CR/PRM/DES/6</v>
      </c>
      <c r="M181" s="10" t="str" cm="1">
        <f t="array" ref="M181">+"CR" &amp; "/" &amp; K181 &amp; "/" &amp;
_xlfn.IFS(
OR(G181="PRE84",G181="PRE84S"),"ND",
AND(F181="OMF",OR(K181="PRM",K181="SC")),"DMI",
AND(F181="IMF",OR(K181="PRM",K181="SC")),"DMO",
AND(F181="SMF",OR(K181="PRM",K181="SC")),"DES",
AND(K181="PRMM",G181="CCCSR-84"),"DU")</f>
        <v>CR/PRM/DES</v>
      </c>
      <c r="N181" s="11">
        <v>1</v>
      </c>
      <c r="O181" s="12">
        <v>3.0000000000000001E-3</v>
      </c>
      <c r="P181" s="12">
        <v>0.01</v>
      </c>
      <c r="Q181" s="12">
        <v>3.3000000000000002E-2</v>
      </c>
      <c r="R181" s="12">
        <v>7.9000000000000001E-2</v>
      </c>
      <c r="S181" s="12" t="str">
        <f t="shared" si="10"/>
        <v>0.003,0.01,0.033,0.079</v>
      </c>
      <c r="T181" s="11">
        <v>0.1</v>
      </c>
      <c r="U181" s="11">
        <v>0.4</v>
      </c>
      <c r="V181" s="11">
        <v>0.4</v>
      </c>
      <c r="W181" s="11">
        <v>0.4</v>
      </c>
      <c r="X181" s="11">
        <v>0.4</v>
      </c>
      <c r="Y181" s="21" t="str">
        <f t="shared" si="9"/>
        <v>0.4,0.4,0.4,0.4</v>
      </c>
      <c r="Z181" s="11">
        <f t="shared" si="11"/>
        <v>0.1</v>
      </c>
      <c r="AA181" s="7">
        <v>0.04</v>
      </c>
      <c r="AB181" s="7">
        <v>0.9</v>
      </c>
      <c r="AC181" s="7">
        <v>0.1</v>
      </c>
      <c r="AD181" s="13">
        <v>1</v>
      </c>
      <c r="AE181" s="13">
        <v>1</v>
      </c>
      <c r="AF181" s="14" t="str" cm="1">
        <f t="array" ref="AF181">+"Loss_distribution_"&amp;D181&amp;"_"&amp;_xlfn.IFS(AND(D181="F",OR(G181="CCCSR-84",G181="NSR98-10")),"POST85_",AND(D181="F",OR(G181="PRE84",G181="PRE84S")),"PRE85_",D181="WF","")&amp;IF(OR(G181="CCCSR-84",G181="NSR98-10",D181="WF"),_xlfn.IFS(F181="OMF","DMI",F181="IMF","DMO",F181="SMF","DES"),)&amp;"_"&amp;C181&amp;"P"</f>
        <v>Loss_distribution_F_POST85_DES_6P</v>
      </c>
      <c r="AG181" s="15">
        <v>1.8461000000000001</v>
      </c>
      <c r="AH181" s="15">
        <v>0.59303099999999997</v>
      </c>
      <c r="AI181" s="15">
        <v>0.04</v>
      </c>
      <c r="AJ181" s="15">
        <v>0.3</v>
      </c>
    </row>
    <row r="182" spans="1:36" x14ac:dyDescent="0.3">
      <c r="A182" s="7" t="s">
        <v>398</v>
      </c>
      <c r="B182" s="7">
        <v>361</v>
      </c>
      <c r="C182" s="7">
        <v>7</v>
      </c>
      <c r="D182" s="7" t="s">
        <v>22</v>
      </c>
      <c r="E182" s="7" t="s">
        <v>162</v>
      </c>
      <c r="F182" s="7" t="str">
        <f t="shared" si="8"/>
        <v>SMF</v>
      </c>
      <c r="G182" t="s">
        <v>230</v>
      </c>
      <c r="H182" s="8" t="s">
        <v>399</v>
      </c>
      <c r="I182" t="s">
        <v>173</v>
      </c>
      <c r="J182" t="s">
        <v>38</v>
      </c>
      <c r="K182" s="7" t="str" cm="1">
        <f t="array" ref="K182">+_xlfn.IFS(D182="F","PRM",D182="WF","SC",D182="FI","PRMM")</f>
        <v>PRM</v>
      </c>
      <c r="L182" s="9" t="str" cm="1">
        <f t="array" ref="L182">+"CR" &amp; "/" &amp; K182 &amp; "/" &amp;
_xlfn.IFS(
OR(G182="PRE84",G182="PRE84S"),"ND",
AND(F182="OMF",OR(K182="PRM",K182="SC")),"DMI",
AND(F182="IMF",OR(K182="PRM",K182="SC")),"DMO",
AND(F182="SMF",OR(K182="PRM",K182="SC")),"DES",
AND(K182="PRMM",G182="CCCSR-84"),"DU")
&amp; "/" &amp; C182</f>
        <v>CR/PRM/DES/7</v>
      </c>
      <c r="M182" s="10" t="str" cm="1">
        <f t="array" ref="M182">+"CR" &amp; "/" &amp; K182 &amp; "/" &amp;
_xlfn.IFS(
OR(G182="PRE84",G182="PRE84S"),"ND",
AND(F182="OMF",OR(K182="PRM",K182="SC")),"DMI",
AND(F182="IMF",OR(K182="PRM",K182="SC")),"DMO",
AND(F182="SMF",OR(K182="PRM",K182="SC")),"DES",
AND(K182="PRMM",G182="CCCSR-84"),"DU")</f>
        <v>CR/PRM/DES</v>
      </c>
      <c r="N182" s="11">
        <v>1</v>
      </c>
      <c r="O182" s="12">
        <v>3.0000000000000001E-3</v>
      </c>
      <c r="P182" s="12">
        <v>0.01</v>
      </c>
      <c r="Q182" s="12">
        <v>3.2000000000000001E-2</v>
      </c>
      <c r="R182" s="12">
        <v>7.5999999999999998E-2</v>
      </c>
      <c r="S182" s="12" t="str">
        <f t="shared" si="10"/>
        <v>0.003,0.01,0.032,0.076</v>
      </c>
      <c r="T182" s="11">
        <v>0.1</v>
      </c>
      <c r="U182" s="11">
        <v>0.4</v>
      </c>
      <c r="V182" s="11">
        <v>0.4</v>
      </c>
      <c r="W182" s="11">
        <v>0.4</v>
      </c>
      <c r="X182" s="11">
        <v>0.4</v>
      </c>
      <c r="Y182" s="21" t="str">
        <f t="shared" si="9"/>
        <v>0.4,0.4,0.4,0.4</v>
      </c>
      <c r="Z182" s="11">
        <f t="shared" si="11"/>
        <v>0.1</v>
      </c>
      <c r="AA182" s="7">
        <v>0.04</v>
      </c>
      <c r="AB182" s="7">
        <v>0.9</v>
      </c>
      <c r="AC182" s="7">
        <v>0.1</v>
      </c>
      <c r="AD182" s="13">
        <v>1.5</v>
      </c>
      <c r="AE182" s="13">
        <v>1</v>
      </c>
      <c r="AF182" s="14" t="str" cm="1">
        <f t="array" ref="AF182">+"Loss_distribution_"&amp;D182&amp;"_"&amp;_xlfn.IFS(AND(D182="F",OR(G182="CCCSR-84",G182="NSR98-10")),"POST85_",AND(D182="F",OR(G182="PRE84",G182="PRE84S")),"PRE85_",D182="WF","")&amp;IF(OR(G182="CCCSR-84",G182="NSR98-10",D182="WF"),_xlfn.IFS(F182="OMF","DMI",F182="IMF","DMO",F182="SMF","DES"),)&amp;"_"&amp;C182&amp;"P"</f>
        <v>Loss_distribution_F_POST85_DES_7P</v>
      </c>
      <c r="AG182" s="15">
        <v>0.99129999999999996</v>
      </c>
      <c r="AH182" s="15">
        <v>0.35183553244802113</v>
      </c>
      <c r="AI182" s="15">
        <v>0.04</v>
      </c>
      <c r="AJ182" s="15">
        <v>0.3</v>
      </c>
    </row>
    <row r="183" spans="1:36" x14ac:dyDescent="0.3">
      <c r="A183" s="7" t="s">
        <v>400</v>
      </c>
      <c r="B183" s="16">
        <v>363.1</v>
      </c>
      <c r="C183" s="7">
        <v>7</v>
      </c>
      <c r="D183" s="7" t="s">
        <v>22</v>
      </c>
      <c r="E183" s="7" t="s">
        <v>162</v>
      </c>
      <c r="F183" s="7" t="str">
        <f t="shared" si="8"/>
        <v>SMF</v>
      </c>
      <c r="G183" t="s">
        <v>230</v>
      </c>
      <c r="H183" s="8" t="s">
        <v>401</v>
      </c>
      <c r="I183" t="s">
        <v>173</v>
      </c>
      <c r="J183" t="s">
        <v>38</v>
      </c>
      <c r="K183" s="7" t="str" cm="1">
        <f t="array" ref="K183">+_xlfn.IFS(D183="F","PRM",D183="WF","SC",D183="FI","PRMM")</f>
        <v>PRM</v>
      </c>
      <c r="L183" s="9" t="str" cm="1">
        <f t="array" ref="L183">+"CR" &amp; "/" &amp; K183 &amp; "/" &amp;
_xlfn.IFS(
OR(G183="PRE84",G183="PRE84S"),"ND",
AND(F183="OMF",OR(K183="PRM",K183="SC")),"DMI",
AND(F183="IMF",OR(K183="PRM",K183="SC")),"DMO",
AND(F183="SMF",OR(K183="PRM",K183="SC")),"DES",
AND(K183="PRMM",G183="CCCSR-84"),"DU")
&amp; "/" &amp; C183</f>
        <v>CR/PRM/DES/7</v>
      </c>
      <c r="M183" s="10" t="str" cm="1">
        <f t="array" ref="M183">+"CR" &amp; "/" &amp; K183 &amp; "/" &amp;
_xlfn.IFS(
OR(G183="PRE84",G183="PRE84S"),"ND",
AND(F183="OMF",OR(K183="PRM",K183="SC")),"DMI",
AND(F183="IMF",OR(K183="PRM",K183="SC")),"DMO",
AND(F183="SMF",OR(K183="PRM",K183="SC")),"DES",
AND(K183="PRMM",G183="CCCSR-84"),"DU")</f>
        <v>CR/PRM/DES</v>
      </c>
      <c r="N183" s="11">
        <v>1</v>
      </c>
      <c r="O183" s="12">
        <v>3.0000000000000001E-3</v>
      </c>
      <c r="P183" s="12">
        <v>0.01</v>
      </c>
      <c r="Q183" s="12">
        <v>3.2000000000000001E-2</v>
      </c>
      <c r="R183" s="12">
        <v>7.5999999999999998E-2</v>
      </c>
      <c r="S183" s="12" t="str">
        <f t="shared" si="10"/>
        <v>0.003,0.01,0.032,0.076</v>
      </c>
      <c r="T183" s="11">
        <v>0.1</v>
      </c>
      <c r="U183" s="11">
        <v>0.4</v>
      </c>
      <c r="V183" s="11">
        <v>0.4</v>
      </c>
      <c r="W183" s="11">
        <v>0.4</v>
      </c>
      <c r="X183" s="11">
        <v>0.4</v>
      </c>
      <c r="Y183" s="21" t="str">
        <f t="shared" si="9"/>
        <v>0.4,0.4,0.4,0.4</v>
      </c>
      <c r="Z183" s="11">
        <f t="shared" si="11"/>
        <v>0.1</v>
      </c>
      <c r="AA183" s="7">
        <v>0.04</v>
      </c>
      <c r="AB183" s="7">
        <v>0.9</v>
      </c>
      <c r="AC183" s="7">
        <v>0.1</v>
      </c>
      <c r="AD183" s="13">
        <v>1.5</v>
      </c>
      <c r="AE183" s="13">
        <v>1</v>
      </c>
      <c r="AF183" s="14" t="str" cm="1">
        <f t="array" ref="AF183">+"Loss_distribution_"&amp;D183&amp;"_"&amp;_xlfn.IFS(AND(D183="F",OR(G183="CCCSR-84",G183="NSR98-10")),"POST85_",AND(D183="F",OR(G183="PRE84",G183="PRE84S")),"PRE85_",D183="WF","")&amp;IF(OR(G183="CCCSR-84",G183="NSR98-10",D183="WF"),_xlfn.IFS(F183="OMF","DMI",F183="IMF","DMO",F183="SMF","DES"),)&amp;"_"&amp;C183&amp;"P"</f>
        <v>Loss_distribution_F_POST85_DES_7P</v>
      </c>
      <c r="AG183" s="15">
        <v>0.99129999999999996</v>
      </c>
      <c r="AH183" s="15">
        <v>0.35183553244802113</v>
      </c>
      <c r="AI183" s="15">
        <v>0.04</v>
      </c>
      <c r="AJ183" s="15">
        <v>0.3</v>
      </c>
    </row>
    <row r="184" spans="1:36" x14ac:dyDescent="0.3">
      <c r="A184" s="7" t="s">
        <v>402</v>
      </c>
      <c r="B184" s="7">
        <v>364</v>
      </c>
      <c r="C184" s="7">
        <v>7</v>
      </c>
      <c r="D184" s="7" t="s">
        <v>22</v>
      </c>
      <c r="E184" s="7" t="s">
        <v>162</v>
      </c>
      <c r="F184" s="7" t="str">
        <f t="shared" si="8"/>
        <v>SMF</v>
      </c>
      <c r="G184" t="s">
        <v>230</v>
      </c>
      <c r="H184" s="8" t="s">
        <v>403</v>
      </c>
      <c r="I184" t="s">
        <v>173</v>
      </c>
      <c r="J184" t="s">
        <v>38</v>
      </c>
      <c r="K184" s="7" t="str" cm="1">
        <f t="array" ref="K184">+_xlfn.IFS(D184="F","PRM",D184="WF","SC",D184="FI","PRMM")</f>
        <v>PRM</v>
      </c>
      <c r="L184" s="9" t="str" cm="1">
        <f t="array" ref="L184">+"CR" &amp; "/" &amp; K184 &amp; "/" &amp;
_xlfn.IFS(
OR(G184="PRE84",G184="PRE84S"),"ND",
AND(F184="OMF",OR(K184="PRM",K184="SC")),"DMI",
AND(F184="IMF",OR(K184="PRM",K184="SC")),"DMO",
AND(F184="SMF",OR(K184="PRM",K184="SC")),"DES",
AND(K184="PRMM",G184="CCCSR-84"),"DU")
&amp; "/" &amp; C184</f>
        <v>CR/PRM/DES/7</v>
      </c>
      <c r="M184" s="10" t="str" cm="1">
        <f t="array" ref="M184">+"CR" &amp; "/" &amp; K184 &amp; "/" &amp;
_xlfn.IFS(
OR(G184="PRE84",G184="PRE84S"),"ND",
AND(F184="OMF",OR(K184="PRM",K184="SC")),"DMI",
AND(F184="IMF",OR(K184="PRM",K184="SC")),"DMO",
AND(F184="SMF",OR(K184="PRM",K184="SC")),"DES",
AND(K184="PRMM",G184="CCCSR-84"),"DU")</f>
        <v>CR/PRM/DES</v>
      </c>
      <c r="N184" s="11">
        <v>1</v>
      </c>
      <c r="O184" s="12">
        <v>3.0000000000000001E-3</v>
      </c>
      <c r="P184" s="12">
        <v>0.01</v>
      </c>
      <c r="Q184" s="12">
        <v>3.2000000000000001E-2</v>
      </c>
      <c r="R184" s="12">
        <v>7.5999999999999998E-2</v>
      </c>
      <c r="S184" s="12" t="str">
        <f t="shared" si="10"/>
        <v>0.003,0.01,0.032,0.076</v>
      </c>
      <c r="T184" s="11">
        <v>0.1</v>
      </c>
      <c r="U184" s="11">
        <v>0.4</v>
      </c>
      <c r="V184" s="11">
        <v>0.4</v>
      </c>
      <c r="W184" s="11">
        <v>0.4</v>
      </c>
      <c r="X184" s="11">
        <v>0.4</v>
      </c>
      <c r="Y184" s="21" t="str">
        <f t="shared" si="9"/>
        <v>0.4,0.4,0.4,0.4</v>
      </c>
      <c r="Z184" s="11">
        <f t="shared" si="11"/>
        <v>0.1</v>
      </c>
      <c r="AA184" s="7">
        <v>0.04</v>
      </c>
      <c r="AB184" s="7">
        <v>0.9</v>
      </c>
      <c r="AC184" s="7">
        <v>0.1</v>
      </c>
      <c r="AD184" s="13">
        <v>1.5</v>
      </c>
      <c r="AE184" s="13">
        <v>1</v>
      </c>
      <c r="AF184" s="14" t="str" cm="1">
        <f t="array" ref="AF184">+"Loss_distribution_"&amp;D184&amp;"_"&amp;_xlfn.IFS(AND(D184="F",OR(G184="CCCSR-84",G184="NSR98-10")),"POST85_",AND(D184="F",OR(G184="PRE84",G184="PRE84S")),"PRE85_",D184="WF","")&amp;IF(OR(G184="CCCSR-84",G184="NSR98-10",D184="WF"),_xlfn.IFS(F184="OMF","DMI",F184="IMF","DMO",F184="SMF","DES"),)&amp;"_"&amp;C184&amp;"P"</f>
        <v>Loss_distribution_F_POST85_DES_7P</v>
      </c>
      <c r="AG184" s="15">
        <v>0.99129999999999996</v>
      </c>
      <c r="AH184" s="15">
        <v>0.35183553244802113</v>
      </c>
      <c r="AI184" s="15">
        <v>0.04</v>
      </c>
      <c r="AJ184" s="15">
        <v>0.3</v>
      </c>
    </row>
    <row r="185" spans="1:36" x14ac:dyDescent="0.3">
      <c r="A185" s="7" t="s">
        <v>404</v>
      </c>
      <c r="B185" s="16">
        <v>366.1</v>
      </c>
      <c r="C185" s="7">
        <v>7</v>
      </c>
      <c r="D185" s="7" t="s">
        <v>22</v>
      </c>
      <c r="E185" s="7" t="s">
        <v>162</v>
      </c>
      <c r="F185" s="7" t="str">
        <f t="shared" si="8"/>
        <v>SMF</v>
      </c>
      <c r="G185" t="s">
        <v>230</v>
      </c>
      <c r="H185" s="8" t="s">
        <v>405</v>
      </c>
      <c r="I185" t="s">
        <v>173</v>
      </c>
      <c r="J185" t="s">
        <v>38</v>
      </c>
      <c r="K185" s="7" t="str" cm="1">
        <f t="array" ref="K185">+_xlfn.IFS(D185="F","PRM",D185="WF","SC",D185="FI","PRMM")</f>
        <v>PRM</v>
      </c>
      <c r="L185" s="9" t="str" cm="1">
        <f t="array" ref="L185">+"CR" &amp; "/" &amp; K185 &amp; "/" &amp;
_xlfn.IFS(
OR(G185="PRE84",G185="PRE84S"),"ND",
AND(F185="OMF",OR(K185="PRM",K185="SC")),"DMI",
AND(F185="IMF",OR(K185="PRM",K185="SC")),"DMO",
AND(F185="SMF",OR(K185="PRM",K185="SC")),"DES",
AND(K185="PRMM",G185="CCCSR-84"),"DU")
&amp; "/" &amp; C185</f>
        <v>CR/PRM/DES/7</v>
      </c>
      <c r="M185" s="10" t="str" cm="1">
        <f t="array" ref="M185">+"CR" &amp; "/" &amp; K185 &amp; "/" &amp;
_xlfn.IFS(
OR(G185="PRE84",G185="PRE84S"),"ND",
AND(F185="OMF",OR(K185="PRM",K185="SC")),"DMI",
AND(F185="IMF",OR(K185="PRM",K185="SC")),"DMO",
AND(F185="SMF",OR(K185="PRM",K185="SC")),"DES",
AND(K185="PRMM",G185="CCCSR-84"),"DU")</f>
        <v>CR/PRM/DES</v>
      </c>
      <c r="N185" s="11">
        <v>1</v>
      </c>
      <c r="O185" s="12">
        <v>3.0000000000000001E-3</v>
      </c>
      <c r="P185" s="12">
        <v>0.01</v>
      </c>
      <c r="Q185" s="12">
        <v>3.2000000000000001E-2</v>
      </c>
      <c r="R185" s="12">
        <v>7.5999999999999998E-2</v>
      </c>
      <c r="S185" s="12" t="str">
        <f t="shared" si="10"/>
        <v>0.003,0.01,0.032,0.076</v>
      </c>
      <c r="T185" s="11">
        <v>0.1</v>
      </c>
      <c r="U185" s="11">
        <v>0.4</v>
      </c>
      <c r="V185" s="11">
        <v>0.4</v>
      </c>
      <c r="W185" s="11">
        <v>0.4</v>
      </c>
      <c r="X185" s="11">
        <v>0.4</v>
      </c>
      <c r="Y185" s="21" t="str">
        <f t="shared" si="9"/>
        <v>0.4,0.4,0.4,0.4</v>
      </c>
      <c r="Z185" s="11">
        <f t="shared" si="11"/>
        <v>0.1</v>
      </c>
      <c r="AA185" s="7">
        <v>0.04</v>
      </c>
      <c r="AB185" s="7">
        <v>0.9</v>
      </c>
      <c r="AC185" s="7">
        <v>0.1</v>
      </c>
      <c r="AD185" s="13">
        <v>1.5</v>
      </c>
      <c r="AE185" s="13">
        <v>1</v>
      </c>
      <c r="AF185" s="14" t="str" cm="1">
        <f t="array" ref="AF185">+"Loss_distribution_"&amp;D185&amp;"_"&amp;_xlfn.IFS(AND(D185="F",OR(G185="CCCSR-84",G185="NSR98-10")),"POST85_",AND(D185="F",OR(G185="PRE84",G185="PRE84S")),"PRE85_",D185="WF","")&amp;IF(OR(G185="CCCSR-84",G185="NSR98-10",D185="WF"),_xlfn.IFS(F185="OMF","DMI",F185="IMF","DMO",F185="SMF","DES"),)&amp;"_"&amp;C185&amp;"P"</f>
        <v>Loss_distribution_F_POST85_DES_7P</v>
      </c>
      <c r="AG185" s="15">
        <v>0.99129999999999996</v>
      </c>
      <c r="AH185" s="15">
        <v>0.35183553244802113</v>
      </c>
      <c r="AI185" s="15">
        <v>0.04</v>
      </c>
      <c r="AJ185" s="15">
        <v>0.3</v>
      </c>
    </row>
    <row r="186" spans="1:36" hidden="1" x14ac:dyDescent="0.3">
      <c r="A186" s="7" t="s">
        <v>406</v>
      </c>
      <c r="B186" s="7">
        <v>367</v>
      </c>
      <c r="C186" s="7">
        <v>8</v>
      </c>
      <c r="D186" s="7" t="s">
        <v>22</v>
      </c>
      <c r="E186" s="7" t="s">
        <v>162</v>
      </c>
      <c r="F186" s="7" t="str">
        <f t="shared" si="8"/>
        <v>SMF</v>
      </c>
      <c r="G186" t="s">
        <v>230</v>
      </c>
      <c r="H186" s="8" t="s">
        <v>407</v>
      </c>
      <c r="I186" t="s">
        <v>173</v>
      </c>
      <c r="J186" t="s">
        <v>38</v>
      </c>
      <c r="K186" s="7" t="str" cm="1">
        <f t="array" ref="K186">+_xlfn.IFS(D186="F","PRM",D186="WF","SC",D186="FI","PRMM")</f>
        <v>PRM</v>
      </c>
      <c r="L186" s="9" t="str" cm="1">
        <f t="array" ref="L186">+"CR" &amp; "/" &amp; K186 &amp; "/" &amp;
_xlfn.IFS(
OR(G186="PRE84",G186="PRE84S"),"ND",
AND(F186="OMF",OR(K186="PRM",K186="SC")),"DMI",
AND(F186="IMF",OR(K186="PRM",K186="SC")),"DMO",
AND(F186="SMF",OR(K186="PRM",K186="SC")),"DES",
AND(K186="PRMM",G186="CCCSR-84"),"DU")
&amp; "/" &amp; C186</f>
        <v>CR/PRM/DES/8</v>
      </c>
      <c r="M186" s="10" t="str" cm="1">
        <f t="array" ref="M186">+"CR" &amp; "/" &amp; K186 &amp; "/" &amp;
_xlfn.IFS(
OR(G186="PRE84",G186="PRE84S"),"ND",
AND(F186="OMF",OR(K186="PRM",K186="SC")),"DMI",
AND(F186="IMF",OR(K186="PRM",K186="SC")),"DMO",
AND(F186="SMF",OR(K186="PRM",K186="SC")),"DES",
AND(K186="PRMM",G186="CCCSR-84"),"DU")</f>
        <v>CR/PRM/DES</v>
      </c>
      <c r="N186" s="11"/>
      <c r="O186" s="12">
        <v>3.0000000000000001E-3</v>
      </c>
      <c r="P186" s="12">
        <v>8.9999999999999993E-3</v>
      </c>
      <c r="Q186" s="12">
        <v>0.03</v>
      </c>
      <c r="R186" s="12">
        <v>7.2999999999999995E-2</v>
      </c>
      <c r="S186" s="12" t="str">
        <f t="shared" si="10"/>
        <v>0.003,0.009,0.03,0.073</v>
      </c>
      <c r="T186" s="11">
        <v>0.1</v>
      </c>
      <c r="U186" s="11">
        <v>0.4</v>
      </c>
      <c r="V186" s="11">
        <v>0.4</v>
      </c>
      <c r="W186" s="11">
        <v>0.4</v>
      </c>
      <c r="X186" s="11">
        <v>0.4</v>
      </c>
      <c r="Y186" s="21" t="str">
        <f t="shared" si="9"/>
        <v>0.4,0.4,0.4,0.4</v>
      </c>
      <c r="Z186" s="11">
        <f t="shared" si="11"/>
        <v>0.1</v>
      </c>
      <c r="AA186" s="7">
        <v>0.04</v>
      </c>
      <c r="AB186" s="7">
        <v>0.9</v>
      </c>
      <c r="AC186" s="7">
        <v>0.1</v>
      </c>
      <c r="AD186" s="13">
        <v>1.5</v>
      </c>
      <c r="AE186" s="13">
        <v>1</v>
      </c>
      <c r="AF186" s="14" t="str" cm="1">
        <f t="array" ref="AF186">+"Loss_distribution_"&amp;D186&amp;"_"&amp;_xlfn.IFS(AND(D186="F",OR(G186="CCCSR-84",G186="NSR98-10")),"POST85_",AND(D186="F",OR(G186="PRE84",G186="PRE84S")),"PRE85_",D186="WF","")&amp;IF(OR(G186="CCCSR-84",G186="NSR98-10",D186="WF"),_xlfn.IFS(F186="OMF","DMI",F186="IMF","DMO",F186="SMF","DES"),)&amp;"_"&amp;C186&amp;"P"</f>
        <v>Loss_distribution_F_POST85_DES_8P</v>
      </c>
      <c r="AG186" s="15">
        <v>1.077</v>
      </c>
      <c r="AH186" s="15">
        <v>0.379415</v>
      </c>
      <c r="AI186" s="15">
        <v>0.04</v>
      </c>
      <c r="AJ186" s="15">
        <v>0.3</v>
      </c>
    </row>
    <row r="187" spans="1:36" hidden="1" x14ac:dyDescent="0.3">
      <c r="A187" s="7" t="s">
        <v>408</v>
      </c>
      <c r="B187" s="16">
        <v>369.1</v>
      </c>
      <c r="C187" s="7">
        <v>8</v>
      </c>
      <c r="D187" s="7" t="s">
        <v>22</v>
      </c>
      <c r="E187" s="7" t="s">
        <v>162</v>
      </c>
      <c r="F187" s="7" t="str">
        <f t="shared" si="8"/>
        <v>SMF</v>
      </c>
      <c r="G187" t="s">
        <v>230</v>
      </c>
      <c r="H187" s="8" t="s">
        <v>409</v>
      </c>
      <c r="I187" t="s">
        <v>173</v>
      </c>
      <c r="J187" t="s">
        <v>38</v>
      </c>
      <c r="K187" s="7" t="str" cm="1">
        <f t="array" ref="K187">+_xlfn.IFS(D187="F","PRM",D187="WF","SC",D187="FI","PRMM")</f>
        <v>PRM</v>
      </c>
      <c r="L187" s="9" t="str" cm="1">
        <f t="array" ref="L187">+"CR" &amp; "/" &amp; K187 &amp; "/" &amp;
_xlfn.IFS(
OR(G187="PRE84",G187="PRE84S"),"ND",
AND(F187="OMF",OR(K187="PRM",K187="SC")),"DMI",
AND(F187="IMF",OR(K187="PRM",K187="SC")),"DMO",
AND(F187="SMF",OR(K187="PRM",K187="SC")),"DES",
AND(K187="PRMM",G187="CCCSR-84"),"DU")
&amp; "/" &amp; C187</f>
        <v>CR/PRM/DES/8</v>
      </c>
      <c r="M187" s="10" t="str" cm="1">
        <f t="array" ref="M187">+"CR" &amp; "/" &amp; K187 &amp; "/" &amp;
_xlfn.IFS(
OR(G187="PRE84",G187="PRE84S"),"ND",
AND(F187="OMF",OR(K187="PRM",K187="SC")),"DMI",
AND(F187="IMF",OR(K187="PRM",K187="SC")),"DMO",
AND(F187="SMF",OR(K187="PRM",K187="SC")),"DES",
AND(K187="PRMM",G187="CCCSR-84"),"DU")</f>
        <v>CR/PRM/DES</v>
      </c>
      <c r="N187" s="11"/>
      <c r="O187" s="12">
        <v>3.0000000000000001E-3</v>
      </c>
      <c r="P187" s="12">
        <v>8.9999999999999993E-3</v>
      </c>
      <c r="Q187" s="12">
        <v>0.03</v>
      </c>
      <c r="R187" s="12">
        <v>7.2999999999999995E-2</v>
      </c>
      <c r="S187" s="12" t="str">
        <f t="shared" si="10"/>
        <v>0.003,0.009,0.03,0.073</v>
      </c>
      <c r="T187" s="11">
        <v>0.1</v>
      </c>
      <c r="U187" s="11">
        <v>0.4</v>
      </c>
      <c r="V187" s="11">
        <v>0.4</v>
      </c>
      <c r="W187" s="11">
        <v>0.4</v>
      </c>
      <c r="X187" s="11">
        <v>0.4</v>
      </c>
      <c r="Y187" s="21" t="str">
        <f t="shared" si="9"/>
        <v>0.4,0.4,0.4,0.4</v>
      </c>
      <c r="Z187" s="11">
        <f t="shared" si="11"/>
        <v>0.1</v>
      </c>
      <c r="AA187" s="7">
        <v>0.04</v>
      </c>
      <c r="AB187" s="7">
        <v>0.9</v>
      </c>
      <c r="AC187" s="7">
        <v>0.1</v>
      </c>
      <c r="AD187" s="13">
        <v>1.5</v>
      </c>
      <c r="AE187" s="13">
        <v>1</v>
      </c>
      <c r="AF187" s="14" t="str" cm="1">
        <f t="array" ref="AF187">+"Loss_distribution_"&amp;D187&amp;"_"&amp;_xlfn.IFS(AND(D187="F",OR(G187="CCCSR-84",G187="NSR98-10")),"POST85_",AND(D187="F",OR(G187="PRE84",G187="PRE84S")),"PRE85_",D187="WF","")&amp;IF(OR(G187="CCCSR-84",G187="NSR98-10",D187="WF"),_xlfn.IFS(F187="OMF","DMI",F187="IMF","DMO",F187="SMF","DES"),)&amp;"_"&amp;C187&amp;"P"</f>
        <v>Loss_distribution_F_POST85_DES_8P</v>
      </c>
      <c r="AG187" s="15">
        <v>1.077</v>
      </c>
      <c r="AH187" s="15">
        <v>0.379415</v>
      </c>
      <c r="AI187" s="15">
        <v>0.04</v>
      </c>
      <c r="AJ187" s="15">
        <v>0.3</v>
      </c>
    </row>
    <row r="188" spans="1:36" hidden="1" x14ac:dyDescent="0.3">
      <c r="A188" s="7" t="s">
        <v>410</v>
      </c>
      <c r="B188" s="7">
        <v>370</v>
      </c>
      <c r="C188" s="7">
        <v>8</v>
      </c>
      <c r="D188" s="7" t="s">
        <v>22</v>
      </c>
      <c r="E188" s="7" t="s">
        <v>162</v>
      </c>
      <c r="F188" s="7" t="str">
        <f t="shared" si="8"/>
        <v>SMF</v>
      </c>
      <c r="G188" t="s">
        <v>230</v>
      </c>
      <c r="H188" s="8" t="s">
        <v>411</v>
      </c>
      <c r="I188" t="s">
        <v>173</v>
      </c>
      <c r="J188" t="s">
        <v>38</v>
      </c>
      <c r="K188" s="7" t="str" cm="1">
        <f t="array" ref="K188">+_xlfn.IFS(D188="F","PRM",D188="WF","SC",D188="FI","PRMM")</f>
        <v>PRM</v>
      </c>
      <c r="L188" s="9" t="str" cm="1">
        <f t="array" ref="L188">+"CR" &amp; "/" &amp; K188 &amp; "/" &amp;
_xlfn.IFS(
OR(G188="PRE84",G188="PRE84S"),"ND",
AND(F188="OMF",OR(K188="PRM",K188="SC")),"DMI",
AND(F188="IMF",OR(K188="PRM",K188="SC")),"DMO",
AND(F188="SMF",OR(K188="PRM",K188="SC")),"DES",
AND(K188="PRMM",G188="CCCSR-84"),"DU")
&amp; "/" &amp; C188</f>
        <v>CR/PRM/DES/8</v>
      </c>
      <c r="M188" s="10" t="str" cm="1">
        <f t="array" ref="M188">+"CR" &amp; "/" &amp; K188 &amp; "/" &amp;
_xlfn.IFS(
OR(G188="PRE84",G188="PRE84S"),"ND",
AND(F188="OMF",OR(K188="PRM",K188="SC")),"DMI",
AND(F188="IMF",OR(K188="PRM",K188="SC")),"DMO",
AND(F188="SMF",OR(K188="PRM",K188="SC")),"DES",
AND(K188="PRMM",G188="CCCSR-84"),"DU")</f>
        <v>CR/PRM/DES</v>
      </c>
      <c r="N188" s="11"/>
      <c r="O188" s="12">
        <v>3.0000000000000001E-3</v>
      </c>
      <c r="P188" s="12">
        <v>8.9999999999999993E-3</v>
      </c>
      <c r="Q188" s="12">
        <v>0.03</v>
      </c>
      <c r="R188" s="12">
        <v>7.2999999999999995E-2</v>
      </c>
      <c r="S188" s="12" t="str">
        <f t="shared" si="10"/>
        <v>0.003,0.009,0.03,0.073</v>
      </c>
      <c r="T188" s="11">
        <v>0.1</v>
      </c>
      <c r="U188" s="11">
        <v>0.4</v>
      </c>
      <c r="V188" s="11">
        <v>0.4</v>
      </c>
      <c r="W188" s="11">
        <v>0.4</v>
      </c>
      <c r="X188" s="11">
        <v>0.4</v>
      </c>
      <c r="Y188" s="21" t="str">
        <f t="shared" si="9"/>
        <v>0.4,0.4,0.4,0.4</v>
      </c>
      <c r="Z188" s="11">
        <f t="shared" si="11"/>
        <v>0.1</v>
      </c>
      <c r="AA188" s="7">
        <v>0.04</v>
      </c>
      <c r="AB188" s="7">
        <v>0.9</v>
      </c>
      <c r="AC188" s="7">
        <v>0.1</v>
      </c>
      <c r="AD188" s="13">
        <v>1.5</v>
      </c>
      <c r="AE188" s="13">
        <v>1</v>
      </c>
      <c r="AF188" s="14" t="str" cm="1">
        <f t="array" ref="AF188">+"Loss_distribution_"&amp;D188&amp;"_"&amp;_xlfn.IFS(AND(D188="F",OR(G188="CCCSR-84",G188="NSR98-10")),"POST85_",AND(D188="F",OR(G188="PRE84",G188="PRE84S")),"PRE85_",D188="WF","")&amp;IF(OR(G188="CCCSR-84",G188="NSR98-10",D188="WF"),_xlfn.IFS(F188="OMF","DMI",F188="IMF","DMO",F188="SMF","DES"),)&amp;"_"&amp;C188&amp;"P"</f>
        <v>Loss_distribution_F_POST85_DES_8P</v>
      </c>
      <c r="AG188" s="15">
        <v>1.077</v>
      </c>
      <c r="AH188" s="15">
        <v>0.379415</v>
      </c>
      <c r="AI188" s="15">
        <v>0.04</v>
      </c>
      <c r="AJ188" s="15">
        <v>0.3</v>
      </c>
    </row>
    <row r="189" spans="1:36" hidden="1" x14ac:dyDescent="0.3">
      <c r="A189" s="7" t="s">
        <v>412</v>
      </c>
      <c r="B189" s="16">
        <v>372.1</v>
      </c>
      <c r="C189" s="7">
        <v>8</v>
      </c>
      <c r="D189" s="7" t="s">
        <v>22</v>
      </c>
      <c r="E189" s="7" t="s">
        <v>162</v>
      </c>
      <c r="F189" s="7" t="str">
        <f t="shared" si="8"/>
        <v>SMF</v>
      </c>
      <c r="G189" t="s">
        <v>230</v>
      </c>
      <c r="H189" s="8" t="s">
        <v>413</v>
      </c>
      <c r="I189" t="s">
        <v>173</v>
      </c>
      <c r="J189" t="s">
        <v>38</v>
      </c>
      <c r="K189" s="7" t="str" cm="1">
        <f t="array" ref="K189">+_xlfn.IFS(D189="F","PRM",D189="WF","SC",D189="FI","PRMM")</f>
        <v>PRM</v>
      </c>
      <c r="L189" s="9" t="str" cm="1">
        <f t="array" ref="L189">+"CR" &amp; "/" &amp; K189 &amp; "/" &amp;
_xlfn.IFS(
OR(G189="PRE84",G189="PRE84S"),"ND",
AND(F189="OMF",OR(K189="PRM",K189="SC")),"DMI",
AND(F189="IMF",OR(K189="PRM",K189="SC")),"DMO",
AND(F189="SMF",OR(K189="PRM",K189="SC")),"DES",
AND(K189="PRMM",G189="CCCSR-84"),"DU")
&amp; "/" &amp; C189</f>
        <v>CR/PRM/DES/8</v>
      </c>
      <c r="M189" s="10" t="str" cm="1">
        <f t="array" ref="M189">+"CR" &amp; "/" &amp; K189 &amp; "/" &amp;
_xlfn.IFS(
OR(G189="PRE84",G189="PRE84S"),"ND",
AND(F189="OMF",OR(K189="PRM",K189="SC")),"DMI",
AND(F189="IMF",OR(K189="PRM",K189="SC")),"DMO",
AND(F189="SMF",OR(K189="PRM",K189="SC")),"DES",
AND(K189="PRMM",G189="CCCSR-84"),"DU")</f>
        <v>CR/PRM/DES</v>
      </c>
      <c r="N189" s="11"/>
      <c r="O189" s="12">
        <v>3.0000000000000001E-3</v>
      </c>
      <c r="P189" s="12">
        <v>8.9999999999999993E-3</v>
      </c>
      <c r="Q189" s="12">
        <v>0.03</v>
      </c>
      <c r="R189" s="12">
        <v>7.2999999999999995E-2</v>
      </c>
      <c r="S189" s="12" t="str">
        <f t="shared" si="10"/>
        <v>0.003,0.009,0.03,0.073</v>
      </c>
      <c r="T189" s="11">
        <v>0.1</v>
      </c>
      <c r="U189" s="11">
        <v>0.4</v>
      </c>
      <c r="V189" s="11">
        <v>0.4</v>
      </c>
      <c r="W189" s="11">
        <v>0.4</v>
      </c>
      <c r="X189" s="11">
        <v>0.4</v>
      </c>
      <c r="Y189" s="21" t="str">
        <f t="shared" si="9"/>
        <v>0.4,0.4,0.4,0.4</v>
      </c>
      <c r="Z189" s="11">
        <f t="shared" si="11"/>
        <v>0.1</v>
      </c>
      <c r="AA189" s="7">
        <v>0.04</v>
      </c>
      <c r="AB189" s="7">
        <v>0.9</v>
      </c>
      <c r="AC189" s="7">
        <v>0.1</v>
      </c>
      <c r="AD189" s="13">
        <v>1.5</v>
      </c>
      <c r="AE189" s="13">
        <v>1</v>
      </c>
      <c r="AF189" s="14" t="str" cm="1">
        <f t="array" ref="AF189">+"Loss_distribution_"&amp;D189&amp;"_"&amp;_xlfn.IFS(AND(D189="F",OR(G189="CCCSR-84",G189="NSR98-10")),"POST85_",AND(D189="F",OR(G189="PRE84",G189="PRE84S")),"PRE85_",D189="WF","")&amp;IF(OR(G189="CCCSR-84",G189="NSR98-10",D189="WF"),_xlfn.IFS(F189="OMF","DMI",F189="IMF","DMO",F189="SMF","DES"),)&amp;"_"&amp;C189&amp;"P"</f>
        <v>Loss_distribution_F_POST85_DES_8P</v>
      </c>
      <c r="AG189" s="15">
        <v>1.077</v>
      </c>
      <c r="AH189" s="15">
        <v>0.379415</v>
      </c>
      <c r="AI189" s="15">
        <v>0.04</v>
      </c>
      <c r="AJ189" s="15">
        <v>0.3</v>
      </c>
    </row>
    <row r="190" spans="1:36" hidden="1" x14ac:dyDescent="0.3">
      <c r="A190" s="7" t="s">
        <v>414</v>
      </c>
      <c r="B190" s="7">
        <v>373</v>
      </c>
      <c r="C190" s="7">
        <v>10</v>
      </c>
      <c r="D190" s="7" t="s">
        <v>22</v>
      </c>
      <c r="E190" s="7" t="s">
        <v>162</v>
      </c>
      <c r="F190" s="7" t="str">
        <f t="shared" si="8"/>
        <v>SMF</v>
      </c>
      <c r="G190" t="s">
        <v>230</v>
      </c>
      <c r="H190" s="8" t="s">
        <v>415</v>
      </c>
      <c r="I190" t="s">
        <v>216</v>
      </c>
      <c r="J190" t="s">
        <v>38</v>
      </c>
      <c r="K190" s="7" t="str" cm="1">
        <f t="array" ref="K190">+_xlfn.IFS(D190="F","PRM",D190="WF","SC",D190="FI","PRMM")</f>
        <v>PRM</v>
      </c>
      <c r="L190" s="9" t="str" cm="1">
        <f t="array" ref="L190">+"CR" &amp; "/" &amp; K190 &amp; "/" &amp;
_xlfn.IFS(
OR(G190="PRE84",G190="PRE84S"),"ND",
AND(F190="OMF",OR(K190="PRM",K190="SC")),"DMI",
AND(F190="IMF",OR(K190="PRM",K190="SC")),"DMO",
AND(F190="SMF",OR(K190="PRM",K190="SC")),"DES",
AND(K190="PRMM",G190="CCCSR-84"),"DU")
&amp; "/" &amp; C190</f>
        <v>CR/PRM/DES/10</v>
      </c>
      <c r="M190" s="10" t="str" cm="1">
        <f t="array" ref="M190">+"CR" &amp; "/" &amp; K190 &amp; "/" &amp;
_xlfn.IFS(
OR(G190="PRE84",G190="PRE84S"),"ND",
AND(F190="OMF",OR(K190="PRM",K190="SC")),"DMI",
AND(F190="IMF",OR(K190="PRM",K190="SC")),"DMO",
AND(F190="SMF",OR(K190="PRM",K190="SC")),"DES",
AND(K190="PRMM",G190="CCCSR-84"),"DU")</f>
        <v>CR/PRM/DES</v>
      </c>
      <c r="N190" s="11"/>
      <c r="O190" s="12">
        <v>3.0000000000000001E-3</v>
      </c>
      <c r="P190" s="12">
        <v>8.9999999999999993E-3</v>
      </c>
      <c r="Q190" s="12">
        <v>2.9000000000000001E-2</v>
      </c>
      <c r="R190" s="12">
        <v>6.9000000000000006E-2</v>
      </c>
      <c r="S190" s="12" t="str">
        <f t="shared" si="10"/>
        <v>0.003,0.009,0.029,0.069</v>
      </c>
      <c r="T190" s="11">
        <v>0.1</v>
      </c>
      <c r="U190" s="11">
        <v>0.4</v>
      </c>
      <c r="V190" s="11">
        <v>0.4</v>
      </c>
      <c r="W190" s="11">
        <v>0.4</v>
      </c>
      <c r="X190" s="11">
        <v>0.4</v>
      </c>
      <c r="Y190" s="21" t="str">
        <f t="shared" si="9"/>
        <v>0.4,0.4,0.4,0.4</v>
      </c>
      <c r="Z190" s="11">
        <f t="shared" si="11"/>
        <v>0.1</v>
      </c>
      <c r="AA190" s="7">
        <v>0.04</v>
      </c>
      <c r="AB190" s="7">
        <v>0.9</v>
      </c>
      <c r="AC190" s="7">
        <v>0.1</v>
      </c>
      <c r="AD190" s="13">
        <v>1.5</v>
      </c>
      <c r="AE190" s="13">
        <v>1</v>
      </c>
      <c r="AF190" s="14" t="str" cm="1">
        <f t="array" ref="AF190">+"Loss_distribution_"&amp;D190&amp;"_"&amp;_xlfn.IFS(AND(D190="F",OR(G190="CCCSR-84",G190="NSR98-10")),"POST85_",AND(D190="F",OR(G190="PRE84",G190="PRE84S")),"PRE85_",D190="WF","")&amp;IF(OR(G190="CCCSR-84",G190="NSR98-10",D190="WF"),_xlfn.IFS(F190="OMF","DMI",F190="IMF","DMO",F190="SMF","DES"),)&amp;"_"&amp;C190&amp;"P"</f>
        <v>Loss_distribution_F_POST85_DES_10P</v>
      </c>
      <c r="AG190" s="15">
        <v>1.3294000000000001</v>
      </c>
      <c r="AH190" s="15">
        <v>0.32</v>
      </c>
      <c r="AI190" s="15">
        <v>0.04</v>
      </c>
      <c r="AJ190" s="15">
        <v>0.3</v>
      </c>
    </row>
    <row r="191" spans="1:36" hidden="1" x14ac:dyDescent="0.3">
      <c r="A191" s="7" t="s">
        <v>416</v>
      </c>
      <c r="B191" s="16">
        <v>375.2</v>
      </c>
      <c r="C191" s="7">
        <v>10</v>
      </c>
      <c r="D191" s="7" t="s">
        <v>22</v>
      </c>
      <c r="E191" s="7" t="s">
        <v>162</v>
      </c>
      <c r="F191" s="7" t="str">
        <f t="shared" si="8"/>
        <v>SMF</v>
      </c>
      <c r="G191" t="s">
        <v>230</v>
      </c>
      <c r="H191" s="8" t="s">
        <v>417</v>
      </c>
      <c r="I191" t="s">
        <v>216</v>
      </c>
      <c r="J191" t="s">
        <v>38</v>
      </c>
      <c r="K191" s="7" t="str" cm="1">
        <f t="array" ref="K191">+_xlfn.IFS(D191="F","PRM",D191="WF","SC",D191="FI","PRMM")</f>
        <v>PRM</v>
      </c>
      <c r="L191" s="9" t="str" cm="1">
        <f t="array" ref="L191">+"CR" &amp; "/" &amp; K191 &amp; "/" &amp;
_xlfn.IFS(
OR(G191="PRE84",G191="PRE84S"),"ND",
AND(F191="OMF",OR(K191="PRM",K191="SC")),"DMI",
AND(F191="IMF",OR(K191="PRM",K191="SC")),"DMO",
AND(F191="SMF",OR(K191="PRM",K191="SC")),"DES",
AND(K191="PRMM",G191="CCCSR-84"),"DU")
&amp; "/" &amp; C191</f>
        <v>CR/PRM/DES/10</v>
      </c>
      <c r="M191" s="10" t="str" cm="1">
        <f t="array" ref="M191">+"CR" &amp; "/" &amp; K191 &amp; "/" &amp;
_xlfn.IFS(
OR(G191="PRE84",G191="PRE84S"),"ND",
AND(F191="OMF",OR(K191="PRM",K191="SC")),"DMI",
AND(F191="IMF",OR(K191="PRM",K191="SC")),"DMO",
AND(F191="SMF",OR(K191="PRM",K191="SC")),"DES",
AND(K191="PRMM",G191="CCCSR-84"),"DU")</f>
        <v>CR/PRM/DES</v>
      </c>
      <c r="N191" s="11"/>
      <c r="O191" s="12">
        <v>3.0000000000000001E-3</v>
      </c>
      <c r="P191" s="12">
        <v>8.9999999999999993E-3</v>
      </c>
      <c r="Q191" s="12">
        <v>2.9000000000000001E-2</v>
      </c>
      <c r="R191" s="12">
        <v>6.9000000000000006E-2</v>
      </c>
      <c r="S191" s="12" t="str">
        <f t="shared" si="10"/>
        <v>0.003,0.009,0.029,0.069</v>
      </c>
      <c r="T191" s="11">
        <v>0.1</v>
      </c>
      <c r="U191" s="11">
        <v>0.4</v>
      </c>
      <c r="V191" s="11">
        <v>0.4</v>
      </c>
      <c r="W191" s="11">
        <v>0.4</v>
      </c>
      <c r="X191" s="11">
        <v>0.4</v>
      </c>
      <c r="Y191" s="21" t="str">
        <f t="shared" si="9"/>
        <v>0.4,0.4,0.4,0.4</v>
      </c>
      <c r="Z191" s="11">
        <f t="shared" si="11"/>
        <v>0.1</v>
      </c>
      <c r="AA191" s="7">
        <v>0.04</v>
      </c>
      <c r="AB191" s="7">
        <v>0.9</v>
      </c>
      <c r="AC191" s="7">
        <v>0.1</v>
      </c>
      <c r="AD191" s="13">
        <v>1.5</v>
      </c>
      <c r="AE191" s="13">
        <v>1</v>
      </c>
      <c r="AF191" s="14" t="str" cm="1">
        <f t="array" ref="AF191">+"Loss_distribution_"&amp;D191&amp;"_"&amp;_xlfn.IFS(AND(D191="F",OR(G191="CCCSR-84",G191="NSR98-10")),"POST85_",AND(D191="F",OR(G191="PRE84",G191="PRE84S")),"PRE85_",D191="WF","")&amp;IF(OR(G191="CCCSR-84",G191="NSR98-10",D191="WF"),_xlfn.IFS(F191="OMF","DMI",F191="IMF","DMO",F191="SMF","DES"),)&amp;"_"&amp;C191&amp;"P"</f>
        <v>Loss_distribution_F_POST85_DES_10P</v>
      </c>
      <c r="AG191" s="15">
        <v>1.3294000000000001</v>
      </c>
      <c r="AH191" s="15">
        <v>0.32</v>
      </c>
      <c r="AI191" s="15">
        <v>0.04</v>
      </c>
      <c r="AJ191" s="15">
        <v>0.3</v>
      </c>
    </row>
    <row r="192" spans="1:36" hidden="1" x14ac:dyDescent="0.3">
      <c r="A192" s="7" t="s">
        <v>418</v>
      </c>
      <c r="B192" s="7">
        <v>376</v>
      </c>
      <c r="C192" s="7">
        <v>10</v>
      </c>
      <c r="D192" s="7" t="s">
        <v>22</v>
      </c>
      <c r="E192" s="7" t="s">
        <v>162</v>
      </c>
      <c r="F192" s="7" t="str">
        <f t="shared" si="8"/>
        <v>SMF</v>
      </c>
      <c r="G192" t="s">
        <v>230</v>
      </c>
      <c r="H192" s="8" t="s">
        <v>419</v>
      </c>
      <c r="I192" t="s">
        <v>216</v>
      </c>
      <c r="J192" t="s">
        <v>38</v>
      </c>
      <c r="K192" s="7" t="str" cm="1">
        <f t="array" ref="K192">+_xlfn.IFS(D192="F","PRM",D192="WF","SC",D192="FI","PRMM")</f>
        <v>PRM</v>
      </c>
      <c r="L192" s="9" t="str" cm="1">
        <f t="array" ref="L192">+"CR" &amp; "/" &amp; K192 &amp; "/" &amp;
_xlfn.IFS(
OR(G192="PRE84",G192="PRE84S"),"ND",
AND(F192="OMF",OR(K192="PRM",K192="SC")),"DMI",
AND(F192="IMF",OR(K192="PRM",K192="SC")),"DMO",
AND(F192="SMF",OR(K192="PRM",K192="SC")),"DES",
AND(K192="PRMM",G192="CCCSR-84"),"DU")
&amp; "/" &amp; C192</f>
        <v>CR/PRM/DES/10</v>
      </c>
      <c r="M192" s="10" t="str" cm="1">
        <f t="array" ref="M192">+"CR" &amp; "/" &amp; K192 &amp; "/" &amp;
_xlfn.IFS(
OR(G192="PRE84",G192="PRE84S"),"ND",
AND(F192="OMF",OR(K192="PRM",K192="SC")),"DMI",
AND(F192="IMF",OR(K192="PRM",K192="SC")),"DMO",
AND(F192="SMF",OR(K192="PRM",K192="SC")),"DES",
AND(K192="PRMM",G192="CCCSR-84"),"DU")</f>
        <v>CR/PRM/DES</v>
      </c>
      <c r="N192" s="11"/>
      <c r="O192" s="12">
        <v>3.0000000000000001E-3</v>
      </c>
      <c r="P192" s="12">
        <v>8.9999999999999993E-3</v>
      </c>
      <c r="Q192" s="12">
        <v>2.9000000000000001E-2</v>
      </c>
      <c r="R192" s="12">
        <v>6.9000000000000006E-2</v>
      </c>
      <c r="S192" s="12" t="str">
        <f t="shared" si="10"/>
        <v>0.003,0.009,0.029,0.069</v>
      </c>
      <c r="T192" s="11">
        <v>0.1</v>
      </c>
      <c r="U192" s="11">
        <v>0.4</v>
      </c>
      <c r="V192" s="11">
        <v>0.4</v>
      </c>
      <c r="W192" s="11">
        <v>0.4</v>
      </c>
      <c r="X192" s="11">
        <v>0.4</v>
      </c>
      <c r="Y192" s="21" t="str">
        <f t="shared" si="9"/>
        <v>0.4,0.4,0.4,0.4</v>
      </c>
      <c r="Z192" s="11">
        <f t="shared" si="11"/>
        <v>0.1</v>
      </c>
      <c r="AA192" s="7">
        <v>0.04</v>
      </c>
      <c r="AB192" s="7">
        <v>0.9</v>
      </c>
      <c r="AC192" s="7">
        <v>0.1</v>
      </c>
      <c r="AD192" s="13">
        <v>1.5</v>
      </c>
      <c r="AE192" s="13">
        <v>1</v>
      </c>
      <c r="AF192" s="14" t="str" cm="1">
        <f t="array" ref="AF192">+"Loss_distribution_"&amp;D192&amp;"_"&amp;_xlfn.IFS(AND(D192="F",OR(G192="CCCSR-84",G192="NSR98-10")),"POST85_",AND(D192="F",OR(G192="PRE84",G192="PRE84S")),"PRE85_",D192="WF","")&amp;IF(OR(G192="CCCSR-84",G192="NSR98-10",D192="WF"),_xlfn.IFS(F192="OMF","DMI",F192="IMF","DMO",F192="SMF","DES"),)&amp;"_"&amp;C192&amp;"P"</f>
        <v>Loss_distribution_F_POST85_DES_10P</v>
      </c>
      <c r="AG192" s="15">
        <v>1.3294000000000001</v>
      </c>
      <c r="AH192" s="15">
        <v>0.32</v>
      </c>
      <c r="AI192" s="15">
        <v>0.04</v>
      </c>
      <c r="AJ192" s="15">
        <v>0.3</v>
      </c>
    </row>
    <row r="193" spans="1:36" hidden="1" x14ac:dyDescent="0.3">
      <c r="A193" s="7" t="s">
        <v>420</v>
      </c>
      <c r="B193" s="16">
        <v>378.1</v>
      </c>
      <c r="C193" s="7">
        <v>10</v>
      </c>
      <c r="D193" s="7" t="s">
        <v>22</v>
      </c>
      <c r="E193" s="7" t="s">
        <v>162</v>
      </c>
      <c r="F193" s="7" t="str">
        <f t="shared" si="8"/>
        <v>SMF</v>
      </c>
      <c r="G193" t="s">
        <v>230</v>
      </c>
      <c r="H193" s="8" t="s">
        <v>421</v>
      </c>
      <c r="I193" t="s">
        <v>216</v>
      </c>
      <c r="J193" t="s">
        <v>38</v>
      </c>
      <c r="K193" s="7" t="str" cm="1">
        <f t="array" ref="K193">+_xlfn.IFS(D193="F","PRM",D193="WF","SC",D193="FI","PRMM")</f>
        <v>PRM</v>
      </c>
      <c r="L193" s="9" t="str" cm="1">
        <f t="array" ref="L193">+"CR" &amp; "/" &amp; K193 &amp; "/" &amp;
_xlfn.IFS(
OR(G193="PRE84",G193="PRE84S"),"ND",
AND(F193="OMF",OR(K193="PRM",K193="SC")),"DMI",
AND(F193="IMF",OR(K193="PRM",K193="SC")),"DMO",
AND(F193="SMF",OR(K193="PRM",K193="SC")),"DES",
AND(K193="PRMM",G193="CCCSR-84"),"DU")
&amp; "/" &amp; C193</f>
        <v>CR/PRM/DES/10</v>
      </c>
      <c r="M193" s="10" t="str" cm="1">
        <f t="array" ref="M193">+"CR" &amp; "/" &amp; K193 &amp; "/" &amp;
_xlfn.IFS(
OR(G193="PRE84",G193="PRE84S"),"ND",
AND(F193="OMF",OR(K193="PRM",K193="SC")),"DMI",
AND(F193="IMF",OR(K193="PRM",K193="SC")),"DMO",
AND(F193="SMF",OR(K193="PRM",K193="SC")),"DES",
AND(K193="PRMM",G193="CCCSR-84"),"DU")</f>
        <v>CR/PRM/DES</v>
      </c>
      <c r="N193" s="11"/>
      <c r="O193" s="12">
        <v>3.0000000000000001E-3</v>
      </c>
      <c r="P193" s="12">
        <v>8.9999999999999993E-3</v>
      </c>
      <c r="Q193" s="12">
        <v>2.9000000000000001E-2</v>
      </c>
      <c r="R193" s="12">
        <v>6.9000000000000006E-2</v>
      </c>
      <c r="S193" s="12" t="str">
        <f t="shared" si="10"/>
        <v>0.003,0.009,0.029,0.069</v>
      </c>
      <c r="T193" s="11">
        <v>0.1</v>
      </c>
      <c r="U193" s="11">
        <v>0.4</v>
      </c>
      <c r="V193" s="11">
        <v>0.4</v>
      </c>
      <c r="W193" s="11">
        <v>0.4</v>
      </c>
      <c r="X193" s="11">
        <v>0.4</v>
      </c>
      <c r="Y193" s="21" t="str">
        <f t="shared" si="9"/>
        <v>0.4,0.4,0.4,0.4</v>
      </c>
      <c r="Z193" s="11">
        <f t="shared" si="11"/>
        <v>0.1</v>
      </c>
      <c r="AA193" s="7">
        <v>0.04</v>
      </c>
      <c r="AB193" s="7">
        <v>0.9</v>
      </c>
      <c r="AC193" s="7">
        <v>0.1</v>
      </c>
      <c r="AD193" s="13">
        <v>1.5</v>
      </c>
      <c r="AE193" s="13">
        <v>1</v>
      </c>
      <c r="AF193" s="14" t="str" cm="1">
        <f t="array" ref="AF193">+"Loss_distribution_"&amp;D193&amp;"_"&amp;_xlfn.IFS(AND(D193="F",OR(G193="CCCSR-84",G193="NSR98-10")),"POST85_",AND(D193="F",OR(G193="PRE84",G193="PRE84S")),"PRE85_",D193="WF","")&amp;IF(OR(G193="CCCSR-84",G193="NSR98-10",D193="WF"),_xlfn.IFS(F193="OMF","DMI",F193="IMF","DMO",F193="SMF","DES"),)&amp;"_"&amp;C193&amp;"P"</f>
        <v>Loss_distribution_F_POST85_DES_10P</v>
      </c>
      <c r="AG193" s="15">
        <v>1.3294000000000001</v>
      </c>
      <c r="AH193" s="15">
        <v>0.32</v>
      </c>
      <c r="AI193" s="15">
        <v>0.04</v>
      </c>
      <c r="AJ193" s="15">
        <v>0.3</v>
      </c>
    </row>
    <row r="194" spans="1:36" hidden="1" x14ac:dyDescent="0.3">
      <c r="A194" s="7" t="s">
        <v>422</v>
      </c>
      <c r="B194" s="7">
        <v>473</v>
      </c>
      <c r="C194" s="7">
        <v>6</v>
      </c>
      <c r="D194" s="7" t="s">
        <v>423</v>
      </c>
      <c r="E194" s="7" t="s">
        <v>23</v>
      </c>
      <c r="F194" s="7" t="str">
        <f t="shared" ref="F194:F240" si="12">+IF(E194="Baja","OMF",IF(E194="Intermedia","IMF","SMF"))</f>
        <v>OMF</v>
      </c>
      <c r="G194" t="s">
        <v>230</v>
      </c>
      <c r="H194" s="8" t="s">
        <v>424</v>
      </c>
      <c r="I194" t="s">
        <v>425</v>
      </c>
      <c r="J194" t="s">
        <v>66</v>
      </c>
      <c r="K194" s="7" t="str" cm="1">
        <f t="array" ref="K194">+_xlfn.IFS(D194="F","PRM",D194="WF","SC",D194="FI","PRMM")</f>
        <v>SC</v>
      </c>
      <c r="L194" s="9" t="str" cm="1">
        <f t="array" ref="L194">+"CR" &amp; "/" &amp; K194 &amp; "/" &amp;
_xlfn.IFS(
OR(G194="PRE84",G194="PRE84S"),"ND",
AND(F194="OMF",OR(K194="PRM",K194="SC")),"DMI",
AND(F194="IMF",OR(K194="PRM",K194="SC")),"DMO",
AND(F194="SMF",OR(K194="PRM",K194="SC")),"DES",
AND(K194="PRMM",G194="CCCSR-84"),"DU")
&amp; "/" &amp; C194</f>
        <v>CR/SC/DMI/6</v>
      </c>
      <c r="M194" s="10" t="str" cm="1">
        <f t="array" ref="M194">+"CR" &amp; "/" &amp; K194 &amp; "/" &amp;
_xlfn.IFS(
OR(G194="PRE84",G194="PRE84S"),"ND",
AND(F194="OMF",OR(K194="PRM",K194="SC")),"DMI",
AND(F194="IMF",OR(K194="PRM",K194="SC")),"DMO",
AND(F194="SMF",OR(K194="PRM",K194="SC")),"DES",
AND(K194="PRMM",G194="CCCSR-84"),"DU")</f>
        <v>CR/SC/DMI</v>
      </c>
      <c r="N194" s="17"/>
      <c r="O194" s="12">
        <v>3.0000000000000001E-3</v>
      </c>
      <c r="P194" s="12">
        <v>1.3476122717343379E-2</v>
      </c>
      <c r="Q194" s="12">
        <v>2.1292140722927795E-2</v>
      </c>
      <c r="R194" s="12">
        <v>3.5000000000000003E-2</v>
      </c>
      <c r="S194" s="12" t="str">
        <f t="shared" si="10"/>
        <v>0.003,0.0134761227173434,0.0212921407229278,0.035</v>
      </c>
      <c r="T194" s="11">
        <v>3.5000000000000003E-2</v>
      </c>
      <c r="U194" s="11">
        <v>0.4</v>
      </c>
      <c r="V194" s="11">
        <v>0.4</v>
      </c>
      <c r="W194" s="11">
        <v>0.4</v>
      </c>
      <c r="X194" s="11">
        <v>0.4</v>
      </c>
      <c r="Y194" s="21" t="str">
        <f t="shared" ref="Y194:Y257" si="13">+U194&amp;","&amp;V194&amp;","&amp;W194&amp;","&amp;X194</f>
        <v>0.4,0.4,0.4,0.4</v>
      </c>
      <c r="Z194" s="11">
        <f t="shared" si="11"/>
        <v>3.5000000000000003E-2</v>
      </c>
      <c r="AA194" s="7">
        <v>0.04</v>
      </c>
      <c r="AB194" s="7">
        <v>0.9</v>
      </c>
      <c r="AC194" s="7">
        <v>0.05</v>
      </c>
      <c r="AD194" s="13">
        <v>1</v>
      </c>
      <c r="AE194" s="13">
        <v>1</v>
      </c>
      <c r="AF194" s="14" t="str" cm="1">
        <f t="array" ref="AF194">+"Loss_distribution_"&amp;D194&amp;"_"&amp;_xlfn.IFS(AND(D194="F",OR(G194="CCCSR-84",G194="NSR98-10")),"POST85_",AND(D194="F",OR(G194="PRE84",G194="PRE84S")),"PRE85_",D194="WF","")&amp;IF(OR(G194="CCCSR-84",G194="NSR98-10",D194="WF"),_xlfn.IFS(F194="OMF","DMI",F194="IMF","DMO",F194="SMF","DES"),)&amp;"_"&amp;C194&amp;"P"</f>
        <v>Loss_distribution_WF_DMI_6P</v>
      </c>
      <c r="AG194" s="15">
        <v>1.2907000000000002</v>
      </c>
      <c r="AH194" s="15">
        <v>0.47389999999999999</v>
      </c>
      <c r="AI194" s="15">
        <v>2.5000000000000001E-2</v>
      </c>
      <c r="AJ194" s="15">
        <v>0.3</v>
      </c>
    </row>
    <row r="195" spans="1:36" hidden="1" x14ac:dyDescent="0.3">
      <c r="A195" s="7" t="s">
        <v>426</v>
      </c>
      <c r="B195" s="7">
        <v>474</v>
      </c>
      <c r="C195" s="7">
        <v>6</v>
      </c>
      <c r="D195" s="7" t="s">
        <v>423</v>
      </c>
      <c r="E195" s="7" t="s">
        <v>23</v>
      </c>
      <c r="F195" s="7" t="str">
        <f t="shared" si="12"/>
        <v>OMF</v>
      </c>
      <c r="G195" t="s">
        <v>230</v>
      </c>
      <c r="H195" s="8" t="s">
        <v>427</v>
      </c>
      <c r="I195" t="s">
        <v>425</v>
      </c>
      <c r="J195" t="s">
        <v>66</v>
      </c>
      <c r="K195" s="7" t="str" cm="1">
        <f t="array" ref="K195">+_xlfn.IFS(D195="F","PRM",D195="WF","SC",D195="FI","PRMM")</f>
        <v>SC</v>
      </c>
      <c r="L195" s="9" t="str" cm="1">
        <f t="array" ref="L195">+"CR" &amp; "/" &amp; K195 &amp; "/" &amp;
_xlfn.IFS(
OR(G195="PRE84",G195="PRE84S"),"ND",
AND(F195="OMF",OR(K195="PRM",K195="SC")),"DMI",
AND(F195="IMF",OR(K195="PRM",K195="SC")),"DMO",
AND(F195="SMF",OR(K195="PRM",K195="SC")),"DES",
AND(K195="PRMM",G195="CCCSR-84"),"DU")
&amp; "/" &amp; C195</f>
        <v>CR/SC/DMI/6</v>
      </c>
      <c r="M195" s="10" t="str" cm="1">
        <f t="array" ref="M195">+"CR" &amp; "/" &amp; K195 &amp; "/" &amp;
_xlfn.IFS(
OR(G195="PRE84",G195="PRE84S"),"ND",
AND(F195="OMF",OR(K195="PRM",K195="SC")),"DMI",
AND(F195="IMF",OR(K195="PRM",K195="SC")),"DMO",
AND(F195="SMF",OR(K195="PRM",K195="SC")),"DES",
AND(K195="PRMM",G195="CCCSR-84"),"DU")</f>
        <v>CR/SC/DMI</v>
      </c>
      <c r="N195" s="17"/>
      <c r="O195" s="12">
        <v>3.0000000000000001E-3</v>
      </c>
      <c r="P195" s="12">
        <v>1.3704206050676713E-2</v>
      </c>
      <c r="Q195" s="12">
        <v>2.1365511083175481E-2</v>
      </c>
      <c r="R195" s="12">
        <v>3.5000000000000003E-2</v>
      </c>
      <c r="S195" s="12" t="str">
        <f t="shared" ref="S195:S258" si="14">+_xlfn.CONCAT(O195,",",P195,",",Q195,",",R195)</f>
        <v>0.003,0.0137042060506767,0.0213655110831755,0.035</v>
      </c>
      <c r="T195" s="11">
        <v>3.5000000000000003E-2</v>
      </c>
      <c r="U195" s="11">
        <v>0.4</v>
      </c>
      <c r="V195" s="11">
        <v>0.4</v>
      </c>
      <c r="W195" s="11">
        <v>0.4</v>
      </c>
      <c r="X195" s="11">
        <v>0.4</v>
      </c>
      <c r="Y195" s="21" t="str">
        <f t="shared" si="13"/>
        <v>0.4,0.4,0.4,0.4</v>
      </c>
      <c r="Z195" s="11">
        <f t="shared" ref="Z195:Z258" si="15">+T195</f>
        <v>3.5000000000000003E-2</v>
      </c>
      <c r="AA195" s="7">
        <v>0.04</v>
      </c>
      <c r="AB195" s="7">
        <v>0.9</v>
      </c>
      <c r="AC195" s="7">
        <v>0.05</v>
      </c>
      <c r="AD195" s="13">
        <v>1</v>
      </c>
      <c r="AE195" s="13">
        <v>1</v>
      </c>
      <c r="AF195" s="14" t="str" cm="1">
        <f t="array" ref="AF195">+"Loss_distribution_"&amp;D195&amp;"_"&amp;_xlfn.IFS(AND(D195="F",OR(G195="CCCSR-84",G195="NSR98-10")),"POST85_",AND(D195="F",OR(G195="PRE84",G195="PRE84S")),"PRE85_",D195="WF","")&amp;IF(OR(G195="CCCSR-84",G195="NSR98-10",D195="WF"),_xlfn.IFS(F195="OMF","DMI",F195="IMF","DMO",F195="SMF","DES"),)&amp;"_"&amp;C195&amp;"P"</f>
        <v>Loss_distribution_WF_DMI_6P</v>
      </c>
      <c r="AG195" s="15">
        <v>1.2907000000000002</v>
      </c>
      <c r="AH195" s="15">
        <v>0.47389999999999999</v>
      </c>
      <c r="AI195" s="15">
        <v>2.5000000000000001E-2</v>
      </c>
      <c r="AJ195" s="15">
        <v>0.3</v>
      </c>
    </row>
    <row r="196" spans="1:36" hidden="1" x14ac:dyDescent="0.3">
      <c r="A196" s="7" t="s">
        <v>428</v>
      </c>
      <c r="B196" s="7">
        <v>477</v>
      </c>
      <c r="C196" s="7">
        <v>8</v>
      </c>
      <c r="D196" s="7" t="s">
        <v>423</v>
      </c>
      <c r="E196" s="7" t="s">
        <v>23</v>
      </c>
      <c r="F196" s="7" t="str">
        <f t="shared" si="12"/>
        <v>OMF</v>
      </c>
      <c r="G196" t="s">
        <v>230</v>
      </c>
      <c r="H196" s="8" t="s">
        <v>429</v>
      </c>
      <c r="I196" t="s">
        <v>430</v>
      </c>
      <c r="J196" t="s">
        <v>66</v>
      </c>
      <c r="K196" s="7" t="str" cm="1">
        <f t="array" ref="K196">+_xlfn.IFS(D196="F","PRM",D196="WF","SC",D196="FI","PRMM")</f>
        <v>SC</v>
      </c>
      <c r="L196" s="9" t="str" cm="1">
        <f t="array" ref="L196">+"CR" &amp; "/" &amp; K196 &amp; "/" &amp;
_xlfn.IFS(
OR(G196="PRE84",G196="PRE84S"),"ND",
AND(F196="OMF",OR(K196="PRM",K196="SC")),"DMI",
AND(F196="IMF",OR(K196="PRM",K196="SC")),"DMO",
AND(F196="SMF",OR(K196="PRM",K196="SC")),"DES",
AND(K196="PRMM",G196="CCCSR-84"),"DU")
&amp; "/" &amp; C196</f>
        <v>CR/SC/DMI/8</v>
      </c>
      <c r="M196" s="10" t="str" cm="1">
        <f t="array" ref="M196">+"CR" &amp; "/" &amp; K196 &amp; "/" &amp;
_xlfn.IFS(
OR(G196="PRE84",G196="PRE84S"),"ND",
AND(F196="OMF",OR(K196="PRM",K196="SC")),"DMI",
AND(F196="IMF",OR(K196="PRM",K196="SC")),"DMO",
AND(F196="SMF",OR(K196="PRM",K196="SC")),"DES",
AND(K196="PRMM",G196="CCCSR-84"),"DU")</f>
        <v>CR/SC/DMI</v>
      </c>
      <c r="N196" s="11"/>
      <c r="O196" s="12">
        <v>3.0000000000000001E-3</v>
      </c>
      <c r="P196" s="12">
        <v>1.3324067161787825E-2</v>
      </c>
      <c r="Q196" s="12">
        <v>2.1759497055813062E-2</v>
      </c>
      <c r="R196" s="12">
        <v>3.5000000000000003E-2</v>
      </c>
      <c r="S196" s="12" t="str">
        <f t="shared" si="14"/>
        <v>0.003,0.0133240671617878,0.0217594970558131,0.035</v>
      </c>
      <c r="T196" s="11">
        <v>3.5000000000000003E-2</v>
      </c>
      <c r="U196" s="11">
        <v>0.4</v>
      </c>
      <c r="V196" s="11">
        <v>0.4</v>
      </c>
      <c r="W196" s="11">
        <v>0.4</v>
      </c>
      <c r="X196" s="11">
        <v>0.4</v>
      </c>
      <c r="Y196" s="21" t="str">
        <f t="shared" si="13"/>
        <v>0.4,0.4,0.4,0.4</v>
      </c>
      <c r="Z196" s="11">
        <f t="shared" si="15"/>
        <v>3.5000000000000003E-2</v>
      </c>
      <c r="AA196" s="7">
        <v>0.04</v>
      </c>
      <c r="AB196" s="7">
        <v>0.9</v>
      </c>
      <c r="AC196" s="7">
        <v>0.05</v>
      </c>
      <c r="AD196" s="13">
        <v>1</v>
      </c>
      <c r="AE196" s="13">
        <v>1</v>
      </c>
      <c r="AF196" s="14" t="str" cm="1">
        <f t="array" ref="AF196">+"Loss_distribution_"&amp;D196&amp;"_"&amp;_xlfn.IFS(AND(D196="F",OR(G196="CCCSR-84",G196="NSR98-10")),"POST85_",AND(D196="F",OR(G196="PRE84",G196="PRE84S")),"PRE85_",D196="WF","")&amp;IF(OR(G196="CCCSR-84",G196="NSR98-10",D196="WF"),_xlfn.IFS(F196="OMF","DMI",F196="IMF","DMO",F196="SMF","DES"),)&amp;"_"&amp;C196&amp;"P"</f>
        <v>Loss_distribution_WF_DMI_8P</v>
      </c>
      <c r="AG196" s="15">
        <v>1.3623000000000001</v>
      </c>
      <c r="AH196" s="15">
        <v>0.58779999999999999</v>
      </c>
      <c r="AI196" s="15">
        <v>2.5000000000000001E-2</v>
      </c>
      <c r="AJ196" s="15">
        <v>0.3</v>
      </c>
    </row>
    <row r="197" spans="1:36" hidden="1" x14ac:dyDescent="0.3">
      <c r="A197" s="7" t="s">
        <v>431</v>
      </c>
      <c r="B197" s="7">
        <v>478</v>
      </c>
      <c r="C197" s="7">
        <v>8</v>
      </c>
      <c r="D197" s="7" t="s">
        <v>423</v>
      </c>
      <c r="E197" s="7" t="s">
        <v>23</v>
      </c>
      <c r="F197" s="7" t="str">
        <f t="shared" si="12"/>
        <v>OMF</v>
      </c>
      <c r="G197" t="s">
        <v>230</v>
      </c>
      <c r="H197" s="8" t="s">
        <v>432</v>
      </c>
      <c r="I197" t="s">
        <v>430</v>
      </c>
      <c r="J197" t="s">
        <v>66</v>
      </c>
      <c r="K197" s="7" t="str" cm="1">
        <f t="array" ref="K197">+_xlfn.IFS(D197="F","PRM",D197="WF","SC",D197="FI","PRMM")</f>
        <v>SC</v>
      </c>
      <c r="L197" s="9" t="str" cm="1">
        <f t="array" ref="L197">+"CR" &amp; "/" &amp; K197 &amp; "/" &amp;
_xlfn.IFS(
OR(G197="PRE84",G197="PRE84S"),"ND",
AND(F197="OMF",OR(K197="PRM",K197="SC")),"DMI",
AND(F197="IMF",OR(K197="PRM",K197="SC")),"DMO",
AND(F197="SMF",OR(K197="PRM",K197="SC")),"DES",
AND(K197="PRMM",G197="CCCSR-84"),"DU")
&amp; "/" &amp; C197</f>
        <v>CR/SC/DMI/8</v>
      </c>
      <c r="M197" s="10" t="str" cm="1">
        <f t="array" ref="M197">+"CR" &amp; "/" &amp; K197 &amp; "/" &amp;
_xlfn.IFS(
OR(G197="PRE84",G197="PRE84S"),"ND",
AND(F197="OMF",OR(K197="PRM",K197="SC")),"DMI",
AND(F197="IMF",OR(K197="PRM",K197="SC")),"DMO",
AND(F197="SMF",OR(K197="PRM",K197="SC")),"DES",
AND(K197="PRMM",G197="CCCSR-84"),"DU")</f>
        <v>CR/SC/DMI</v>
      </c>
      <c r="N197" s="11"/>
      <c r="O197" s="12">
        <v>3.0000000000000001E-3</v>
      </c>
      <c r="P197" s="12">
        <v>1.3704206050676713E-2</v>
      </c>
      <c r="Q197" s="12">
        <v>2.1759497055813062E-2</v>
      </c>
      <c r="R197" s="12">
        <v>3.5000000000000003E-2</v>
      </c>
      <c r="S197" s="12" t="str">
        <f t="shared" si="14"/>
        <v>0.003,0.0137042060506767,0.0217594970558131,0.035</v>
      </c>
      <c r="T197" s="11">
        <v>3.5000000000000003E-2</v>
      </c>
      <c r="U197" s="11">
        <v>0.4</v>
      </c>
      <c r="V197" s="11">
        <v>0.4</v>
      </c>
      <c r="W197" s="11">
        <v>0.4</v>
      </c>
      <c r="X197" s="11">
        <v>0.4</v>
      </c>
      <c r="Y197" s="21" t="str">
        <f t="shared" si="13"/>
        <v>0.4,0.4,0.4,0.4</v>
      </c>
      <c r="Z197" s="11">
        <f t="shared" si="15"/>
        <v>3.5000000000000003E-2</v>
      </c>
      <c r="AA197" s="7">
        <v>0.04</v>
      </c>
      <c r="AB197" s="7">
        <v>0.9</v>
      </c>
      <c r="AC197" s="7">
        <v>0.05</v>
      </c>
      <c r="AD197" s="13">
        <v>1</v>
      </c>
      <c r="AE197" s="13">
        <v>1</v>
      </c>
      <c r="AF197" s="14" t="str" cm="1">
        <f t="array" ref="AF197">+"Loss_distribution_"&amp;D197&amp;"_"&amp;_xlfn.IFS(AND(D197="F",OR(G197="CCCSR-84",G197="NSR98-10")),"POST85_",AND(D197="F",OR(G197="PRE84",G197="PRE84S")),"PRE85_",D197="WF","")&amp;IF(OR(G197="CCCSR-84",G197="NSR98-10",D197="WF"),_xlfn.IFS(F197="OMF","DMI",F197="IMF","DMO",F197="SMF","DES"),)&amp;"_"&amp;C197&amp;"P"</f>
        <v>Loss_distribution_WF_DMI_8P</v>
      </c>
      <c r="AG197" s="15">
        <v>1.3623000000000001</v>
      </c>
      <c r="AH197" s="15">
        <v>0.58779999999999999</v>
      </c>
      <c r="AI197" s="15">
        <v>2.5000000000000001E-2</v>
      </c>
      <c r="AJ197" s="15">
        <v>0.3</v>
      </c>
    </row>
    <row r="198" spans="1:36" hidden="1" x14ac:dyDescent="0.3">
      <c r="A198" s="7" t="s">
        <v>433</v>
      </c>
      <c r="B198" s="7">
        <v>480</v>
      </c>
      <c r="C198" s="7">
        <v>10</v>
      </c>
      <c r="D198" s="7" t="s">
        <v>423</v>
      </c>
      <c r="E198" s="7" t="s">
        <v>23</v>
      </c>
      <c r="F198" s="7" t="str">
        <f t="shared" si="12"/>
        <v>OMF</v>
      </c>
      <c r="G198" t="s">
        <v>230</v>
      </c>
      <c r="H198" s="8" t="s">
        <v>434</v>
      </c>
      <c r="I198" t="s">
        <v>430</v>
      </c>
      <c r="J198" t="s">
        <v>66</v>
      </c>
      <c r="K198" s="7" t="str" cm="1">
        <f t="array" ref="K198">+_xlfn.IFS(D198="F","PRM",D198="WF","SC",D198="FI","PRMM")</f>
        <v>SC</v>
      </c>
      <c r="L198" s="9" t="str" cm="1">
        <f t="array" ref="L198">+"CR" &amp; "/" &amp; K198 &amp; "/" &amp;
_xlfn.IFS(
OR(G198="PRE84",G198="PRE84S"),"ND",
AND(F198="OMF",OR(K198="PRM",K198="SC")),"DMI",
AND(F198="IMF",OR(K198="PRM",K198="SC")),"DMO",
AND(F198="SMF",OR(K198="PRM",K198="SC")),"DES",
AND(K198="PRMM",G198="CCCSR-84"),"DU")
&amp; "/" &amp; C198</f>
        <v>CR/SC/DMI/10</v>
      </c>
      <c r="M198" s="10" t="str" cm="1">
        <f t="array" ref="M198">+"CR" &amp; "/" &amp; K198 &amp; "/" &amp;
_xlfn.IFS(
OR(G198="PRE84",G198="PRE84S"),"ND",
AND(F198="OMF",OR(K198="PRM",K198="SC")),"DMI",
AND(F198="IMF",OR(K198="PRM",K198="SC")),"DMO",
AND(F198="SMF",OR(K198="PRM",K198="SC")),"DES",
AND(K198="PRMM",G198="CCCSR-84"),"DU")</f>
        <v>CR/SC/DMI</v>
      </c>
      <c r="N198" s="17"/>
      <c r="O198" s="12">
        <v>3.0000000000000001E-3</v>
      </c>
      <c r="P198" s="12">
        <v>1.2498866658043813E-2</v>
      </c>
      <c r="Q198" s="12">
        <v>2.1792918361510993E-2</v>
      </c>
      <c r="R198" s="12">
        <v>3.5000000000000003E-2</v>
      </c>
      <c r="S198" s="12" t="str">
        <f t="shared" si="14"/>
        <v>0.003,0.0124988666580438,0.021792918361511,0.035</v>
      </c>
      <c r="T198" s="11">
        <v>3.5000000000000003E-2</v>
      </c>
      <c r="U198" s="11">
        <v>0.4</v>
      </c>
      <c r="V198" s="11">
        <v>0.4</v>
      </c>
      <c r="W198" s="11">
        <v>0.4</v>
      </c>
      <c r="X198" s="11">
        <v>0.4</v>
      </c>
      <c r="Y198" s="21" t="str">
        <f t="shared" si="13"/>
        <v>0.4,0.4,0.4,0.4</v>
      </c>
      <c r="Z198" s="11">
        <f t="shared" si="15"/>
        <v>3.5000000000000003E-2</v>
      </c>
      <c r="AA198" s="7">
        <v>0.04</v>
      </c>
      <c r="AB198" s="7">
        <v>0.9</v>
      </c>
      <c r="AC198" s="7">
        <v>0.05</v>
      </c>
      <c r="AD198" s="13">
        <v>1.5</v>
      </c>
      <c r="AE198" s="13">
        <v>1</v>
      </c>
      <c r="AF198" s="14" t="str" cm="1">
        <f t="array" ref="AF198">+"Loss_distribution_"&amp;D198&amp;"_"&amp;_xlfn.IFS(AND(D198="F",OR(G198="CCCSR-84",G198="NSR98-10")),"POST85_",AND(D198="F",OR(G198="PRE84",G198="PRE84S")),"PRE85_",D198="WF","")&amp;IF(OR(G198="CCCSR-84",G198="NSR98-10",D198="WF"),_xlfn.IFS(F198="OMF","DMI",F198="IMF","DMO",F198="SMF","DES"),)&amp;"_"&amp;C198&amp;"P"</f>
        <v>Loss_distribution_WF_DMI_10P</v>
      </c>
      <c r="AG198" s="15">
        <v>0.96619999999999995</v>
      </c>
      <c r="AH198" s="15">
        <v>0.77602384599999996</v>
      </c>
      <c r="AI198" s="15">
        <v>2.5000000000000001E-2</v>
      </c>
      <c r="AJ198" s="15">
        <v>0.3</v>
      </c>
    </row>
    <row r="199" spans="1:36" hidden="1" x14ac:dyDescent="0.3">
      <c r="A199" s="7" t="s">
        <v>435</v>
      </c>
      <c r="B199" s="7">
        <v>481</v>
      </c>
      <c r="C199" s="7">
        <v>12</v>
      </c>
      <c r="D199" s="7" t="s">
        <v>423</v>
      </c>
      <c r="E199" s="7" t="s">
        <v>23</v>
      </c>
      <c r="F199" s="7" t="str">
        <f t="shared" si="12"/>
        <v>OMF</v>
      </c>
      <c r="G199" t="s">
        <v>230</v>
      </c>
      <c r="H199" s="8" t="s">
        <v>436</v>
      </c>
      <c r="I199" t="s">
        <v>437</v>
      </c>
      <c r="J199" t="s">
        <v>66</v>
      </c>
      <c r="K199" s="7" t="str" cm="1">
        <f t="array" ref="K199">+_xlfn.IFS(D199="F","PRM",D199="WF","SC",D199="FI","PRMM")</f>
        <v>SC</v>
      </c>
      <c r="L199" s="9" t="str" cm="1">
        <f t="array" ref="L199">+"CR" &amp; "/" &amp; K199 &amp; "/" &amp;
_xlfn.IFS(
OR(G199="PRE84",G199="PRE84S"),"ND",
AND(F199="OMF",OR(K199="PRM",K199="SC")),"DMI",
AND(F199="IMF",OR(K199="PRM",K199="SC")),"DMO",
AND(F199="SMF",OR(K199="PRM",K199="SC")),"DES",
AND(K199="PRMM",G199="CCCSR-84"),"DU")
&amp; "/" &amp; C199</f>
        <v>CR/SC/DMI/12</v>
      </c>
      <c r="M199" s="10" t="str" cm="1">
        <f t="array" ref="M199">+"CR" &amp; "/" &amp; K199 &amp; "/" &amp;
_xlfn.IFS(
OR(G199="PRE84",G199="PRE84S"),"ND",
AND(F199="OMF",OR(K199="PRM",K199="SC")),"DMI",
AND(F199="IMF",OR(K199="PRM",K199="SC")),"DMO",
AND(F199="SMF",OR(K199="PRM",K199="SC")),"DES",
AND(K199="PRMM",G199="CCCSR-84"),"DU")</f>
        <v>CR/SC/DMI</v>
      </c>
      <c r="N199" s="17"/>
      <c r="O199" s="12">
        <v>3.0000000000000001E-3</v>
      </c>
      <c r="P199" s="12">
        <v>1.1883041658043813E-2</v>
      </c>
      <c r="Q199" s="12">
        <v>2.1671448789705755E-2</v>
      </c>
      <c r="R199" s="12">
        <v>3.5000000000000003E-2</v>
      </c>
      <c r="S199" s="12" t="str">
        <f t="shared" si="14"/>
        <v>0.003,0.0118830416580438,0.0216714487897058,0.035</v>
      </c>
      <c r="T199" s="11">
        <v>3.5000000000000003E-2</v>
      </c>
      <c r="U199" s="11">
        <v>0.4</v>
      </c>
      <c r="V199" s="11">
        <v>0.4</v>
      </c>
      <c r="W199" s="11">
        <v>0.4</v>
      </c>
      <c r="X199" s="11">
        <v>0.4</v>
      </c>
      <c r="Y199" s="21" t="str">
        <f t="shared" si="13"/>
        <v>0.4,0.4,0.4,0.4</v>
      </c>
      <c r="Z199" s="11">
        <f t="shared" si="15"/>
        <v>3.5000000000000003E-2</v>
      </c>
      <c r="AA199" s="7">
        <v>0.04</v>
      </c>
      <c r="AB199" s="7">
        <v>0.9</v>
      </c>
      <c r="AC199" s="7">
        <v>0.05</v>
      </c>
      <c r="AD199" s="13">
        <v>1.5</v>
      </c>
      <c r="AE199" s="13">
        <v>1</v>
      </c>
      <c r="AF199" s="14" t="str" cm="1">
        <f t="array" ref="AF199">+"Loss_distribution_"&amp;D199&amp;"_"&amp;_xlfn.IFS(AND(D199="F",OR(G199="CCCSR-84",G199="NSR98-10")),"POST85_",AND(D199="F",OR(G199="PRE84",G199="PRE84S")),"PRE85_",D199="WF","")&amp;IF(OR(G199="CCCSR-84",G199="NSR98-10",D199="WF"),_xlfn.IFS(F199="OMF","DMI",F199="IMF","DMO",F199="SMF","DES"),)&amp;"_"&amp;C199&amp;"P"</f>
        <v>Loss_distribution_WF_DMI_12P</v>
      </c>
      <c r="AG199" s="15">
        <v>1.0286</v>
      </c>
      <c r="AH199" s="15">
        <v>0.501023149</v>
      </c>
      <c r="AI199" s="15">
        <v>2.5000000000000001E-2</v>
      </c>
      <c r="AJ199" s="15">
        <v>0.3</v>
      </c>
    </row>
    <row r="200" spans="1:36" hidden="1" x14ac:dyDescent="0.3">
      <c r="A200" s="7" t="s">
        <v>438</v>
      </c>
      <c r="B200" s="7">
        <v>482</v>
      </c>
      <c r="C200" s="7">
        <v>12</v>
      </c>
      <c r="D200" s="7" t="s">
        <v>423</v>
      </c>
      <c r="E200" s="7" t="s">
        <v>23</v>
      </c>
      <c r="F200" s="7" t="str">
        <f t="shared" si="12"/>
        <v>OMF</v>
      </c>
      <c r="G200" t="s">
        <v>230</v>
      </c>
      <c r="H200" s="8" t="s">
        <v>439</v>
      </c>
      <c r="I200" t="s">
        <v>437</v>
      </c>
      <c r="J200" t="s">
        <v>66</v>
      </c>
      <c r="K200" s="7" t="str" cm="1">
        <f t="array" ref="K200">+_xlfn.IFS(D200="F","PRM",D200="WF","SC",D200="FI","PRMM")</f>
        <v>SC</v>
      </c>
      <c r="L200" s="9" t="str" cm="1">
        <f t="array" ref="L200">+"CR" &amp; "/" &amp; K200 &amp; "/" &amp;
_xlfn.IFS(
OR(G200="PRE84",G200="PRE84S"),"ND",
AND(F200="OMF",OR(K200="PRM",K200="SC")),"DMI",
AND(F200="IMF",OR(K200="PRM",K200="SC")),"DMO",
AND(F200="SMF",OR(K200="PRM",K200="SC")),"DES",
AND(K200="PRMM",G200="CCCSR-84"),"DU")
&amp; "/" &amp; C200</f>
        <v>CR/SC/DMI/12</v>
      </c>
      <c r="M200" s="10" t="str" cm="1">
        <f t="array" ref="M200">+"CR" &amp; "/" &amp; K200 &amp; "/" &amp;
_xlfn.IFS(
OR(G200="PRE84",G200="PRE84S"),"ND",
AND(F200="OMF",OR(K200="PRM",K200="SC")),"DMI",
AND(F200="IMF",OR(K200="PRM",K200="SC")),"DMO",
AND(F200="SMF",OR(K200="PRM",K200="SC")),"DES",
AND(K200="PRMM",G200="CCCSR-84"),"DU")</f>
        <v>CR/SC/DMI</v>
      </c>
      <c r="N200" s="17"/>
      <c r="O200" s="12">
        <v>3.0000000000000001E-3</v>
      </c>
      <c r="P200" s="12">
        <v>1.2498866658043813E-2</v>
      </c>
      <c r="Q200" s="12">
        <v>2.1669760877168955E-2</v>
      </c>
      <c r="R200" s="12">
        <v>3.5000000000000003E-2</v>
      </c>
      <c r="S200" s="12" t="str">
        <f t="shared" si="14"/>
        <v>0.003,0.0124988666580438,0.021669760877169,0.035</v>
      </c>
      <c r="T200" s="11">
        <v>3.5000000000000003E-2</v>
      </c>
      <c r="U200" s="11">
        <v>0.4</v>
      </c>
      <c r="V200" s="11">
        <v>0.4</v>
      </c>
      <c r="W200" s="11">
        <v>0.4</v>
      </c>
      <c r="X200" s="11">
        <v>0.4</v>
      </c>
      <c r="Y200" s="21" t="str">
        <f t="shared" si="13"/>
        <v>0.4,0.4,0.4,0.4</v>
      </c>
      <c r="Z200" s="11">
        <f t="shared" si="15"/>
        <v>3.5000000000000003E-2</v>
      </c>
      <c r="AA200" s="7">
        <v>0.04</v>
      </c>
      <c r="AB200" s="7">
        <v>0.9</v>
      </c>
      <c r="AC200" s="7">
        <v>0.05</v>
      </c>
      <c r="AD200" s="13">
        <v>1.5</v>
      </c>
      <c r="AE200" s="13">
        <v>1</v>
      </c>
      <c r="AF200" s="14" t="str" cm="1">
        <f t="array" ref="AF200">+"Loss_distribution_"&amp;D200&amp;"_"&amp;_xlfn.IFS(AND(D200="F",OR(G200="CCCSR-84",G200="NSR98-10")),"POST85_",AND(D200="F",OR(G200="PRE84",G200="PRE84S")),"PRE85_",D200="WF","")&amp;IF(OR(G200="CCCSR-84",G200="NSR98-10",D200="WF"),_xlfn.IFS(F200="OMF","DMI",F200="IMF","DMO",F200="SMF","DES"),)&amp;"_"&amp;C200&amp;"P"</f>
        <v>Loss_distribution_WF_DMI_12P</v>
      </c>
      <c r="AG200" s="15">
        <v>1.0286</v>
      </c>
      <c r="AH200" s="15">
        <v>0.501023149</v>
      </c>
      <c r="AI200" s="15">
        <v>2.5000000000000001E-2</v>
      </c>
      <c r="AJ200" s="15">
        <v>0.3</v>
      </c>
    </row>
    <row r="201" spans="1:36" hidden="1" x14ac:dyDescent="0.3">
      <c r="A201" s="7" t="s">
        <v>440</v>
      </c>
      <c r="B201" s="7">
        <v>483</v>
      </c>
      <c r="C201" s="7">
        <v>14</v>
      </c>
      <c r="D201" s="7" t="s">
        <v>423</v>
      </c>
      <c r="E201" s="7" t="s">
        <v>23</v>
      </c>
      <c r="F201" s="7" t="str">
        <f t="shared" si="12"/>
        <v>OMF</v>
      </c>
      <c r="G201" t="s">
        <v>230</v>
      </c>
      <c r="H201" s="8" t="s">
        <v>441</v>
      </c>
      <c r="I201" t="s">
        <v>437</v>
      </c>
      <c r="J201" t="s">
        <v>66</v>
      </c>
      <c r="K201" s="7" t="str" cm="1">
        <f t="array" ref="K201">+_xlfn.IFS(D201="F","PRM",D201="WF","SC",D201="FI","PRMM")</f>
        <v>SC</v>
      </c>
      <c r="L201" s="9" t="str" cm="1">
        <f t="array" ref="L201">+"CR" &amp; "/" &amp; K201 &amp; "/" &amp;
_xlfn.IFS(
OR(G201="PRE84",G201="PRE84S"),"ND",
AND(F201="OMF",OR(K201="PRM",K201="SC")),"DMI",
AND(F201="IMF",OR(K201="PRM",K201="SC")),"DMO",
AND(F201="SMF",OR(K201="PRM",K201="SC")),"DES",
AND(K201="PRMM",G201="CCCSR-84"),"DU")
&amp; "/" &amp; C201</f>
        <v>CR/SC/DMI/14</v>
      </c>
      <c r="M201" s="10" t="str" cm="1">
        <f t="array" ref="M201">+"CR" &amp; "/" &amp; K201 &amp; "/" &amp;
_xlfn.IFS(
OR(G201="PRE84",G201="PRE84S"),"ND",
AND(F201="OMF",OR(K201="PRM",K201="SC")),"DMI",
AND(F201="IMF",OR(K201="PRM",K201="SC")),"DMO",
AND(F201="SMF",OR(K201="PRM",K201="SC")),"DES",
AND(K201="PRMM",G201="CCCSR-84"),"DU")</f>
        <v>CR/SC/DMI</v>
      </c>
      <c r="N201" s="17"/>
      <c r="O201" s="12">
        <v>3.0000000000000001E-3</v>
      </c>
      <c r="P201" s="12">
        <v>1.1746191658043812E-2</v>
      </c>
      <c r="Q201" s="12">
        <v>2.1785111491061809E-2</v>
      </c>
      <c r="R201" s="12">
        <v>3.5000000000000003E-2</v>
      </c>
      <c r="S201" s="12" t="str">
        <f t="shared" si="14"/>
        <v>0.003,0.0117461916580438,0.0217851114910618,0.035</v>
      </c>
      <c r="T201" s="11">
        <v>3.5000000000000003E-2</v>
      </c>
      <c r="U201" s="11">
        <v>0.4</v>
      </c>
      <c r="V201" s="11">
        <v>0.4</v>
      </c>
      <c r="W201" s="11">
        <v>0.4</v>
      </c>
      <c r="X201" s="11">
        <v>0.4</v>
      </c>
      <c r="Y201" s="21" t="str">
        <f t="shared" si="13"/>
        <v>0.4,0.4,0.4,0.4</v>
      </c>
      <c r="Z201" s="11">
        <f t="shared" si="15"/>
        <v>3.5000000000000003E-2</v>
      </c>
      <c r="AA201" s="7">
        <v>0.04</v>
      </c>
      <c r="AB201" s="7">
        <v>0.9</v>
      </c>
      <c r="AC201" s="7">
        <v>0.05</v>
      </c>
      <c r="AD201" s="13">
        <v>1.5</v>
      </c>
      <c r="AE201" s="13">
        <v>1</v>
      </c>
      <c r="AF201" s="14" t="str" cm="1">
        <f t="array" ref="AF201">+"Loss_distribution_"&amp;D201&amp;"_"&amp;_xlfn.IFS(AND(D201="F",OR(G201="CCCSR-84",G201="NSR98-10")),"POST85_",AND(D201="F",OR(G201="PRE84",G201="PRE84S")),"PRE85_",D201="WF","")&amp;IF(OR(G201="CCCSR-84",G201="NSR98-10",D201="WF"),_xlfn.IFS(F201="OMF","DMI",F201="IMF","DMO",F201="SMF","DES"),)&amp;"_"&amp;C201&amp;"P"</f>
        <v>Loss_distribution_WF_DMI_14P</v>
      </c>
      <c r="AG201" s="15">
        <v>1.091</v>
      </c>
      <c r="AH201" s="15">
        <v>0.49719671199999999</v>
      </c>
      <c r="AI201" s="15">
        <v>2.5000000000000001E-2</v>
      </c>
      <c r="AJ201" s="15">
        <v>0.3</v>
      </c>
    </row>
    <row r="202" spans="1:36" hidden="1" x14ac:dyDescent="0.3">
      <c r="A202" s="7" t="s">
        <v>442</v>
      </c>
      <c r="B202" s="7">
        <v>484</v>
      </c>
      <c r="C202" s="7">
        <v>14</v>
      </c>
      <c r="D202" s="7" t="s">
        <v>423</v>
      </c>
      <c r="E202" s="7" t="s">
        <v>23</v>
      </c>
      <c r="F202" s="7" t="str">
        <f t="shared" si="12"/>
        <v>OMF</v>
      </c>
      <c r="G202" t="s">
        <v>230</v>
      </c>
      <c r="H202" s="8" t="s">
        <v>443</v>
      </c>
      <c r="I202" t="s">
        <v>437</v>
      </c>
      <c r="J202" t="s">
        <v>66</v>
      </c>
      <c r="K202" s="7" t="str" cm="1">
        <f t="array" ref="K202">+_xlfn.IFS(D202="F","PRM",D202="WF","SC",D202="FI","PRMM")</f>
        <v>SC</v>
      </c>
      <c r="L202" s="9" t="str" cm="1">
        <f t="array" ref="L202">+"CR" &amp; "/" &amp; K202 &amp; "/" &amp;
_xlfn.IFS(
OR(G202="PRE84",G202="PRE84S"),"ND",
AND(F202="OMF",OR(K202="PRM",K202="SC")),"DMI",
AND(F202="IMF",OR(K202="PRM",K202="SC")),"DMO",
AND(F202="SMF",OR(K202="PRM",K202="SC")),"DES",
AND(K202="PRMM",G202="CCCSR-84"),"DU")
&amp; "/" &amp; C202</f>
        <v>CR/SC/DMI/14</v>
      </c>
      <c r="M202" s="10" t="str" cm="1">
        <f t="array" ref="M202">+"CR" &amp; "/" &amp; K202 &amp; "/" &amp;
_xlfn.IFS(
OR(G202="PRE84",G202="PRE84S"),"ND",
AND(F202="OMF",OR(K202="PRM",K202="SC")),"DMI",
AND(F202="IMF",OR(K202="PRM",K202="SC")),"DMO",
AND(F202="SMF",OR(K202="PRM",K202="SC")),"DES",
AND(K202="PRMM",G202="CCCSR-84"),"DU")</f>
        <v>CR/SC/DMI</v>
      </c>
      <c r="N202" s="17"/>
      <c r="O202" s="12">
        <v>3.0000000000000001E-3</v>
      </c>
      <c r="P202" s="12">
        <v>1.2498866658043813E-2</v>
      </c>
      <c r="Q202" s="12">
        <v>2.1785273770639105E-2</v>
      </c>
      <c r="R202" s="12">
        <v>3.5000000000000003E-2</v>
      </c>
      <c r="S202" s="12" t="str">
        <f t="shared" si="14"/>
        <v>0.003,0.0124988666580438,0.0217852737706391,0.035</v>
      </c>
      <c r="T202" s="11">
        <v>3.5000000000000003E-2</v>
      </c>
      <c r="U202" s="11">
        <v>0.4</v>
      </c>
      <c r="V202" s="11">
        <v>0.4</v>
      </c>
      <c r="W202" s="11">
        <v>0.4</v>
      </c>
      <c r="X202" s="11">
        <v>0.4</v>
      </c>
      <c r="Y202" s="21" t="str">
        <f t="shared" si="13"/>
        <v>0.4,0.4,0.4,0.4</v>
      </c>
      <c r="Z202" s="11">
        <f t="shared" si="15"/>
        <v>3.5000000000000003E-2</v>
      </c>
      <c r="AA202" s="7">
        <v>0.04</v>
      </c>
      <c r="AB202" s="7">
        <v>0.9</v>
      </c>
      <c r="AC202" s="7">
        <v>0.05</v>
      </c>
      <c r="AD202" s="13">
        <v>1.5</v>
      </c>
      <c r="AE202" s="13">
        <v>1</v>
      </c>
      <c r="AF202" s="14" t="str" cm="1">
        <f t="array" ref="AF202">+"Loss_distribution_"&amp;D202&amp;"_"&amp;_xlfn.IFS(AND(D202="F",OR(G202="CCCSR-84",G202="NSR98-10")),"POST85_",AND(D202="F",OR(G202="PRE84",G202="PRE84S")),"PRE85_",D202="WF","")&amp;IF(OR(G202="CCCSR-84",G202="NSR98-10",D202="WF"),_xlfn.IFS(F202="OMF","DMI",F202="IMF","DMO",F202="SMF","DES"),)&amp;"_"&amp;C202&amp;"P"</f>
        <v>Loss_distribution_WF_DMI_14P</v>
      </c>
      <c r="AG202" s="15">
        <v>1.091</v>
      </c>
      <c r="AH202" s="15">
        <v>0.49719671199999999</v>
      </c>
      <c r="AI202" s="15">
        <v>2.5000000000000001E-2</v>
      </c>
      <c r="AJ202" s="15">
        <v>0.3</v>
      </c>
    </row>
    <row r="203" spans="1:36" hidden="1" x14ac:dyDescent="0.3">
      <c r="A203" s="7" t="s">
        <v>444</v>
      </c>
      <c r="B203" s="7">
        <v>485</v>
      </c>
      <c r="C203" s="7">
        <v>16</v>
      </c>
      <c r="D203" s="7" t="s">
        <v>423</v>
      </c>
      <c r="E203" s="7" t="s">
        <v>23</v>
      </c>
      <c r="F203" s="7" t="str">
        <f t="shared" si="12"/>
        <v>OMF</v>
      </c>
      <c r="G203" t="s">
        <v>230</v>
      </c>
      <c r="H203" s="8" t="s">
        <v>445</v>
      </c>
      <c r="I203" t="s">
        <v>437</v>
      </c>
      <c r="J203" t="s">
        <v>66</v>
      </c>
      <c r="K203" s="7" t="str" cm="1">
        <f t="array" ref="K203">+_xlfn.IFS(D203="F","PRM",D203="WF","SC",D203="FI","PRMM")</f>
        <v>SC</v>
      </c>
      <c r="L203" s="9" t="str" cm="1">
        <f t="array" ref="L203">+"CR" &amp; "/" &amp; K203 &amp; "/" &amp;
_xlfn.IFS(
OR(G203="PRE84",G203="PRE84S"),"ND",
AND(F203="OMF",OR(K203="PRM",K203="SC")),"DMI",
AND(F203="IMF",OR(K203="PRM",K203="SC")),"DMO",
AND(F203="SMF",OR(K203="PRM",K203="SC")),"DES",
AND(K203="PRMM",G203="CCCSR-84"),"DU")
&amp; "/" &amp; C203</f>
        <v>CR/SC/DMI/16</v>
      </c>
      <c r="M203" s="10" t="str" cm="1">
        <f t="array" ref="M203">+"CR" &amp; "/" &amp; K203 &amp; "/" &amp;
_xlfn.IFS(
OR(G203="PRE84",G203="PRE84S"),"ND",
AND(F203="OMF",OR(K203="PRM",K203="SC")),"DMI",
AND(F203="IMF",OR(K203="PRM",K203="SC")),"DMO",
AND(F203="SMF",OR(K203="PRM",K203="SC")),"DES",
AND(K203="PRMM",G203="CCCSR-84"),"DU")</f>
        <v>CR/SC/DMI</v>
      </c>
      <c r="N203" s="17"/>
      <c r="O203" s="12">
        <v>3.0000000000000001E-3</v>
      </c>
      <c r="P203" s="12">
        <v>1.1609341658043813E-2</v>
      </c>
      <c r="Q203" s="12">
        <v>2.1527898379958336E-2</v>
      </c>
      <c r="R203" s="12">
        <v>3.5000000000000003E-2</v>
      </c>
      <c r="S203" s="12" t="str">
        <f t="shared" si="14"/>
        <v>0.003,0.0116093416580438,0.0215278983799583,0.035</v>
      </c>
      <c r="T203" s="11">
        <v>3.5000000000000003E-2</v>
      </c>
      <c r="U203" s="11">
        <v>0.4</v>
      </c>
      <c r="V203" s="11">
        <v>0.4</v>
      </c>
      <c r="W203" s="11">
        <v>0.4</v>
      </c>
      <c r="X203" s="11">
        <v>0.4</v>
      </c>
      <c r="Y203" s="21" t="str">
        <f t="shared" si="13"/>
        <v>0.4,0.4,0.4,0.4</v>
      </c>
      <c r="Z203" s="11">
        <f t="shared" si="15"/>
        <v>3.5000000000000003E-2</v>
      </c>
      <c r="AA203" s="7">
        <v>0.04</v>
      </c>
      <c r="AB203" s="7">
        <v>0.9</v>
      </c>
      <c r="AC203" s="7">
        <v>0.05</v>
      </c>
      <c r="AD203" s="13">
        <v>1.5</v>
      </c>
      <c r="AE203" s="13">
        <v>1</v>
      </c>
      <c r="AF203" s="14" t="str" cm="1">
        <f t="array" ref="AF203">+"Loss_distribution_"&amp;D203&amp;"_"&amp;_xlfn.IFS(AND(D203="F",OR(G203="CCCSR-84",G203="NSR98-10")),"POST85_",AND(D203="F",OR(G203="PRE84",G203="PRE84S")),"PRE85_",D203="WF","")&amp;IF(OR(G203="CCCSR-84",G203="NSR98-10",D203="WF"),_xlfn.IFS(F203="OMF","DMI",F203="IMF","DMO",F203="SMF","DES"),)&amp;"_"&amp;C203&amp;"P"</f>
        <v>Loss_distribution_WF_DMI_16P</v>
      </c>
      <c r="AG203" s="15">
        <v>1.1534</v>
      </c>
      <c r="AH203" s="15">
        <v>0.5605</v>
      </c>
      <c r="AI203" s="15">
        <v>2.5000000000000001E-2</v>
      </c>
      <c r="AJ203" s="15">
        <v>0.3</v>
      </c>
    </row>
    <row r="204" spans="1:36" hidden="1" x14ac:dyDescent="0.3">
      <c r="A204" s="7" t="s">
        <v>446</v>
      </c>
      <c r="B204" s="7">
        <v>486</v>
      </c>
      <c r="C204" s="7">
        <v>16</v>
      </c>
      <c r="D204" s="7" t="s">
        <v>423</v>
      </c>
      <c r="E204" s="7" t="s">
        <v>23</v>
      </c>
      <c r="F204" s="7" t="str">
        <f t="shared" si="12"/>
        <v>OMF</v>
      </c>
      <c r="G204" t="s">
        <v>230</v>
      </c>
      <c r="H204" s="8" t="s">
        <v>447</v>
      </c>
      <c r="I204" t="s">
        <v>437</v>
      </c>
      <c r="J204" t="s">
        <v>66</v>
      </c>
      <c r="K204" s="7" t="str" cm="1">
        <f t="array" ref="K204">+_xlfn.IFS(D204="F","PRM",D204="WF","SC",D204="FI","PRMM")</f>
        <v>SC</v>
      </c>
      <c r="L204" s="9" t="str" cm="1">
        <f t="array" ref="L204">+"CR" &amp; "/" &amp; K204 &amp; "/" &amp;
_xlfn.IFS(
OR(G204="PRE84",G204="PRE84S"),"ND",
AND(F204="OMF",OR(K204="PRM",K204="SC")),"DMI",
AND(F204="IMF",OR(K204="PRM",K204="SC")),"DMO",
AND(F204="SMF",OR(K204="PRM",K204="SC")),"DES",
AND(K204="PRMM",G204="CCCSR-84"),"DU")
&amp; "/" &amp; C204</f>
        <v>CR/SC/DMI/16</v>
      </c>
      <c r="M204" s="10" t="str" cm="1">
        <f t="array" ref="M204">+"CR" &amp; "/" &amp; K204 &amp; "/" &amp;
_xlfn.IFS(
OR(G204="PRE84",G204="PRE84S"),"ND",
AND(F204="OMF",OR(K204="PRM",K204="SC")),"DMI",
AND(F204="IMF",OR(K204="PRM",K204="SC")),"DMO",
AND(F204="SMF",OR(K204="PRM",K204="SC")),"DES",
AND(K204="PRMM",G204="CCCSR-84"),"DU")</f>
        <v>CR/SC/DMI</v>
      </c>
      <c r="N204" s="17"/>
      <c r="O204" s="12">
        <v>3.0000000000000001E-3</v>
      </c>
      <c r="P204" s="12">
        <v>1.2225166658043813E-2</v>
      </c>
      <c r="Q204" s="12">
        <v>2.1567567052819023E-2</v>
      </c>
      <c r="R204" s="12">
        <v>3.5000000000000003E-2</v>
      </c>
      <c r="S204" s="12" t="str">
        <f t="shared" si="14"/>
        <v>0.003,0.0122251666580438,0.021567567052819,0.035</v>
      </c>
      <c r="T204" s="11">
        <v>3.5000000000000003E-2</v>
      </c>
      <c r="U204" s="11">
        <v>0.4</v>
      </c>
      <c r="V204" s="11">
        <v>0.4</v>
      </c>
      <c r="W204" s="11">
        <v>0.4</v>
      </c>
      <c r="X204" s="11">
        <v>0.4</v>
      </c>
      <c r="Y204" s="21" t="str">
        <f t="shared" si="13"/>
        <v>0.4,0.4,0.4,0.4</v>
      </c>
      <c r="Z204" s="11">
        <f t="shared" si="15"/>
        <v>3.5000000000000003E-2</v>
      </c>
      <c r="AA204" s="7">
        <v>0.04</v>
      </c>
      <c r="AB204" s="7">
        <v>0.9</v>
      </c>
      <c r="AC204" s="7">
        <v>0.05</v>
      </c>
      <c r="AD204" s="13">
        <v>1.5</v>
      </c>
      <c r="AE204" s="13">
        <v>1</v>
      </c>
      <c r="AF204" s="14" t="str" cm="1">
        <f t="array" ref="AF204">+"Loss_distribution_"&amp;D204&amp;"_"&amp;_xlfn.IFS(AND(D204="F",OR(G204="CCCSR-84",G204="NSR98-10")),"POST85_",AND(D204="F",OR(G204="PRE84",G204="PRE84S")),"PRE85_",D204="WF","")&amp;IF(OR(G204="CCCSR-84",G204="NSR98-10",D204="WF"),_xlfn.IFS(F204="OMF","DMI",F204="IMF","DMO",F204="SMF","DES"),)&amp;"_"&amp;C204&amp;"P"</f>
        <v>Loss_distribution_WF_DMI_16P</v>
      </c>
      <c r="AG204" s="15">
        <v>1.1534</v>
      </c>
      <c r="AH204" s="15">
        <v>0.5605</v>
      </c>
      <c r="AI204" s="15">
        <v>2.5000000000000001E-2</v>
      </c>
      <c r="AJ204" s="15">
        <v>0.3</v>
      </c>
    </row>
    <row r="205" spans="1:36" hidden="1" x14ac:dyDescent="0.3">
      <c r="A205" s="7" t="s">
        <v>448</v>
      </c>
      <c r="B205" s="7">
        <v>487</v>
      </c>
      <c r="C205" s="7">
        <v>20</v>
      </c>
      <c r="D205" s="7" t="s">
        <v>423</v>
      </c>
      <c r="E205" s="7" t="s">
        <v>23</v>
      </c>
      <c r="F205" s="7" t="str">
        <f t="shared" si="12"/>
        <v>OMF</v>
      </c>
      <c r="G205" t="s">
        <v>230</v>
      </c>
      <c r="H205" s="8" t="s">
        <v>449</v>
      </c>
      <c r="I205" t="s">
        <v>450</v>
      </c>
      <c r="J205" t="s">
        <v>66</v>
      </c>
      <c r="K205" s="7" t="str" cm="1">
        <f t="array" ref="K205">+_xlfn.IFS(D205="F","PRM",D205="WF","SC",D205="FI","PRMM")</f>
        <v>SC</v>
      </c>
      <c r="L205" s="9" t="str" cm="1">
        <f t="array" ref="L205">+"CR" &amp; "/" &amp; K205 &amp; "/" &amp;
_xlfn.IFS(
OR(G205="PRE84",G205="PRE84S"),"ND",
AND(F205="OMF",OR(K205="PRM",K205="SC")),"DMI",
AND(F205="IMF",OR(K205="PRM",K205="SC")),"DMO",
AND(F205="SMF",OR(K205="PRM",K205="SC")),"DES",
AND(K205="PRMM",G205="CCCSR-84"),"DU")
&amp; "/" &amp; C205</f>
        <v>CR/SC/DMI/20</v>
      </c>
      <c r="M205" s="10" t="str" cm="1">
        <f t="array" ref="M205">+"CR" &amp; "/" &amp; K205 &amp; "/" &amp;
_xlfn.IFS(
OR(G205="PRE84",G205="PRE84S"),"ND",
AND(F205="OMF",OR(K205="PRM",K205="SC")),"DMI",
AND(F205="IMF",OR(K205="PRM",K205="SC")),"DMO",
AND(F205="SMF",OR(K205="PRM",K205="SC")),"DES",
AND(K205="PRMM",G205="CCCSR-84"),"DU")</f>
        <v>CR/SC/DMI</v>
      </c>
      <c r="N205" s="17"/>
      <c r="O205" s="12">
        <v>3.0000000000000001E-3</v>
      </c>
      <c r="P205" s="12">
        <v>1.0473155841569373E-2</v>
      </c>
      <c r="Q205" s="12">
        <v>2.0305766379881744E-2</v>
      </c>
      <c r="R205" s="12">
        <v>3.5000000000000003E-2</v>
      </c>
      <c r="S205" s="12" t="str">
        <f t="shared" si="14"/>
        <v>0.003,0.0104731558415694,0.0203057663798817,0.035</v>
      </c>
      <c r="T205" s="11">
        <v>3.5000000000000003E-2</v>
      </c>
      <c r="U205" s="11">
        <v>0.4</v>
      </c>
      <c r="V205" s="11">
        <v>0.4</v>
      </c>
      <c r="W205" s="11">
        <v>0.4</v>
      </c>
      <c r="X205" s="11">
        <v>0.4</v>
      </c>
      <c r="Y205" s="21" t="str">
        <f t="shared" si="13"/>
        <v>0.4,0.4,0.4,0.4</v>
      </c>
      <c r="Z205" s="11">
        <f t="shared" si="15"/>
        <v>3.5000000000000003E-2</v>
      </c>
      <c r="AA205" s="7">
        <v>0.04</v>
      </c>
      <c r="AB205" s="7">
        <v>0.9</v>
      </c>
      <c r="AC205" s="7">
        <v>0.05</v>
      </c>
      <c r="AD205" s="13">
        <v>1.5</v>
      </c>
      <c r="AE205" s="13">
        <v>1</v>
      </c>
      <c r="AF205" s="14" t="str" cm="1">
        <f t="array" ref="AF205">+"Loss_distribution_"&amp;D205&amp;"_"&amp;_xlfn.IFS(AND(D205="F",OR(G205="CCCSR-84",G205="NSR98-10")),"POST85_",AND(D205="F",OR(G205="PRE84",G205="PRE84S")),"PRE85_",D205="WF","")&amp;IF(OR(G205="CCCSR-84",G205="NSR98-10",D205="WF"),_xlfn.IFS(F205="OMF","DMI",F205="IMF","DMO",F205="SMF","DES"),)&amp;"_"&amp;C205&amp;"P"</f>
        <v>Loss_distribution_WF_DMI_20P</v>
      </c>
      <c r="AG205" s="15">
        <v>1.2782</v>
      </c>
      <c r="AH205" s="15">
        <v>0.63360000000000005</v>
      </c>
      <c r="AI205" s="15">
        <v>2.5000000000000001E-2</v>
      </c>
      <c r="AJ205" s="15">
        <v>0.3</v>
      </c>
    </row>
    <row r="206" spans="1:36" hidden="1" x14ac:dyDescent="0.3">
      <c r="A206" s="7" t="s">
        <v>451</v>
      </c>
      <c r="B206" s="7">
        <v>488</v>
      </c>
      <c r="C206" s="7">
        <v>20</v>
      </c>
      <c r="D206" s="7" t="s">
        <v>423</v>
      </c>
      <c r="E206" s="7" t="s">
        <v>23</v>
      </c>
      <c r="F206" s="7" t="str">
        <f t="shared" si="12"/>
        <v>OMF</v>
      </c>
      <c r="G206" t="s">
        <v>230</v>
      </c>
      <c r="H206" s="8" t="s">
        <v>452</v>
      </c>
      <c r="I206" t="s">
        <v>450</v>
      </c>
      <c r="J206" t="s">
        <v>66</v>
      </c>
      <c r="K206" s="7" t="str" cm="1">
        <f t="array" ref="K206">+_xlfn.IFS(D206="F","PRM",D206="WF","SC",D206="FI","PRMM")</f>
        <v>SC</v>
      </c>
      <c r="L206" s="9" t="str" cm="1">
        <f t="array" ref="L206">+"CR" &amp; "/" &amp; K206 &amp; "/" &amp;
_xlfn.IFS(
OR(G206="PRE84",G206="PRE84S"),"ND",
AND(F206="OMF",OR(K206="PRM",K206="SC")),"DMI",
AND(F206="IMF",OR(K206="PRM",K206="SC")),"DMO",
AND(F206="SMF",OR(K206="PRM",K206="SC")),"DES",
AND(K206="PRMM",G206="CCCSR-84"),"DU")
&amp; "/" &amp; C206</f>
        <v>CR/SC/DMI/20</v>
      </c>
      <c r="M206" s="10" t="str" cm="1">
        <f t="array" ref="M206">+"CR" &amp; "/" &amp; K206 &amp; "/" &amp;
_xlfn.IFS(
OR(G206="PRE84",G206="PRE84S"),"ND",
AND(F206="OMF",OR(K206="PRM",K206="SC")),"DMI",
AND(F206="IMF",OR(K206="PRM",K206="SC")),"DMO",
AND(F206="SMF",OR(K206="PRM",K206="SC")),"DES",
AND(K206="PRMM",G206="CCCSR-84"),"DU")</f>
        <v>CR/SC/DMI</v>
      </c>
      <c r="N206" s="17"/>
      <c r="O206" s="12">
        <v>3.0000000000000001E-3</v>
      </c>
      <c r="P206" s="12">
        <v>1.1281814932478464E-2</v>
      </c>
      <c r="Q206" s="12">
        <v>2.0652228650241612E-2</v>
      </c>
      <c r="R206" s="12">
        <v>3.5000000000000003E-2</v>
      </c>
      <c r="S206" s="12" t="str">
        <f t="shared" si="14"/>
        <v>0.003,0.0112818149324785,0.0206522286502416,0.035</v>
      </c>
      <c r="T206" s="11">
        <v>3.5000000000000003E-2</v>
      </c>
      <c r="U206" s="11">
        <v>0.4</v>
      </c>
      <c r="V206" s="11">
        <v>0.4</v>
      </c>
      <c r="W206" s="11">
        <v>0.4</v>
      </c>
      <c r="X206" s="11">
        <v>0.4</v>
      </c>
      <c r="Y206" s="21" t="str">
        <f t="shared" si="13"/>
        <v>0.4,0.4,0.4,0.4</v>
      </c>
      <c r="Z206" s="11">
        <f t="shared" si="15"/>
        <v>3.5000000000000003E-2</v>
      </c>
      <c r="AA206" s="7">
        <v>0.04</v>
      </c>
      <c r="AB206" s="7">
        <v>0.9</v>
      </c>
      <c r="AC206" s="7">
        <v>0.05</v>
      </c>
      <c r="AD206" s="13">
        <v>1.5</v>
      </c>
      <c r="AE206" s="13">
        <v>1</v>
      </c>
      <c r="AF206" s="14" t="str" cm="1">
        <f t="array" ref="AF206">+"Loss_distribution_"&amp;D206&amp;"_"&amp;_xlfn.IFS(AND(D206="F",OR(G206="CCCSR-84",G206="NSR98-10")),"POST85_",AND(D206="F",OR(G206="PRE84",G206="PRE84S")),"PRE85_",D206="WF","")&amp;IF(OR(G206="CCCSR-84",G206="NSR98-10",D206="WF"),_xlfn.IFS(F206="OMF","DMI",F206="IMF","DMO",F206="SMF","DES"),)&amp;"_"&amp;C206&amp;"P"</f>
        <v>Loss_distribution_WF_DMI_20P</v>
      </c>
      <c r="AG206" s="15">
        <v>1.2782</v>
      </c>
      <c r="AH206" s="15">
        <v>0.63360000000000005</v>
      </c>
      <c r="AI206" s="15">
        <v>2.5000000000000001E-2</v>
      </c>
      <c r="AJ206" s="15">
        <v>0.3</v>
      </c>
    </row>
    <row r="207" spans="1:36" hidden="1" x14ac:dyDescent="0.3">
      <c r="A207" s="7" t="s">
        <v>453</v>
      </c>
      <c r="B207" s="7">
        <v>489</v>
      </c>
      <c r="C207" s="7">
        <v>30</v>
      </c>
      <c r="D207" s="7" t="s">
        <v>423</v>
      </c>
      <c r="E207" s="7" t="s">
        <v>23</v>
      </c>
      <c r="F207" s="7" t="str">
        <f t="shared" si="12"/>
        <v>OMF</v>
      </c>
      <c r="G207" t="s">
        <v>230</v>
      </c>
      <c r="H207" s="8" t="s">
        <v>454</v>
      </c>
      <c r="I207" t="s">
        <v>450</v>
      </c>
      <c r="J207" t="s">
        <v>66</v>
      </c>
      <c r="K207" s="7" t="str" cm="1">
        <f t="array" ref="K207">+_xlfn.IFS(D207="F","PRM",D207="WF","SC",D207="FI","PRMM")</f>
        <v>SC</v>
      </c>
      <c r="L207" s="9" t="str" cm="1">
        <f t="array" ref="L207">+"CR" &amp; "/" &amp; K207 &amp; "/" &amp;
_xlfn.IFS(
OR(G207="PRE84",G207="PRE84S"),"ND",
AND(F207="OMF",OR(K207="PRM",K207="SC")),"DMI",
AND(F207="IMF",OR(K207="PRM",K207="SC")),"DMO",
AND(F207="SMF",OR(K207="PRM",K207="SC")),"DES",
AND(K207="PRMM",G207="CCCSR-84"),"DU")
&amp; "/" &amp; C207</f>
        <v>CR/SC/DMI/30</v>
      </c>
      <c r="M207" s="10" t="str" cm="1">
        <f t="array" ref="M207">+"CR" &amp; "/" &amp; K207 &amp; "/" &amp;
_xlfn.IFS(
OR(G207="PRE84",G207="PRE84S"),"ND",
AND(F207="OMF",OR(K207="PRM",K207="SC")),"DMI",
AND(F207="IMF",OR(K207="PRM",K207="SC")),"DMO",
AND(F207="SMF",OR(K207="PRM",K207="SC")),"DES",
AND(K207="PRMM",G207="CCCSR-84"),"DU")</f>
        <v>CR/SC/DMI</v>
      </c>
      <c r="N207" s="17"/>
      <c r="O207" s="12">
        <v>3.0000000000000001E-3</v>
      </c>
      <c r="P207" s="12">
        <v>9.2525444376180179E-3</v>
      </c>
      <c r="Q207" s="12">
        <v>2.0000285898413843E-2</v>
      </c>
      <c r="R207" s="12">
        <v>3.5000000000000003E-2</v>
      </c>
      <c r="S207" s="12" t="str">
        <f t="shared" si="14"/>
        <v>0.003,0.00925254443761802,0.0200002858984138,0.035</v>
      </c>
      <c r="T207" s="11">
        <v>3.5000000000000003E-2</v>
      </c>
      <c r="U207" s="11">
        <v>0.4</v>
      </c>
      <c r="V207" s="11">
        <v>0.4</v>
      </c>
      <c r="W207" s="11">
        <v>0.4</v>
      </c>
      <c r="X207" s="11">
        <v>0.4</v>
      </c>
      <c r="Y207" s="21" t="str">
        <f t="shared" si="13"/>
        <v>0.4,0.4,0.4,0.4</v>
      </c>
      <c r="Z207" s="11">
        <f t="shared" si="15"/>
        <v>3.5000000000000003E-2</v>
      </c>
      <c r="AA207" s="7">
        <v>0.04</v>
      </c>
      <c r="AB207" s="7">
        <v>0.9</v>
      </c>
      <c r="AC207" s="7">
        <v>0.05</v>
      </c>
      <c r="AD207" s="13">
        <v>1.5</v>
      </c>
      <c r="AE207" s="13">
        <v>1</v>
      </c>
      <c r="AF207" s="14" t="str" cm="1">
        <f t="array" ref="AF207">+"Loss_distribution_"&amp;D207&amp;"_"&amp;_xlfn.IFS(AND(D207="F",OR(G207="CCCSR-84",G207="NSR98-10")),"POST85_",AND(D207="F",OR(G207="PRE84",G207="PRE84S")),"PRE85_",D207="WF","")&amp;IF(OR(G207="CCCSR-84",G207="NSR98-10",D207="WF"),_xlfn.IFS(F207="OMF","DMI",F207="IMF","DMO",F207="SMF","DES"),)&amp;"_"&amp;C207&amp;"P"</f>
        <v>Loss_distribution_WF_DMI_30P</v>
      </c>
      <c r="AG207" s="15">
        <v>1.4341999999999999</v>
      </c>
      <c r="AH207" s="15">
        <v>0.63360000000000005</v>
      </c>
      <c r="AI207" s="15">
        <v>2.5000000000000001E-2</v>
      </c>
      <c r="AJ207" s="15">
        <v>0.3</v>
      </c>
    </row>
    <row r="208" spans="1:36" hidden="1" x14ac:dyDescent="0.3">
      <c r="A208" s="7" t="s">
        <v>455</v>
      </c>
      <c r="B208" s="7">
        <v>490</v>
      </c>
      <c r="C208" s="7">
        <v>30</v>
      </c>
      <c r="D208" s="7" t="s">
        <v>423</v>
      </c>
      <c r="E208" s="7" t="s">
        <v>23</v>
      </c>
      <c r="F208" s="7" t="str">
        <f t="shared" si="12"/>
        <v>OMF</v>
      </c>
      <c r="G208" t="s">
        <v>230</v>
      </c>
      <c r="H208" s="8" t="s">
        <v>456</v>
      </c>
      <c r="I208" t="s">
        <v>450</v>
      </c>
      <c r="J208" t="s">
        <v>66</v>
      </c>
      <c r="K208" s="7" t="str" cm="1">
        <f t="array" ref="K208">+_xlfn.IFS(D208="F","PRM",D208="WF","SC",D208="FI","PRMM")</f>
        <v>SC</v>
      </c>
      <c r="L208" s="9" t="str" cm="1">
        <f t="array" ref="L208">+"CR" &amp; "/" &amp; K208 &amp; "/" &amp;
_xlfn.IFS(
OR(G208="PRE84",G208="PRE84S"),"ND",
AND(F208="OMF",OR(K208="PRM",K208="SC")),"DMI",
AND(F208="IMF",OR(K208="PRM",K208="SC")),"DMO",
AND(F208="SMF",OR(K208="PRM",K208="SC")),"DES",
AND(K208="PRMM",G208="CCCSR-84"),"DU")
&amp; "/" &amp; C208</f>
        <v>CR/SC/DMI/30</v>
      </c>
      <c r="M208" s="10" t="str" cm="1">
        <f t="array" ref="M208">+"CR" &amp; "/" &amp; K208 &amp; "/" &amp;
_xlfn.IFS(
OR(G208="PRE84",G208="PRE84S"),"ND",
AND(F208="OMF",OR(K208="PRM",K208="SC")),"DMI",
AND(F208="IMF",OR(K208="PRM",K208="SC")),"DMO",
AND(F208="SMF",OR(K208="PRM",K208="SC")),"DES",
AND(K208="PRMM",G208="CCCSR-84"),"DU")</f>
        <v>CR/SC/DMI</v>
      </c>
      <c r="N208" s="17"/>
      <c r="O208" s="12">
        <v>3.0000000000000001E-3</v>
      </c>
      <c r="P208" s="12">
        <v>1.0392961104284684E-2</v>
      </c>
      <c r="Q208" s="12">
        <v>1.9875079111764601E-2</v>
      </c>
      <c r="R208" s="12">
        <v>3.5000000000000003E-2</v>
      </c>
      <c r="S208" s="12" t="str">
        <f t="shared" si="14"/>
        <v>0.003,0.0103929611042847,0.0198750791117646,0.035</v>
      </c>
      <c r="T208" s="11">
        <v>3.5000000000000003E-2</v>
      </c>
      <c r="U208" s="11">
        <v>0.4</v>
      </c>
      <c r="V208" s="11">
        <v>0.4</v>
      </c>
      <c r="W208" s="11">
        <v>0.4</v>
      </c>
      <c r="X208" s="11">
        <v>0.4</v>
      </c>
      <c r="Y208" s="21" t="str">
        <f t="shared" si="13"/>
        <v>0.4,0.4,0.4,0.4</v>
      </c>
      <c r="Z208" s="11">
        <f t="shared" si="15"/>
        <v>3.5000000000000003E-2</v>
      </c>
      <c r="AA208" s="7">
        <v>0.04</v>
      </c>
      <c r="AB208" s="7">
        <v>0.9</v>
      </c>
      <c r="AC208" s="7">
        <v>0.05</v>
      </c>
      <c r="AD208" s="13">
        <v>1.5</v>
      </c>
      <c r="AE208" s="13">
        <v>1</v>
      </c>
      <c r="AF208" s="14" t="str" cm="1">
        <f t="array" ref="AF208">+"Loss_distribution_"&amp;D208&amp;"_"&amp;_xlfn.IFS(AND(D208="F",OR(G208="CCCSR-84",G208="NSR98-10")),"POST85_",AND(D208="F",OR(G208="PRE84",G208="PRE84S")),"PRE85_",D208="WF","")&amp;IF(OR(G208="CCCSR-84",G208="NSR98-10",D208="WF"),_xlfn.IFS(F208="OMF","DMI",F208="IMF","DMO",F208="SMF","DES"),)&amp;"_"&amp;C208&amp;"P"</f>
        <v>Loss_distribution_WF_DMI_30P</v>
      </c>
      <c r="AG208" s="15">
        <v>1.4341999999999999</v>
      </c>
      <c r="AH208" s="15">
        <v>0.63360000000000005</v>
      </c>
      <c r="AI208" s="15">
        <v>2.5000000000000001E-2</v>
      </c>
      <c r="AJ208" s="15">
        <v>0.3</v>
      </c>
    </row>
    <row r="209" spans="1:36" hidden="1" x14ac:dyDescent="0.3">
      <c r="A209" s="7" t="s">
        <v>457</v>
      </c>
      <c r="B209" s="7">
        <v>495</v>
      </c>
      <c r="C209" s="7">
        <v>6</v>
      </c>
      <c r="D209" s="7" t="s">
        <v>423</v>
      </c>
      <c r="E209" s="7" t="s">
        <v>94</v>
      </c>
      <c r="F209" s="7" t="str">
        <f t="shared" si="12"/>
        <v>IMF</v>
      </c>
      <c r="G209" t="s">
        <v>230</v>
      </c>
      <c r="H209" s="8" t="s">
        <v>458</v>
      </c>
      <c r="I209" t="s">
        <v>425</v>
      </c>
      <c r="J209" t="s">
        <v>66</v>
      </c>
      <c r="K209" s="7" t="str" cm="1">
        <f t="array" ref="K209">+_xlfn.IFS(D209="F","PRM",D209="WF","SC",D209="FI","PRMM")</f>
        <v>SC</v>
      </c>
      <c r="L209" s="9" t="str" cm="1">
        <f t="array" ref="L209">+"CR" &amp; "/" &amp; K209 &amp; "/" &amp;
_xlfn.IFS(
OR(G209="PRE84",G209="PRE84S"),"ND",
AND(F209="OMF",OR(K209="PRM",K209="SC")),"DMI",
AND(F209="IMF",OR(K209="PRM",K209="SC")),"DMO",
AND(F209="SMF",OR(K209="PRM",K209="SC")),"DES",
AND(K209="PRMM",G209="CCCSR-84"),"DU")
&amp; "/" &amp; C209</f>
        <v>CR/SC/DMO/6</v>
      </c>
      <c r="M209" s="10" t="str" cm="1">
        <f t="array" ref="M209">+"CR" &amp; "/" &amp; K209 &amp; "/" &amp;
_xlfn.IFS(
OR(G209="PRE84",G209="PRE84S"),"ND",
AND(F209="OMF",OR(K209="PRM",K209="SC")),"DMI",
AND(F209="IMF",OR(K209="PRM",K209="SC")),"DMO",
AND(F209="SMF",OR(K209="PRM",K209="SC")),"DES",
AND(K209="PRMM",G209="CCCSR-84"),"DU")</f>
        <v>CR/SC/DMO</v>
      </c>
      <c r="N209" s="17"/>
      <c r="O209" s="12">
        <v>3.0000000000000001E-3</v>
      </c>
      <c r="P209" s="12">
        <v>1.3400094939565604E-2</v>
      </c>
      <c r="Q209" s="12">
        <v>2.3390004868970068E-2</v>
      </c>
      <c r="R209" s="12">
        <v>3.5000000000000003E-2</v>
      </c>
      <c r="S209" s="12" t="str">
        <f t="shared" si="14"/>
        <v>0.003,0.0134000949395656,0.0233900048689701,0.035</v>
      </c>
      <c r="T209" s="11">
        <v>3.5000000000000003E-2</v>
      </c>
      <c r="U209" s="11">
        <v>0.4</v>
      </c>
      <c r="V209" s="11">
        <v>0.4</v>
      </c>
      <c r="W209" s="11">
        <v>0.4</v>
      </c>
      <c r="X209" s="11">
        <v>0.4</v>
      </c>
      <c r="Y209" s="21" t="str">
        <f t="shared" si="13"/>
        <v>0.4,0.4,0.4,0.4</v>
      </c>
      <c r="Z209" s="11">
        <f t="shared" si="15"/>
        <v>3.5000000000000003E-2</v>
      </c>
      <c r="AA209" s="7">
        <v>0.04</v>
      </c>
      <c r="AB209" s="7">
        <v>0.9</v>
      </c>
      <c r="AC209" s="7">
        <v>0.05</v>
      </c>
      <c r="AD209" s="13">
        <v>1</v>
      </c>
      <c r="AE209" s="13">
        <v>1</v>
      </c>
      <c r="AF209" s="14" t="str" cm="1">
        <f t="array" ref="AF209">+"Loss_distribution_"&amp;D209&amp;"_"&amp;_xlfn.IFS(AND(D209="F",OR(G209="CCCSR-84",G209="NSR98-10")),"POST85_",AND(D209="F",OR(G209="PRE84",G209="PRE84S")),"PRE85_",D209="WF","")&amp;IF(OR(G209="CCCSR-84",G209="NSR98-10",D209="WF"),_xlfn.IFS(F209="OMF","DMI",F209="IMF","DMO",F209="SMF","DES"),)&amp;"_"&amp;C209&amp;"P"</f>
        <v>Loss_distribution_WF_DMO_6P</v>
      </c>
      <c r="AG209" s="15">
        <v>1.4336</v>
      </c>
      <c r="AH209" s="15">
        <v>0.54081376699999995</v>
      </c>
      <c r="AI209" s="15">
        <v>2.5000000000000001E-2</v>
      </c>
      <c r="AJ209" s="15">
        <v>0.3</v>
      </c>
    </row>
    <row r="210" spans="1:36" hidden="1" x14ac:dyDescent="0.3">
      <c r="A210" s="7" t="s">
        <v>459</v>
      </c>
      <c r="B210" s="7">
        <v>496</v>
      </c>
      <c r="C210" s="7">
        <v>6</v>
      </c>
      <c r="D210" s="7" t="s">
        <v>423</v>
      </c>
      <c r="E210" s="7" t="s">
        <v>94</v>
      </c>
      <c r="F210" s="7" t="str">
        <f t="shared" si="12"/>
        <v>IMF</v>
      </c>
      <c r="G210" t="s">
        <v>230</v>
      </c>
      <c r="H210" s="8" t="s">
        <v>460</v>
      </c>
      <c r="I210" t="s">
        <v>425</v>
      </c>
      <c r="J210" t="s">
        <v>66</v>
      </c>
      <c r="K210" s="7" t="str" cm="1">
        <f t="array" ref="K210">+_xlfn.IFS(D210="F","PRM",D210="WF","SC",D210="FI","PRMM")</f>
        <v>SC</v>
      </c>
      <c r="L210" s="9" t="str" cm="1">
        <f t="array" ref="L210">+"CR" &amp; "/" &amp; K210 &amp; "/" &amp;
_xlfn.IFS(
OR(G210="PRE84",G210="PRE84S"),"ND",
AND(F210="OMF",OR(K210="PRM",K210="SC")),"DMI",
AND(F210="IMF",OR(K210="PRM",K210="SC")),"DMO",
AND(F210="SMF",OR(K210="PRM",K210="SC")),"DES",
AND(K210="PRMM",G210="CCCSR-84"),"DU")
&amp; "/" &amp; C210</f>
        <v>CR/SC/DMO/6</v>
      </c>
      <c r="M210" s="10" t="str" cm="1">
        <f t="array" ref="M210">+"CR" &amp; "/" &amp; K210 &amp; "/" &amp;
_xlfn.IFS(
OR(G210="PRE84",G210="PRE84S"),"ND",
AND(F210="OMF",OR(K210="PRM",K210="SC")),"DMI",
AND(F210="IMF",OR(K210="PRM",K210="SC")),"DMO",
AND(F210="SMF",OR(K210="PRM",K210="SC")),"DES",
AND(K210="PRMM",G210="CCCSR-84"),"DU")</f>
        <v>CR/SC/DMO</v>
      </c>
      <c r="N210" s="17"/>
      <c r="O210" s="12">
        <v>3.0000000000000001E-3</v>
      </c>
      <c r="P210" s="12">
        <v>1.3704206050676713E-2</v>
      </c>
      <c r="Q210" s="12">
        <v>2.3318949563196373E-2</v>
      </c>
      <c r="R210" s="12">
        <v>3.5000000000000003E-2</v>
      </c>
      <c r="S210" s="12" t="str">
        <f t="shared" si="14"/>
        <v>0.003,0.0137042060506767,0.0233189495631964,0.035</v>
      </c>
      <c r="T210" s="11">
        <v>3.5000000000000003E-2</v>
      </c>
      <c r="U210" s="11">
        <v>0.4</v>
      </c>
      <c r="V210" s="11">
        <v>0.4</v>
      </c>
      <c r="W210" s="11">
        <v>0.4</v>
      </c>
      <c r="X210" s="11">
        <v>0.4</v>
      </c>
      <c r="Y210" s="21" t="str">
        <f t="shared" si="13"/>
        <v>0.4,0.4,0.4,0.4</v>
      </c>
      <c r="Z210" s="11">
        <f t="shared" si="15"/>
        <v>3.5000000000000003E-2</v>
      </c>
      <c r="AA210" s="7">
        <v>0.04</v>
      </c>
      <c r="AB210" s="7">
        <v>0.9</v>
      </c>
      <c r="AC210" s="7">
        <v>0.05</v>
      </c>
      <c r="AD210" s="13">
        <v>1</v>
      </c>
      <c r="AE210" s="13">
        <v>1</v>
      </c>
      <c r="AF210" s="14" t="str" cm="1">
        <f t="array" ref="AF210">+"Loss_distribution_"&amp;D210&amp;"_"&amp;_xlfn.IFS(AND(D210="F",OR(G210="CCCSR-84",G210="NSR98-10")),"POST85_",AND(D210="F",OR(G210="PRE84",G210="PRE84S")),"PRE85_",D210="WF","")&amp;IF(OR(G210="CCCSR-84",G210="NSR98-10",D210="WF"),_xlfn.IFS(F210="OMF","DMI",F210="IMF","DMO",F210="SMF","DES"),)&amp;"_"&amp;C210&amp;"P"</f>
        <v>Loss_distribution_WF_DMO_6P</v>
      </c>
      <c r="AG210" s="15">
        <v>1.4336</v>
      </c>
      <c r="AH210" s="15">
        <v>0.54081376699999995</v>
      </c>
      <c r="AI210" s="15">
        <v>2.5000000000000001E-2</v>
      </c>
      <c r="AJ210" s="15">
        <v>0.3</v>
      </c>
    </row>
    <row r="211" spans="1:36" hidden="1" x14ac:dyDescent="0.3">
      <c r="A211" s="7" t="s">
        <v>461</v>
      </c>
      <c r="B211" s="7">
        <v>499</v>
      </c>
      <c r="C211" s="7">
        <v>8</v>
      </c>
      <c r="D211" s="7" t="s">
        <v>423</v>
      </c>
      <c r="E211" s="7" t="s">
        <v>94</v>
      </c>
      <c r="F211" s="7" t="str">
        <f t="shared" si="12"/>
        <v>IMF</v>
      </c>
      <c r="G211" t="s">
        <v>230</v>
      </c>
      <c r="H211" s="8" t="s">
        <v>462</v>
      </c>
      <c r="I211" t="s">
        <v>430</v>
      </c>
      <c r="J211" t="s">
        <v>66</v>
      </c>
      <c r="K211" s="7" t="str" cm="1">
        <f t="array" ref="K211">+_xlfn.IFS(D211="F","PRM",D211="WF","SC",D211="FI","PRMM")</f>
        <v>SC</v>
      </c>
      <c r="L211" s="9" t="str" cm="1">
        <f t="array" ref="L211">+"CR" &amp; "/" &amp; K211 &amp; "/" &amp;
_xlfn.IFS(
OR(G211="PRE84",G211="PRE84S"),"ND",
AND(F211="OMF",OR(K211="PRM",K211="SC")),"DMI",
AND(F211="IMF",OR(K211="PRM",K211="SC")),"DMO",
AND(F211="SMF",OR(K211="PRM",K211="SC")),"DES",
AND(K211="PRMM",G211="CCCSR-84"),"DU")
&amp; "/" &amp; C211</f>
        <v>CR/SC/DMO/8</v>
      </c>
      <c r="M211" s="10" t="str" cm="1">
        <f t="array" ref="M211">+"CR" &amp; "/" &amp; K211 &amp; "/" &amp;
_xlfn.IFS(
OR(G211="PRE84",G211="PRE84S"),"ND",
AND(F211="OMF",OR(K211="PRM",K211="SC")),"DMI",
AND(F211="IMF",OR(K211="PRM",K211="SC")),"DMO",
AND(F211="SMF",OR(K211="PRM",K211="SC")),"DES",
AND(K211="PRMM",G211="CCCSR-84"),"DU")</f>
        <v>CR/SC/DMO</v>
      </c>
      <c r="N211" s="11"/>
      <c r="O211" s="12">
        <v>3.0000000000000001E-3</v>
      </c>
      <c r="P211" s="12">
        <v>1.3248039384010046E-2</v>
      </c>
      <c r="Q211" s="12">
        <v>2.3588504523707671E-2</v>
      </c>
      <c r="R211" s="12">
        <v>3.5000000000000003E-2</v>
      </c>
      <c r="S211" s="12" t="str">
        <f t="shared" si="14"/>
        <v>0.003,0.01324803938401,0.0235885045237077,0.035</v>
      </c>
      <c r="T211" s="11">
        <v>3.5000000000000003E-2</v>
      </c>
      <c r="U211" s="11">
        <v>0.4</v>
      </c>
      <c r="V211" s="11">
        <v>0.4</v>
      </c>
      <c r="W211" s="11">
        <v>0.4</v>
      </c>
      <c r="X211" s="11">
        <v>0.4</v>
      </c>
      <c r="Y211" s="21" t="str">
        <f t="shared" si="13"/>
        <v>0.4,0.4,0.4,0.4</v>
      </c>
      <c r="Z211" s="11">
        <f t="shared" si="15"/>
        <v>3.5000000000000003E-2</v>
      </c>
      <c r="AA211" s="7">
        <v>0.04</v>
      </c>
      <c r="AB211" s="7">
        <v>0.9</v>
      </c>
      <c r="AC211" s="7">
        <v>0.05</v>
      </c>
      <c r="AD211" s="13">
        <v>1</v>
      </c>
      <c r="AE211" s="13">
        <v>1</v>
      </c>
      <c r="AF211" s="14" t="str" cm="1">
        <f t="array" ref="AF211">+"Loss_distribution_"&amp;D211&amp;"_"&amp;_xlfn.IFS(AND(D211="F",OR(G211="CCCSR-84",G211="NSR98-10")),"POST85_",AND(D211="F",OR(G211="PRE84",G211="PRE84S")),"PRE85_",D211="WF","")&amp;IF(OR(G211="CCCSR-84",G211="NSR98-10",D211="WF"),_xlfn.IFS(F211="OMF","DMI",F211="IMF","DMO",F211="SMF","DES"),)&amp;"_"&amp;C211&amp;"P"</f>
        <v>Loss_distribution_WF_DMO_8P</v>
      </c>
      <c r="AG211" s="15">
        <v>1.4912000000000001</v>
      </c>
      <c r="AH211" s="15">
        <v>0.61577221500000001</v>
      </c>
      <c r="AI211" s="15">
        <v>2.5000000000000001E-2</v>
      </c>
      <c r="AJ211" s="15">
        <v>0.3</v>
      </c>
    </row>
    <row r="212" spans="1:36" hidden="1" x14ac:dyDescent="0.3">
      <c r="A212" s="7" t="s">
        <v>463</v>
      </c>
      <c r="B212" s="7">
        <v>500</v>
      </c>
      <c r="C212" s="7">
        <v>8</v>
      </c>
      <c r="D212" s="7" t="s">
        <v>423</v>
      </c>
      <c r="E212" s="7" t="s">
        <v>94</v>
      </c>
      <c r="F212" s="7" t="str">
        <f t="shared" si="12"/>
        <v>IMF</v>
      </c>
      <c r="G212" t="s">
        <v>230</v>
      </c>
      <c r="H212" s="8" t="s">
        <v>464</v>
      </c>
      <c r="I212" t="s">
        <v>430</v>
      </c>
      <c r="J212" t="s">
        <v>66</v>
      </c>
      <c r="K212" s="7" t="str" cm="1">
        <f t="array" ref="K212">+_xlfn.IFS(D212="F","PRM",D212="WF","SC",D212="FI","PRMM")</f>
        <v>SC</v>
      </c>
      <c r="L212" s="9" t="str" cm="1">
        <f t="array" ref="L212">+"CR" &amp; "/" &amp; K212 &amp; "/" &amp;
_xlfn.IFS(
OR(G212="PRE84",G212="PRE84S"),"ND",
AND(F212="OMF",OR(K212="PRM",K212="SC")),"DMI",
AND(F212="IMF",OR(K212="PRM",K212="SC")),"DMO",
AND(F212="SMF",OR(K212="PRM",K212="SC")),"DES",
AND(K212="PRMM",G212="CCCSR-84"),"DU")
&amp; "/" &amp; C212</f>
        <v>CR/SC/DMO/8</v>
      </c>
      <c r="M212" s="10" t="str" cm="1">
        <f t="array" ref="M212">+"CR" &amp; "/" &amp; K212 &amp; "/" &amp;
_xlfn.IFS(
OR(G212="PRE84",G212="PRE84S"),"ND",
AND(F212="OMF",OR(K212="PRM",K212="SC")),"DMI",
AND(F212="IMF",OR(K212="PRM",K212="SC")),"DMO",
AND(F212="SMF",OR(K212="PRM",K212="SC")),"DES",
AND(K212="PRMM",G212="CCCSR-84"),"DU")</f>
        <v>CR/SC/DMO</v>
      </c>
      <c r="N212" s="17"/>
      <c r="O212" s="12">
        <v>3.0000000000000001E-3</v>
      </c>
      <c r="P212" s="12">
        <v>1.3704206050676713E-2</v>
      </c>
      <c r="Q212" s="12">
        <v>2.3257289653215996E-2</v>
      </c>
      <c r="R212" s="12">
        <v>3.5000000000000003E-2</v>
      </c>
      <c r="S212" s="12" t="str">
        <f t="shared" si="14"/>
        <v>0.003,0.0137042060506767,0.023257289653216,0.035</v>
      </c>
      <c r="T212" s="11">
        <v>3.5000000000000003E-2</v>
      </c>
      <c r="U212" s="11">
        <v>0.4</v>
      </c>
      <c r="V212" s="11">
        <v>0.4</v>
      </c>
      <c r="W212" s="11">
        <v>0.4</v>
      </c>
      <c r="X212" s="11">
        <v>0.4</v>
      </c>
      <c r="Y212" s="21" t="str">
        <f t="shared" si="13"/>
        <v>0.4,0.4,0.4,0.4</v>
      </c>
      <c r="Z212" s="11">
        <f t="shared" si="15"/>
        <v>3.5000000000000003E-2</v>
      </c>
      <c r="AA212" s="7">
        <v>0.04</v>
      </c>
      <c r="AB212" s="7">
        <v>0.9</v>
      </c>
      <c r="AC212" s="7">
        <v>0.05</v>
      </c>
      <c r="AD212" s="13">
        <v>1</v>
      </c>
      <c r="AE212" s="13">
        <v>1</v>
      </c>
      <c r="AF212" s="14" t="str" cm="1">
        <f t="array" ref="AF212">+"Loss_distribution_"&amp;D212&amp;"_"&amp;_xlfn.IFS(AND(D212="F",OR(G212="CCCSR-84",G212="NSR98-10")),"POST85_",AND(D212="F",OR(G212="PRE84",G212="PRE84S")),"PRE85_",D212="WF","")&amp;IF(OR(G212="CCCSR-84",G212="NSR98-10",D212="WF"),_xlfn.IFS(F212="OMF","DMI",F212="IMF","DMO",F212="SMF","DES"),)&amp;"_"&amp;C212&amp;"P"</f>
        <v>Loss_distribution_WF_DMO_8P</v>
      </c>
      <c r="AG212" s="15">
        <v>1.4912000000000001</v>
      </c>
      <c r="AH212" s="15">
        <v>0.61577221500000001</v>
      </c>
      <c r="AI212" s="15">
        <v>2.5000000000000001E-2</v>
      </c>
      <c r="AJ212" s="15">
        <v>0.3</v>
      </c>
    </row>
    <row r="213" spans="1:36" hidden="1" x14ac:dyDescent="0.3">
      <c r="A213" s="7" t="s">
        <v>465</v>
      </c>
      <c r="B213" s="7">
        <v>501</v>
      </c>
      <c r="C213" s="7">
        <v>10</v>
      </c>
      <c r="D213" s="7" t="s">
        <v>423</v>
      </c>
      <c r="E213" s="7" t="s">
        <v>94</v>
      </c>
      <c r="F213" s="7" t="str">
        <f t="shared" si="12"/>
        <v>IMF</v>
      </c>
      <c r="G213" t="s">
        <v>230</v>
      </c>
      <c r="H213" s="8" t="s">
        <v>466</v>
      </c>
      <c r="I213" t="s">
        <v>425</v>
      </c>
      <c r="J213" t="s">
        <v>66</v>
      </c>
      <c r="K213" s="7" t="str" cm="1">
        <f t="array" ref="K213">+_xlfn.IFS(D213="F","PRM",D213="WF","SC",D213="FI","PRMM")</f>
        <v>SC</v>
      </c>
      <c r="L213" s="9" t="str" cm="1">
        <f t="array" ref="L213">+"CR" &amp; "/" &amp; K213 &amp; "/" &amp;
_xlfn.IFS(
OR(G213="PRE84",G213="PRE84S"),"ND",
AND(F213="OMF",OR(K213="PRM",K213="SC")),"DMI",
AND(F213="IMF",OR(K213="PRM",K213="SC")),"DMO",
AND(F213="SMF",OR(K213="PRM",K213="SC")),"DES",
AND(K213="PRMM",G213="CCCSR-84"),"DU")
&amp; "/" &amp; C213</f>
        <v>CR/SC/DMO/10</v>
      </c>
      <c r="M213" s="10" t="str" cm="1">
        <f t="array" ref="M213">+"CR" &amp; "/" &amp; K213 &amp; "/" &amp;
_xlfn.IFS(
OR(G213="PRE84",G213="PRE84S"),"ND",
AND(F213="OMF",OR(K213="PRM",K213="SC")),"DMI",
AND(F213="IMF",OR(K213="PRM",K213="SC")),"DMO",
AND(F213="SMF",OR(K213="PRM",K213="SC")),"DES",
AND(K213="PRMM",G213="CCCSR-84"),"DU")</f>
        <v>CR/SC/DMO</v>
      </c>
      <c r="N213" s="17"/>
      <c r="O213" s="12">
        <v>3.0000000000000001E-3</v>
      </c>
      <c r="P213" s="12">
        <v>1.1951466658043813E-2</v>
      </c>
      <c r="Q213" s="12">
        <v>2.3613392252048272E-2</v>
      </c>
      <c r="R213" s="12">
        <v>3.5000000000000003E-2</v>
      </c>
      <c r="S213" s="12" t="str">
        <f t="shared" si="14"/>
        <v>0.003,0.0119514666580438,0.0236133922520483,0.035</v>
      </c>
      <c r="T213" s="11">
        <v>3.5000000000000003E-2</v>
      </c>
      <c r="U213" s="11">
        <v>0.4</v>
      </c>
      <c r="V213" s="11">
        <v>0.4</v>
      </c>
      <c r="W213" s="11">
        <v>0.4</v>
      </c>
      <c r="X213" s="11">
        <v>0.4</v>
      </c>
      <c r="Y213" s="21" t="str">
        <f t="shared" si="13"/>
        <v>0.4,0.4,0.4,0.4</v>
      </c>
      <c r="Z213" s="11">
        <f t="shared" si="15"/>
        <v>3.5000000000000003E-2</v>
      </c>
      <c r="AA213" s="7">
        <v>0.04</v>
      </c>
      <c r="AB213" s="7">
        <v>0.9</v>
      </c>
      <c r="AC213" s="7">
        <v>0.05</v>
      </c>
      <c r="AD213" s="13">
        <v>1.5</v>
      </c>
      <c r="AE213" s="13">
        <v>1</v>
      </c>
      <c r="AF213" s="14" t="str" cm="1">
        <f t="array" ref="AF213">+"Loss_distribution_"&amp;D213&amp;"_"&amp;_xlfn.IFS(AND(D213="F",OR(G213="CCCSR-84",G213="NSR98-10")),"POST85_",AND(D213="F",OR(G213="PRE84",G213="PRE84S")),"PRE85_",D213="WF","")&amp;IF(OR(G213="CCCSR-84",G213="NSR98-10",D213="WF"),_xlfn.IFS(F213="OMF","DMI",F213="IMF","DMO",F213="SMF","DES"),)&amp;"_"&amp;C213&amp;"P"</f>
        <v>Loss_distribution_WF_DMO_10P</v>
      </c>
      <c r="AG213" s="15">
        <v>1.1234999999999999</v>
      </c>
      <c r="AH213" s="15">
        <v>0.54326452000000003</v>
      </c>
      <c r="AI213" s="15">
        <v>2.5000000000000001E-2</v>
      </c>
      <c r="AJ213" s="15">
        <v>0.3</v>
      </c>
    </row>
    <row r="214" spans="1:36" hidden="1" x14ac:dyDescent="0.3">
      <c r="A214" s="7" t="s">
        <v>467</v>
      </c>
      <c r="B214" s="7">
        <v>502</v>
      </c>
      <c r="C214" s="7">
        <v>10</v>
      </c>
      <c r="D214" s="7" t="s">
        <v>423</v>
      </c>
      <c r="E214" s="7" t="s">
        <v>94</v>
      </c>
      <c r="F214" s="7" t="str">
        <f t="shared" si="12"/>
        <v>IMF</v>
      </c>
      <c r="G214" t="s">
        <v>230</v>
      </c>
      <c r="H214" s="8" t="s">
        <v>468</v>
      </c>
      <c r="I214" t="s">
        <v>430</v>
      </c>
      <c r="J214" t="s">
        <v>66</v>
      </c>
      <c r="K214" s="7" t="str" cm="1">
        <f t="array" ref="K214">+_xlfn.IFS(D214="F","PRM",D214="WF","SC",D214="FI","PRMM")</f>
        <v>SC</v>
      </c>
      <c r="L214" s="9" t="str" cm="1">
        <f t="array" ref="L214">+"CR" &amp; "/" &amp; K214 &amp; "/" &amp;
_xlfn.IFS(
OR(G214="PRE84",G214="PRE84S"),"ND",
AND(F214="OMF",OR(K214="PRM",K214="SC")),"DMI",
AND(F214="IMF",OR(K214="PRM",K214="SC")),"DMO",
AND(F214="SMF",OR(K214="PRM",K214="SC")),"DES",
AND(K214="PRMM",G214="CCCSR-84"),"DU")
&amp; "/" &amp; C214</f>
        <v>CR/SC/DMO/10</v>
      </c>
      <c r="M214" s="10" t="str" cm="1">
        <f t="array" ref="M214">+"CR" &amp; "/" &amp; K214 &amp; "/" &amp;
_xlfn.IFS(
OR(G214="PRE84",G214="PRE84S"),"ND",
AND(F214="OMF",OR(K214="PRM",K214="SC")),"DMI",
AND(F214="IMF",OR(K214="PRM",K214="SC")),"DMO",
AND(F214="SMF",OR(K214="PRM",K214="SC")),"DES",
AND(K214="PRMM",G214="CCCSR-84"),"DU")</f>
        <v>CR/SC/DMO</v>
      </c>
      <c r="N214" s="17"/>
      <c r="O214" s="12">
        <v>3.0000000000000001E-3</v>
      </c>
      <c r="P214" s="12">
        <v>1.2498866658043813E-2</v>
      </c>
      <c r="Q214" s="12">
        <v>2.3405003414369095E-2</v>
      </c>
      <c r="R214" s="12">
        <v>3.5000000000000003E-2</v>
      </c>
      <c r="S214" s="12" t="str">
        <f t="shared" si="14"/>
        <v>0.003,0.0124988666580438,0.0234050034143691,0.035</v>
      </c>
      <c r="T214" s="11">
        <v>3.5000000000000003E-2</v>
      </c>
      <c r="U214" s="11">
        <v>0.4</v>
      </c>
      <c r="V214" s="11">
        <v>0.4</v>
      </c>
      <c r="W214" s="11">
        <v>0.4</v>
      </c>
      <c r="X214" s="11">
        <v>0.4</v>
      </c>
      <c r="Y214" s="21" t="str">
        <f t="shared" si="13"/>
        <v>0.4,0.4,0.4,0.4</v>
      </c>
      <c r="Z214" s="11">
        <f t="shared" si="15"/>
        <v>3.5000000000000003E-2</v>
      </c>
      <c r="AA214" s="7">
        <v>0.04</v>
      </c>
      <c r="AB214" s="7">
        <v>0.9</v>
      </c>
      <c r="AC214" s="7">
        <v>0.05</v>
      </c>
      <c r="AD214" s="13">
        <v>1.5</v>
      </c>
      <c r="AE214" s="13">
        <v>1</v>
      </c>
      <c r="AF214" s="14" t="str" cm="1">
        <f t="array" ref="AF214">+"Loss_distribution_"&amp;D214&amp;"_"&amp;_xlfn.IFS(AND(D214="F",OR(G214="CCCSR-84",G214="NSR98-10")),"POST85_",AND(D214="F",OR(G214="PRE84",G214="PRE84S")),"PRE85_",D214="WF","")&amp;IF(OR(G214="CCCSR-84",G214="NSR98-10",D214="WF"),_xlfn.IFS(F214="OMF","DMI",F214="IMF","DMO",F214="SMF","DES"),)&amp;"_"&amp;C214&amp;"P"</f>
        <v>Loss_distribution_WF_DMO_10P</v>
      </c>
      <c r="AG214" s="15">
        <v>1.1234999999999999</v>
      </c>
      <c r="AH214" s="15">
        <v>0.54326452000000003</v>
      </c>
      <c r="AI214" s="15">
        <v>2.5000000000000001E-2</v>
      </c>
      <c r="AJ214" s="15">
        <v>0.3</v>
      </c>
    </row>
    <row r="215" spans="1:36" hidden="1" x14ac:dyDescent="0.3">
      <c r="A215" s="7" t="s">
        <v>469</v>
      </c>
      <c r="B215" s="7">
        <v>503</v>
      </c>
      <c r="C215" s="7">
        <v>12</v>
      </c>
      <c r="D215" s="7" t="s">
        <v>423</v>
      </c>
      <c r="E215" s="7" t="s">
        <v>94</v>
      </c>
      <c r="F215" s="7" t="str">
        <f t="shared" si="12"/>
        <v>IMF</v>
      </c>
      <c r="G215" t="s">
        <v>230</v>
      </c>
      <c r="H215" s="8" t="s">
        <v>470</v>
      </c>
      <c r="I215" t="s">
        <v>437</v>
      </c>
      <c r="J215" t="s">
        <v>66</v>
      </c>
      <c r="K215" s="7" t="str" cm="1">
        <f t="array" ref="K215">+_xlfn.IFS(D215="F","PRM",D215="WF","SC",D215="FI","PRMM")</f>
        <v>SC</v>
      </c>
      <c r="L215" s="9" t="str" cm="1">
        <f t="array" ref="L215">+"CR" &amp; "/" &amp; K215 &amp; "/" &amp;
_xlfn.IFS(
OR(G215="PRE84",G215="PRE84S"),"ND",
AND(F215="OMF",OR(K215="PRM",K215="SC")),"DMI",
AND(F215="IMF",OR(K215="PRM",K215="SC")),"DMO",
AND(F215="SMF",OR(K215="PRM",K215="SC")),"DES",
AND(K215="PRMM",G215="CCCSR-84"),"DU")
&amp; "/" &amp; C215</f>
        <v>CR/SC/DMO/12</v>
      </c>
      <c r="M215" s="10" t="str" cm="1">
        <f t="array" ref="M215">+"CR" &amp; "/" &amp; K215 &amp; "/" &amp;
_xlfn.IFS(
OR(G215="PRE84",G215="PRE84S"),"ND",
AND(F215="OMF",OR(K215="PRM",K215="SC")),"DMI",
AND(F215="IMF",OR(K215="PRM",K215="SC")),"DMO",
AND(F215="SMF",OR(K215="PRM",K215="SC")),"DES",
AND(K215="PRMM",G215="CCCSR-84"),"DU")</f>
        <v>CR/SC/DMO</v>
      </c>
      <c r="N215" s="17"/>
      <c r="O215" s="12">
        <v>3.0000000000000001E-3</v>
      </c>
      <c r="P215" s="12">
        <v>1.1746191658043812E-2</v>
      </c>
      <c r="Q215" s="12">
        <v>2.3059803455444308E-2</v>
      </c>
      <c r="R215" s="12">
        <v>3.5000000000000003E-2</v>
      </c>
      <c r="S215" s="12" t="str">
        <f t="shared" si="14"/>
        <v>0.003,0.0117461916580438,0.0230598034554443,0.035</v>
      </c>
      <c r="T215" s="11">
        <v>3.5000000000000003E-2</v>
      </c>
      <c r="U215" s="11">
        <v>0.4</v>
      </c>
      <c r="V215" s="11">
        <v>0.4</v>
      </c>
      <c r="W215" s="11">
        <v>0.4</v>
      </c>
      <c r="X215" s="11">
        <v>0.4</v>
      </c>
      <c r="Y215" s="21" t="str">
        <f t="shared" si="13"/>
        <v>0.4,0.4,0.4,0.4</v>
      </c>
      <c r="Z215" s="11">
        <f t="shared" si="15"/>
        <v>3.5000000000000003E-2</v>
      </c>
      <c r="AA215" s="7">
        <v>0.04</v>
      </c>
      <c r="AB215" s="7">
        <v>0.9</v>
      </c>
      <c r="AC215" s="7">
        <v>0.05</v>
      </c>
      <c r="AD215" s="13">
        <v>1.5</v>
      </c>
      <c r="AE215" s="13">
        <v>1</v>
      </c>
      <c r="AF215" s="14" t="str" cm="1">
        <f t="array" ref="AF215">+"Loss_distribution_"&amp;D215&amp;"_"&amp;_xlfn.IFS(AND(D215="F",OR(G215="CCCSR-84",G215="NSR98-10")),"POST85_",AND(D215="F",OR(G215="PRE84",G215="PRE84S")),"PRE85_",D215="WF","")&amp;IF(OR(G215="CCCSR-84",G215="NSR98-10",D215="WF"),_xlfn.IFS(F215="OMF","DMI",F215="IMF","DMO",F215="SMF","DES"),)&amp;"_"&amp;C215&amp;"P"</f>
        <v>Loss_distribution_WF_DMO_12P</v>
      </c>
      <c r="AG215" s="15">
        <v>1.2109000000000001</v>
      </c>
      <c r="AH215" s="15">
        <v>0.60138683199999998</v>
      </c>
      <c r="AI215" s="15">
        <v>2.5000000000000001E-2</v>
      </c>
      <c r="AJ215" s="15">
        <v>0.3</v>
      </c>
    </row>
    <row r="216" spans="1:36" hidden="1" x14ac:dyDescent="0.3">
      <c r="A216" s="7" t="s">
        <v>471</v>
      </c>
      <c r="B216" s="7">
        <v>504</v>
      </c>
      <c r="C216" s="7">
        <v>12</v>
      </c>
      <c r="D216" s="7" t="s">
        <v>423</v>
      </c>
      <c r="E216" s="7" t="s">
        <v>94</v>
      </c>
      <c r="F216" s="7" t="str">
        <f t="shared" si="12"/>
        <v>IMF</v>
      </c>
      <c r="G216" t="s">
        <v>230</v>
      </c>
      <c r="H216" s="8" t="s">
        <v>472</v>
      </c>
      <c r="I216" t="s">
        <v>430</v>
      </c>
      <c r="J216" t="s">
        <v>66</v>
      </c>
      <c r="K216" s="7" t="str" cm="1">
        <f t="array" ref="K216">+_xlfn.IFS(D216="F","PRM",D216="WF","SC",D216="FI","PRMM")</f>
        <v>SC</v>
      </c>
      <c r="L216" s="9" t="str" cm="1">
        <f t="array" ref="L216">+"CR" &amp; "/" &amp; K216 &amp; "/" &amp;
_xlfn.IFS(
OR(G216="PRE84",G216="PRE84S"),"ND",
AND(F216="OMF",OR(K216="PRM",K216="SC")),"DMI",
AND(F216="IMF",OR(K216="PRM",K216="SC")),"DMO",
AND(F216="SMF",OR(K216="PRM",K216="SC")),"DES",
AND(K216="PRMM",G216="CCCSR-84"),"DU")
&amp; "/" &amp; C216</f>
        <v>CR/SC/DMO/12</v>
      </c>
      <c r="M216" s="10" t="str" cm="1">
        <f t="array" ref="M216">+"CR" &amp; "/" &amp; K216 &amp; "/" &amp;
_xlfn.IFS(
OR(G216="PRE84",G216="PRE84S"),"ND",
AND(F216="OMF",OR(K216="PRM",K216="SC")),"DMI",
AND(F216="IMF",OR(K216="PRM",K216="SC")),"DMO",
AND(F216="SMF",OR(K216="PRM",K216="SC")),"DES",
AND(K216="PRMM",G216="CCCSR-84"),"DU")</f>
        <v>CR/SC/DMO</v>
      </c>
      <c r="N216" s="17"/>
      <c r="O216" s="12">
        <v>3.0000000000000001E-3</v>
      </c>
      <c r="P216" s="12">
        <v>1.2498866658043813E-2</v>
      </c>
      <c r="Q216" s="12">
        <v>2.3186444844535525E-2</v>
      </c>
      <c r="R216" s="12">
        <v>3.5000000000000003E-2</v>
      </c>
      <c r="S216" s="12" t="str">
        <f t="shared" si="14"/>
        <v>0.003,0.0124988666580438,0.0231864448445355,0.035</v>
      </c>
      <c r="T216" s="11">
        <v>3.5000000000000003E-2</v>
      </c>
      <c r="U216" s="11">
        <v>0.4</v>
      </c>
      <c r="V216" s="11">
        <v>0.4</v>
      </c>
      <c r="W216" s="11">
        <v>0.4</v>
      </c>
      <c r="X216" s="11">
        <v>0.4</v>
      </c>
      <c r="Y216" s="21" t="str">
        <f t="shared" si="13"/>
        <v>0.4,0.4,0.4,0.4</v>
      </c>
      <c r="Z216" s="11">
        <f t="shared" si="15"/>
        <v>3.5000000000000003E-2</v>
      </c>
      <c r="AA216" s="7">
        <v>0.04</v>
      </c>
      <c r="AB216" s="7">
        <v>0.9</v>
      </c>
      <c r="AC216" s="7">
        <v>0.05</v>
      </c>
      <c r="AD216" s="13">
        <v>1.5</v>
      </c>
      <c r="AE216" s="13">
        <v>1</v>
      </c>
      <c r="AF216" s="14" t="str" cm="1">
        <f t="array" ref="AF216">+"Loss_distribution_"&amp;D216&amp;"_"&amp;_xlfn.IFS(AND(D216="F",OR(G216="CCCSR-84",G216="NSR98-10")),"POST85_",AND(D216="F",OR(G216="PRE84",G216="PRE84S")),"PRE85_",D216="WF","")&amp;IF(OR(G216="CCCSR-84",G216="NSR98-10",D216="WF"),_xlfn.IFS(F216="OMF","DMI",F216="IMF","DMO",F216="SMF","DES"),)&amp;"_"&amp;C216&amp;"P"</f>
        <v>Loss_distribution_WF_DMO_12P</v>
      </c>
      <c r="AG216" s="15">
        <v>1.2109000000000001</v>
      </c>
      <c r="AH216" s="15">
        <v>0.60138683199999998</v>
      </c>
      <c r="AI216" s="15">
        <v>2.5000000000000001E-2</v>
      </c>
      <c r="AJ216" s="15">
        <v>0.3</v>
      </c>
    </row>
    <row r="217" spans="1:36" hidden="1" x14ac:dyDescent="0.3">
      <c r="A217" s="7" t="s">
        <v>473</v>
      </c>
      <c r="B217" s="7">
        <v>505</v>
      </c>
      <c r="C217" s="7">
        <v>14</v>
      </c>
      <c r="D217" s="7" t="s">
        <v>423</v>
      </c>
      <c r="E217" s="7" t="s">
        <v>94</v>
      </c>
      <c r="F217" s="7" t="str">
        <f t="shared" si="12"/>
        <v>IMF</v>
      </c>
      <c r="G217" t="s">
        <v>230</v>
      </c>
      <c r="H217" s="8" t="s">
        <v>474</v>
      </c>
      <c r="I217" t="s">
        <v>437</v>
      </c>
      <c r="J217" t="s">
        <v>66</v>
      </c>
      <c r="K217" s="7" t="str" cm="1">
        <f t="array" ref="K217">+_xlfn.IFS(D217="F","PRM",D217="WF","SC",D217="FI","PRMM")</f>
        <v>SC</v>
      </c>
      <c r="L217" s="9" t="str" cm="1">
        <f t="array" ref="L217">+"CR" &amp; "/" &amp; K217 &amp; "/" &amp;
_xlfn.IFS(
OR(G217="PRE84",G217="PRE84S"),"ND",
AND(F217="OMF",OR(K217="PRM",K217="SC")),"DMI",
AND(F217="IMF",OR(K217="PRM",K217="SC")),"DMO",
AND(F217="SMF",OR(K217="PRM",K217="SC")),"DES",
AND(K217="PRMM",G217="CCCSR-84"),"DU")
&amp; "/" &amp; C217</f>
        <v>CR/SC/DMO/14</v>
      </c>
      <c r="M217" s="10" t="str" cm="1">
        <f t="array" ref="M217">+"CR" &amp; "/" &amp; K217 &amp; "/" &amp;
_xlfn.IFS(
OR(G217="PRE84",G217="PRE84S"),"ND",
AND(F217="OMF",OR(K217="PRM",K217="SC")),"DMI",
AND(F217="IMF",OR(K217="PRM",K217="SC")),"DMO",
AND(F217="SMF",OR(K217="PRM",K217="SC")),"DES",
AND(K217="PRMM",G217="CCCSR-84"),"DU")</f>
        <v>CR/SC/DMO</v>
      </c>
      <c r="N217" s="17"/>
      <c r="O217" s="12">
        <v>3.0000000000000001E-3</v>
      </c>
      <c r="P217" s="12">
        <v>1.1609341658043813E-2</v>
      </c>
      <c r="Q217" s="12">
        <v>2.2887895185811458E-2</v>
      </c>
      <c r="R217" s="12">
        <v>3.5000000000000003E-2</v>
      </c>
      <c r="S217" s="12" t="str">
        <f t="shared" si="14"/>
        <v>0.003,0.0116093416580438,0.0228878951858115,0.035</v>
      </c>
      <c r="T217" s="11">
        <v>3.5000000000000003E-2</v>
      </c>
      <c r="U217" s="11">
        <v>0.4</v>
      </c>
      <c r="V217" s="11">
        <v>0.4</v>
      </c>
      <c r="W217" s="11">
        <v>0.4</v>
      </c>
      <c r="X217" s="11">
        <v>0.4</v>
      </c>
      <c r="Y217" s="21" t="str">
        <f t="shared" si="13"/>
        <v>0.4,0.4,0.4,0.4</v>
      </c>
      <c r="Z217" s="11">
        <f t="shared" si="15"/>
        <v>3.5000000000000003E-2</v>
      </c>
      <c r="AA217" s="7">
        <v>0.04</v>
      </c>
      <c r="AB217" s="7">
        <v>0.9</v>
      </c>
      <c r="AC217" s="7">
        <v>0.05</v>
      </c>
      <c r="AD217" s="13">
        <v>1.5</v>
      </c>
      <c r="AE217" s="13">
        <v>1</v>
      </c>
      <c r="AF217" s="14" t="str" cm="1">
        <f t="array" ref="AF217">+"Loss_distribution_"&amp;D217&amp;"_"&amp;_xlfn.IFS(AND(D217="F",OR(G217="CCCSR-84",G217="NSR98-10")),"POST85_",AND(D217="F",OR(G217="PRE84",G217="PRE84S")),"PRE85_",D217="WF","")&amp;IF(OR(G217="CCCSR-84",G217="NSR98-10",D217="WF"),_xlfn.IFS(F217="OMF","DMI",F217="IMF","DMO",F217="SMF","DES"),)&amp;"_"&amp;C217&amp;"P"</f>
        <v>Loss_distribution_WF_DMO_14P</v>
      </c>
      <c r="AG217" s="15">
        <v>1.2983</v>
      </c>
      <c r="AH217" s="15">
        <v>0.54730246100000002</v>
      </c>
      <c r="AI217" s="15">
        <v>2.5000000000000001E-2</v>
      </c>
      <c r="AJ217" s="15">
        <v>0.3</v>
      </c>
    </row>
    <row r="218" spans="1:36" hidden="1" x14ac:dyDescent="0.3">
      <c r="A218" s="7" t="s">
        <v>475</v>
      </c>
      <c r="B218" s="7">
        <v>506</v>
      </c>
      <c r="C218" s="7">
        <v>14</v>
      </c>
      <c r="D218" s="7" t="s">
        <v>423</v>
      </c>
      <c r="E218" s="7" t="s">
        <v>94</v>
      </c>
      <c r="F218" s="7" t="str">
        <f t="shared" si="12"/>
        <v>IMF</v>
      </c>
      <c r="G218" t="s">
        <v>230</v>
      </c>
      <c r="H218" s="8" t="s">
        <v>476</v>
      </c>
      <c r="I218" t="s">
        <v>437</v>
      </c>
      <c r="J218" t="s">
        <v>66</v>
      </c>
      <c r="K218" s="7" t="str" cm="1">
        <f t="array" ref="K218">+_xlfn.IFS(D218="F","PRM",D218="WF","SC",D218="FI","PRMM")</f>
        <v>SC</v>
      </c>
      <c r="L218" s="9" t="str" cm="1">
        <f t="array" ref="L218">+"CR" &amp; "/" &amp; K218 &amp; "/" &amp;
_xlfn.IFS(
OR(G218="PRE84",G218="PRE84S"),"ND",
AND(F218="OMF",OR(K218="PRM",K218="SC")),"DMI",
AND(F218="IMF",OR(K218="PRM",K218="SC")),"DMO",
AND(F218="SMF",OR(K218="PRM",K218="SC")),"DES",
AND(K218="PRMM",G218="CCCSR-84"),"DU")
&amp; "/" &amp; C218</f>
        <v>CR/SC/DMO/14</v>
      </c>
      <c r="M218" s="10" t="str" cm="1">
        <f t="array" ref="M218">+"CR" &amp; "/" &amp; K218 &amp; "/" &amp;
_xlfn.IFS(
OR(G218="PRE84",G218="PRE84S"),"ND",
AND(F218="OMF",OR(K218="PRM",K218="SC")),"DMI",
AND(F218="IMF",OR(K218="PRM",K218="SC")),"DMO",
AND(F218="SMF",OR(K218="PRM",K218="SC")),"DES",
AND(K218="PRMM",G218="CCCSR-84"),"DU")</f>
        <v>CR/SC/DMO</v>
      </c>
      <c r="N218" s="17"/>
      <c r="O218" s="12">
        <v>3.0000000000000001E-3</v>
      </c>
      <c r="P218" s="12">
        <v>1.2225166658043813E-2</v>
      </c>
      <c r="Q218" s="12">
        <v>2.3442636714219485E-2</v>
      </c>
      <c r="R218" s="12">
        <v>3.5000000000000003E-2</v>
      </c>
      <c r="S218" s="12" t="str">
        <f t="shared" si="14"/>
        <v>0.003,0.0122251666580438,0.0234426367142195,0.035</v>
      </c>
      <c r="T218" s="11">
        <v>3.5000000000000003E-2</v>
      </c>
      <c r="U218" s="11">
        <v>0.4</v>
      </c>
      <c r="V218" s="11">
        <v>0.4</v>
      </c>
      <c r="W218" s="11">
        <v>0.4</v>
      </c>
      <c r="X218" s="11">
        <v>0.4</v>
      </c>
      <c r="Y218" s="21" t="str">
        <f t="shared" si="13"/>
        <v>0.4,0.4,0.4,0.4</v>
      </c>
      <c r="Z218" s="11">
        <f t="shared" si="15"/>
        <v>3.5000000000000003E-2</v>
      </c>
      <c r="AA218" s="7">
        <v>0.04</v>
      </c>
      <c r="AB218" s="7">
        <v>0.9</v>
      </c>
      <c r="AC218" s="7">
        <v>0.05</v>
      </c>
      <c r="AD218" s="13">
        <v>1.5</v>
      </c>
      <c r="AE218" s="13">
        <v>1</v>
      </c>
      <c r="AF218" s="14" t="str" cm="1">
        <f t="array" ref="AF218">+"Loss_distribution_"&amp;D218&amp;"_"&amp;_xlfn.IFS(AND(D218="F",OR(G218="CCCSR-84",G218="NSR98-10")),"POST85_",AND(D218="F",OR(G218="PRE84",G218="PRE84S")),"PRE85_",D218="WF","")&amp;IF(OR(G218="CCCSR-84",G218="NSR98-10",D218="WF"),_xlfn.IFS(F218="OMF","DMI",F218="IMF","DMO",F218="SMF","DES"),)&amp;"_"&amp;C218&amp;"P"</f>
        <v>Loss_distribution_WF_DMO_14P</v>
      </c>
      <c r="AG218" s="15">
        <v>1.2983</v>
      </c>
      <c r="AH218" s="15">
        <v>0.54730246100000002</v>
      </c>
      <c r="AI218" s="15">
        <v>2.5000000000000001E-2</v>
      </c>
      <c r="AJ218" s="15">
        <v>0.3</v>
      </c>
    </row>
    <row r="219" spans="1:36" hidden="1" x14ac:dyDescent="0.3">
      <c r="A219" s="7" t="s">
        <v>477</v>
      </c>
      <c r="B219" s="7">
        <v>507</v>
      </c>
      <c r="C219" s="7">
        <v>16</v>
      </c>
      <c r="D219" s="7" t="s">
        <v>423</v>
      </c>
      <c r="E219" s="7" t="s">
        <v>94</v>
      </c>
      <c r="F219" s="7" t="str">
        <f t="shared" si="12"/>
        <v>IMF</v>
      </c>
      <c r="G219" t="s">
        <v>230</v>
      </c>
      <c r="H219" s="8" t="s">
        <v>478</v>
      </c>
      <c r="I219" t="s">
        <v>437</v>
      </c>
      <c r="J219" t="s">
        <v>66</v>
      </c>
      <c r="K219" s="7" t="str" cm="1">
        <f t="array" ref="K219">+_xlfn.IFS(D219="F","PRM",D219="WF","SC",D219="FI","PRMM")</f>
        <v>SC</v>
      </c>
      <c r="L219" s="9" t="str" cm="1">
        <f t="array" ref="L219">+"CR" &amp; "/" &amp; K219 &amp; "/" &amp;
_xlfn.IFS(
OR(G219="PRE84",G219="PRE84S"),"ND",
AND(F219="OMF",OR(K219="PRM",K219="SC")),"DMI",
AND(F219="IMF",OR(K219="PRM",K219="SC")),"DMO",
AND(F219="SMF",OR(K219="PRM",K219="SC")),"DES",
AND(K219="PRMM",G219="CCCSR-84"),"DU")
&amp; "/" &amp; C219</f>
        <v>CR/SC/DMO/16</v>
      </c>
      <c r="M219" s="10" t="str" cm="1">
        <f t="array" ref="M219">+"CR" &amp; "/" &amp; K219 &amp; "/" &amp;
_xlfn.IFS(
OR(G219="PRE84",G219="PRE84S"),"ND",
AND(F219="OMF",OR(K219="PRM",K219="SC")),"DMI",
AND(F219="IMF",OR(K219="PRM",K219="SC")),"DMO",
AND(F219="SMF",OR(K219="PRM",K219="SC")),"DES",
AND(K219="PRMM",G219="CCCSR-84"),"DU")</f>
        <v>CR/SC/DMO</v>
      </c>
      <c r="N219" s="17"/>
      <c r="O219" s="12">
        <v>3.0000000000000001E-3</v>
      </c>
      <c r="P219" s="12">
        <v>1.1472491658043812E-2</v>
      </c>
      <c r="Q219" s="12">
        <v>2.277266420483693E-2</v>
      </c>
      <c r="R219" s="12">
        <v>3.5000000000000003E-2</v>
      </c>
      <c r="S219" s="12" t="str">
        <f t="shared" si="14"/>
        <v>0.003,0.0114724916580438,0.0227726642048369,0.035</v>
      </c>
      <c r="T219" s="11">
        <v>3.5000000000000003E-2</v>
      </c>
      <c r="U219" s="11">
        <v>0.4</v>
      </c>
      <c r="V219" s="11">
        <v>0.4</v>
      </c>
      <c r="W219" s="11">
        <v>0.4</v>
      </c>
      <c r="X219" s="11">
        <v>0.4</v>
      </c>
      <c r="Y219" s="21" t="str">
        <f t="shared" si="13"/>
        <v>0.4,0.4,0.4,0.4</v>
      </c>
      <c r="Z219" s="11">
        <f t="shared" si="15"/>
        <v>3.5000000000000003E-2</v>
      </c>
      <c r="AA219" s="7">
        <v>0.04</v>
      </c>
      <c r="AB219" s="7">
        <v>0.9</v>
      </c>
      <c r="AC219" s="7">
        <v>0.05</v>
      </c>
      <c r="AD219" s="13">
        <v>1.5</v>
      </c>
      <c r="AE219" s="13">
        <v>1</v>
      </c>
      <c r="AF219" s="14" t="str" cm="1">
        <f t="array" ref="AF219">+"Loss_distribution_"&amp;D219&amp;"_"&amp;_xlfn.IFS(AND(D219="F",OR(G219="CCCSR-84",G219="NSR98-10")),"POST85_",AND(D219="F",OR(G219="PRE84",G219="PRE84S")),"PRE85_",D219="WF","")&amp;IF(OR(G219="CCCSR-84",G219="NSR98-10",D219="WF"),_xlfn.IFS(F219="OMF","DMI",F219="IMF","DMO",F219="SMF","DES"),)&amp;"_"&amp;C219&amp;"P"</f>
        <v>Loss_distribution_WF_DMO_16P</v>
      </c>
      <c r="AG219" s="15">
        <v>1.3856999999999999</v>
      </c>
      <c r="AH219" s="15">
        <v>0.536422014</v>
      </c>
      <c r="AI219" s="15">
        <v>2.5000000000000001E-2</v>
      </c>
      <c r="AJ219" s="15">
        <v>0.3</v>
      </c>
    </row>
    <row r="220" spans="1:36" hidden="1" x14ac:dyDescent="0.3">
      <c r="A220" s="7" t="s">
        <v>479</v>
      </c>
      <c r="B220" s="7">
        <v>508</v>
      </c>
      <c r="C220" s="7">
        <v>16</v>
      </c>
      <c r="D220" s="7" t="s">
        <v>423</v>
      </c>
      <c r="E220" s="7" t="s">
        <v>94</v>
      </c>
      <c r="F220" s="7" t="str">
        <f t="shared" si="12"/>
        <v>IMF</v>
      </c>
      <c r="G220" t="s">
        <v>230</v>
      </c>
      <c r="H220" s="8" t="s">
        <v>480</v>
      </c>
      <c r="I220" t="s">
        <v>437</v>
      </c>
      <c r="J220" t="s">
        <v>66</v>
      </c>
      <c r="K220" s="7" t="str" cm="1">
        <f t="array" ref="K220">+_xlfn.IFS(D220="F","PRM",D220="WF","SC",D220="FI","PRMM")</f>
        <v>SC</v>
      </c>
      <c r="L220" s="9" t="str" cm="1">
        <f t="array" ref="L220">+"CR" &amp; "/" &amp; K220 &amp; "/" &amp;
_xlfn.IFS(
OR(G220="PRE84",G220="PRE84S"),"ND",
AND(F220="OMF",OR(K220="PRM",K220="SC")),"DMI",
AND(F220="IMF",OR(K220="PRM",K220="SC")),"DMO",
AND(F220="SMF",OR(K220="PRM",K220="SC")),"DES",
AND(K220="PRMM",G220="CCCSR-84"),"DU")
&amp; "/" &amp; C220</f>
        <v>CR/SC/DMO/16</v>
      </c>
      <c r="M220" s="10" t="str" cm="1">
        <f t="array" ref="M220">+"CR" &amp; "/" &amp; K220 &amp; "/" &amp;
_xlfn.IFS(
OR(G220="PRE84",G220="PRE84S"),"ND",
AND(F220="OMF",OR(K220="PRM",K220="SC")),"DMI",
AND(F220="IMF",OR(K220="PRM",K220="SC")),"DMO",
AND(F220="SMF",OR(K220="PRM",K220="SC")),"DES",
AND(K220="PRMM",G220="CCCSR-84"),"DU")</f>
        <v>CR/SC/DMO</v>
      </c>
      <c r="N220" s="17"/>
      <c r="O220" s="12">
        <v>3.0000000000000001E-3</v>
      </c>
      <c r="P220" s="12">
        <v>1.1951466658043813E-2</v>
      </c>
      <c r="Q220" s="12">
        <v>2.3166129900728694E-2</v>
      </c>
      <c r="R220" s="12">
        <v>3.5000000000000003E-2</v>
      </c>
      <c r="S220" s="12" t="str">
        <f t="shared" si="14"/>
        <v>0.003,0.0119514666580438,0.0231661299007287,0.035</v>
      </c>
      <c r="T220" s="11">
        <v>3.5000000000000003E-2</v>
      </c>
      <c r="U220" s="11">
        <v>0.4</v>
      </c>
      <c r="V220" s="11">
        <v>0.4</v>
      </c>
      <c r="W220" s="11">
        <v>0.4</v>
      </c>
      <c r="X220" s="11">
        <v>0.4</v>
      </c>
      <c r="Y220" s="21" t="str">
        <f t="shared" si="13"/>
        <v>0.4,0.4,0.4,0.4</v>
      </c>
      <c r="Z220" s="11">
        <f t="shared" si="15"/>
        <v>3.5000000000000003E-2</v>
      </c>
      <c r="AA220" s="7">
        <v>0.04</v>
      </c>
      <c r="AB220" s="7">
        <v>0.9</v>
      </c>
      <c r="AC220" s="7">
        <v>0.05</v>
      </c>
      <c r="AD220" s="13">
        <v>1.5</v>
      </c>
      <c r="AE220" s="13">
        <v>1</v>
      </c>
      <c r="AF220" s="14" t="str" cm="1">
        <f t="array" ref="AF220">+"Loss_distribution_"&amp;D220&amp;"_"&amp;_xlfn.IFS(AND(D220="F",OR(G220="CCCSR-84",G220="NSR98-10")),"POST85_",AND(D220="F",OR(G220="PRE84",G220="PRE84S")),"PRE85_",D220="WF","")&amp;IF(OR(G220="CCCSR-84",G220="NSR98-10",D220="WF"),_xlfn.IFS(F220="OMF","DMI",F220="IMF","DMO",F220="SMF","DES"),)&amp;"_"&amp;C220&amp;"P"</f>
        <v>Loss_distribution_WF_DMO_16P</v>
      </c>
      <c r="AG220" s="15">
        <v>1.3856999999999999</v>
      </c>
      <c r="AH220" s="15">
        <v>0.536422014</v>
      </c>
      <c r="AI220" s="15">
        <v>2.5000000000000001E-2</v>
      </c>
      <c r="AJ220" s="15">
        <v>0.3</v>
      </c>
    </row>
    <row r="221" spans="1:36" hidden="1" x14ac:dyDescent="0.3">
      <c r="A221" s="7" t="s">
        <v>481</v>
      </c>
      <c r="B221" s="7">
        <v>509</v>
      </c>
      <c r="C221" s="7">
        <v>20</v>
      </c>
      <c r="D221" s="7" t="s">
        <v>423</v>
      </c>
      <c r="E221" s="7" t="s">
        <v>94</v>
      </c>
      <c r="F221" s="7" t="str">
        <f t="shared" si="12"/>
        <v>IMF</v>
      </c>
      <c r="G221" t="s">
        <v>230</v>
      </c>
      <c r="H221" s="8" t="s">
        <v>482</v>
      </c>
      <c r="I221" t="s">
        <v>450</v>
      </c>
      <c r="J221" t="s">
        <v>66</v>
      </c>
      <c r="K221" s="7" t="str" cm="1">
        <f t="array" ref="K221">+_xlfn.IFS(D221="F","PRM",D221="WF","SC",D221="FI","PRMM")</f>
        <v>SC</v>
      </c>
      <c r="L221" s="9" t="str" cm="1">
        <f t="array" ref="L221">+"CR" &amp; "/" &amp; K221 &amp; "/" &amp;
_xlfn.IFS(
OR(G221="PRE84",G221="PRE84S"),"ND",
AND(F221="OMF",OR(K221="PRM",K221="SC")),"DMI",
AND(F221="IMF",OR(K221="PRM",K221="SC")),"DMO",
AND(F221="SMF",OR(K221="PRM",K221="SC")),"DES",
AND(K221="PRMM",G221="CCCSR-84"),"DU")
&amp; "/" &amp; C221</f>
        <v>CR/SC/DMO/20</v>
      </c>
      <c r="M221" s="10" t="str" cm="1">
        <f t="array" ref="M221">+"CR" &amp; "/" &amp; K221 &amp; "/" &amp;
_xlfn.IFS(
OR(G221="PRE84",G221="PRE84S"),"ND",
AND(F221="OMF",OR(K221="PRM",K221="SC")),"DMI",
AND(F221="IMF",OR(K221="PRM",K221="SC")),"DMO",
AND(F221="SMF",OR(K221="PRM",K221="SC")),"DES",
AND(K221="PRMM",G221="CCCSR-84"),"DU")</f>
        <v>CR/SC/DMO</v>
      </c>
      <c r="N221" s="17"/>
      <c r="O221" s="12">
        <v>3.0000000000000001E-3</v>
      </c>
      <c r="P221" s="12">
        <v>1.0348746750660281E-2</v>
      </c>
      <c r="Q221" s="12">
        <v>2.291818154562205E-2</v>
      </c>
      <c r="R221" s="12">
        <v>3.5000000000000003E-2</v>
      </c>
      <c r="S221" s="12" t="str">
        <f t="shared" si="14"/>
        <v>0.003,0.0103487467506603,0.0229181815456221,0.035</v>
      </c>
      <c r="T221" s="11">
        <v>3.5000000000000003E-2</v>
      </c>
      <c r="U221" s="11">
        <v>0.4</v>
      </c>
      <c r="V221" s="11">
        <v>0.4</v>
      </c>
      <c r="W221" s="11">
        <v>0.4</v>
      </c>
      <c r="X221" s="11">
        <v>0.4</v>
      </c>
      <c r="Y221" s="21" t="str">
        <f t="shared" si="13"/>
        <v>0.4,0.4,0.4,0.4</v>
      </c>
      <c r="Z221" s="11">
        <f t="shared" si="15"/>
        <v>3.5000000000000003E-2</v>
      </c>
      <c r="AA221" s="7">
        <v>0.04</v>
      </c>
      <c r="AB221" s="7">
        <v>0.9</v>
      </c>
      <c r="AC221" s="7">
        <v>0.05</v>
      </c>
      <c r="AD221" s="13">
        <v>1.5</v>
      </c>
      <c r="AE221" s="13">
        <v>1</v>
      </c>
      <c r="AF221" s="14" t="str" cm="1">
        <f t="array" ref="AF221">+"Loss_distribution_"&amp;D221&amp;"_"&amp;_xlfn.IFS(AND(D221="F",OR(G221="CCCSR-84",G221="NSR98-10")),"POST85_",AND(D221="F",OR(G221="PRE84",G221="PRE84S")),"PRE85_",D221="WF","")&amp;IF(OR(G221="CCCSR-84",G221="NSR98-10",D221="WF"),_xlfn.IFS(F221="OMF","DMI",F221="IMF","DMO",F221="SMF","DES"),)&amp;"_"&amp;C221&amp;"P"</f>
        <v>Loss_distribution_WF_DMO_20P</v>
      </c>
      <c r="AG221" s="15">
        <v>1.5605</v>
      </c>
      <c r="AH221" s="15">
        <v>0.63360000000000005</v>
      </c>
      <c r="AI221" s="15">
        <v>2.5000000000000001E-2</v>
      </c>
      <c r="AJ221" s="15">
        <v>0.3</v>
      </c>
    </row>
    <row r="222" spans="1:36" hidden="1" x14ac:dyDescent="0.3">
      <c r="A222" s="7" t="s">
        <v>483</v>
      </c>
      <c r="B222" s="7">
        <v>510</v>
      </c>
      <c r="C222" s="7">
        <v>20</v>
      </c>
      <c r="D222" s="7" t="s">
        <v>423</v>
      </c>
      <c r="E222" s="7" t="s">
        <v>94</v>
      </c>
      <c r="F222" s="7" t="str">
        <f t="shared" si="12"/>
        <v>IMF</v>
      </c>
      <c r="G222" t="s">
        <v>230</v>
      </c>
      <c r="H222" s="8" t="s">
        <v>484</v>
      </c>
      <c r="I222" t="s">
        <v>450</v>
      </c>
      <c r="J222" t="s">
        <v>66</v>
      </c>
      <c r="K222" s="7" t="str" cm="1">
        <f t="array" ref="K222">+_xlfn.IFS(D222="F","PRM",D222="WF","SC",D222="FI","PRMM")</f>
        <v>SC</v>
      </c>
      <c r="L222" s="9" t="str" cm="1">
        <f t="array" ref="L222">+"CR" &amp; "/" &amp; K222 &amp; "/" &amp;
_xlfn.IFS(
OR(G222="PRE84",G222="PRE84S"),"ND",
AND(F222="OMF",OR(K222="PRM",K222="SC")),"DMI",
AND(F222="IMF",OR(K222="PRM",K222="SC")),"DMO",
AND(F222="SMF",OR(K222="PRM",K222="SC")),"DES",
AND(K222="PRMM",G222="CCCSR-84"),"DU")
&amp; "/" &amp; C222</f>
        <v>CR/SC/DMO/20</v>
      </c>
      <c r="M222" s="10" t="str" cm="1">
        <f t="array" ref="M222">+"CR" &amp; "/" &amp; K222 &amp; "/" &amp;
_xlfn.IFS(
OR(G222="PRE84",G222="PRE84S"),"ND",
AND(F222="OMF",OR(K222="PRM",K222="SC")),"DMI",
AND(F222="IMF",OR(K222="PRM",K222="SC")),"DMO",
AND(F222="SMF",OR(K222="PRM",K222="SC")),"DES",
AND(K222="PRMM",G222="CCCSR-84"),"DU")</f>
        <v>CR/SC/DMO</v>
      </c>
      <c r="N222" s="17"/>
      <c r="O222" s="12">
        <v>3.0000000000000001E-3</v>
      </c>
      <c r="P222" s="12">
        <v>1.1032996750660282E-2</v>
      </c>
      <c r="Q222" s="12">
        <v>2.2526774570971034E-2</v>
      </c>
      <c r="R222" s="12">
        <v>3.5000000000000003E-2</v>
      </c>
      <c r="S222" s="12" t="str">
        <f t="shared" si="14"/>
        <v>0.003,0.0110329967506603,0.022526774570971,0.035</v>
      </c>
      <c r="T222" s="11">
        <v>3.5000000000000003E-2</v>
      </c>
      <c r="U222" s="11">
        <v>0.4</v>
      </c>
      <c r="V222" s="11">
        <v>0.4</v>
      </c>
      <c r="W222" s="11">
        <v>0.4</v>
      </c>
      <c r="X222" s="11">
        <v>0.4</v>
      </c>
      <c r="Y222" s="21" t="str">
        <f t="shared" si="13"/>
        <v>0.4,0.4,0.4,0.4</v>
      </c>
      <c r="Z222" s="11">
        <f t="shared" si="15"/>
        <v>3.5000000000000003E-2</v>
      </c>
      <c r="AA222" s="7">
        <v>0.04</v>
      </c>
      <c r="AB222" s="7">
        <v>0.9</v>
      </c>
      <c r="AC222" s="7">
        <v>0.05</v>
      </c>
      <c r="AD222" s="13">
        <v>1.5</v>
      </c>
      <c r="AE222" s="13">
        <v>1</v>
      </c>
      <c r="AF222" s="14" t="str" cm="1">
        <f t="array" ref="AF222">+"Loss_distribution_"&amp;D222&amp;"_"&amp;_xlfn.IFS(AND(D222="F",OR(G222="CCCSR-84",G222="NSR98-10")),"POST85_",AND(D222="F",OR(G222="PRE84",G222="PRE84S")),"PRE85_",D222="WF","")&amp;IF(OR(G222="CCCSR-84",G222="NSR98-10",D222="WF"),_xlfn.IFS(F222="OMF","DMI",F222="IMF","DMO",F222="SMF","DES"),)&amp;"_"&amp;C222&amp;"P"</f>
        <v>Loss_distribution_WF_DMO_20P</v>
      </c>
      <c r="AG222" s="15">
        <v>1.5605</v>
      </c>
      <c r="AH222" s="15">
        <v>0.63360000000000005</v>
      </c>
      <c r="AI222" s="15">
        <v>2.5000000000000001E-2</v>
      </c>
      <c r="AJ222" s="15">
        <v>0.3</v>
      </c>
    </row>
    <row r="223" spans="1:36" hidden="1" x14ac:dyDescent="0.3">
      <c r="A223" s="7" t="s">
        <v>485</v>
      </c>
      <c r="B223" s="7">
        <v>511</v>
      </c>
      <c r="C223" s="7">
        <v>30</v>
      </c>
      <c r="D223" s="7" t="s">
        <v>423</v>
      </c>
      <c r="E223" s="7" t="s">
        <v>94</v>
      </c>
      <c r="F223" s="7" t="str">
        <f t="shared" si="12"/>
        <v>IMF</v>
      </c>
      <c r="G223" t="s">
        <v>230</v>
      </c>
      <c r="H223" s="8" t="s">
        <v>486</v>
      </c>
      <c r="I223" t="s">
        <v>450</v>
      </c>
      <c r="J223" t="s">
        <v>66</v>
      </c>
      <c r="K223" s="7" t="str" cm="1">
        <f t="array" ref="K223">+_xlfn.IFS(D223="F","PRM",D223="WF","SC",D223="FI","PRMM")</f>
        <v>SC</v>
      </c>
      <c r="L223" s="9" t="str" cm="1">
        <f t="array" ref="L223">+"CR" &amp; "/" &amp; K223 &amp; "/" &amp;
_xlfn.IFS(
OR(G223="PRE84",G223="PRE84S"),"ND",
AND(F223="OMF",OR(K223="PRM",K223="SC")),"DMI",
AND(F223="IMF",OR(K223="PRM",K223="SC")),"DMO",
AND(F223="SMF",OR(K223="PRM",K223="SC")),"DES",
AND(K223="PRMM",G223="CCCSR-84"),"DU")
&amp; "/" &amp; C223</f>
        <v>CR/SC/DMO/30</v>
      </c>
      <c r="M223" s="10" t="str" cm="1">
        <f t="array" ref="M223">+"CR" &amp; "/" &amp; K223 &amp; "/" &amp;
_xlfn.IFS(
OR(G223="PRE84",G223="PRE84S"),"ND",
AND(F223="OMF",OR(K223="PRM",K223="SC")),"DMI",
AND(F223="IMF",OR(K223="PRM",K223="SC")),"DMO",
AND(F223="SMF",OR(K223="PRM",K223="SC")),"DES",
AND(K223="PRMM",G223="CCCSR-84"),"DU")</f>
        <v>CR/SC/DMO</v>
      </c>
      <c r="N223" s="17"/>
      <c r="O223" s="12">
        <v>3.0000000000000001E-3</v>
      </c>
      <c r="P223" s="12">
        <v>8.4903805937208161E-3</v>
      </c>
      <c r="Q223" s="12">
        <v>2.3849195121562399E-2</v>
      </c>
      <c r="R223" s="12">
        <v>3.5000000000000003E-2</v>
      </c>
      <c r="S223" s="12" t="str">
        <f t="shared" si="14"/>
        <v>0.003,0.00849038059372082,0.0238491951215624,0.035</v>
      </c>
      <c r="T223" s="11">
        <v>3.5000000000000003E-2</v>
      </c>
      <c r="U223" s="11">
        <v>0.4</v>
      </c>
      <c r="V223" s="11">
        <v>0.4</v>
      </c>
      <c r="W223" s="11">
        <v>0.4</v>
      </c>
      <c r="X223" s="11">
        <v>0.4</v>
      </c>
      <c r="Y223" s="21" t="str">
        <f t="shared" si="13"/>
        <v>0.4,0.4,0.4,0.4</v>
      </c>
      <c r="Z223" s="11">
        <f t="shared" si="15"/>
        <v>3.5000000000000003E-2</v>
      </c>
      <c r="AA223" s="7">
        <v>0.04</v>
      </c>
      <c r="AB223" s="7">
        <v>0.9</v>
      </c>
      <c r="AC223" s="7">
        <v>0.05</v>
      </c>
      <c r="AD223" s="13">
        <v>1.5</v>
      </c>
      <c r="AE223" s="13">
        <v>1</v>
      </c>
      <c r="AF223" s="14" t="str" cm="1">
        <f t="array" ref="AF223">+"Loss_distribution_"&amp;D223&amp;"_"&amp;_xlfn.IFS(AND(D223="F",OR(G223="CCCSR-84",G223="NSR98-10")),"POST85_",AND(D223="F",OR(G223="PRE84",G223="PRE84S")),"PRE85_",D223="WF","")&amp;IF(OR(G223="CCCSR-84",G223="NSR98-10",D223="WF"),_xlfn.IFS(F223="OMF","DMI",F223="IMF","DMO",F223="SMF","DES"),)&amp;"_"&amp;C223&amp;"P"</f>
        <v>Loss_distribution_WF_DMO_30P</v>
      </c>
      <c r="AG223" s="15">
        <v>1.7789999999999999</v>
      </c>
      <c r="AH223" s="15">
        <v>0.63360000000000005</v>
      </c>
      <c r="AI223" s="15">
        <v>2.5000000000000001E-2</v>
      </c>
      <c r="AJ223" s="15">
        <v>0.3</v>
      </c>
    </row>
    <row r="224" spans="1:36" hidden="1" x14ac:dyDescent="0.3">
      <c r="A224" s="7" t="s">
        <v>487</v>
      </c>
      <c r="B224" s="7">
        <v>512</v>
      </c>
      <c r="C224" s="7">
        <v>30</v>
      </c>
      <c r="D224" s="7" t="s">
        <v>423</v>
      </c>
      <c r="E224" s="7" t="s">
        <v>94</v>
      </c>
      <c r="F224" s="7" t="str">
        <f t="shared" si="12"/>
        <v>IMF</v>
      </c>
      <c r="G224" t="s">
        <v>230</v>
      </c>
      <c r="H224" s="8" t="s">
        <v>488</v>
      </c>
      <c r="I224" t="s">
        <v>450</v>
      </c>
      <c r="J224" t="s">
        <v>66</v>
      </c>
      <c r="K224" s="7" t="str" cm="1">
        <f t="array" ref="K224">+_xlfn.IFS(D224="F","PRM",D224="WF","SC",D224="FI","PRMM")</f>
        <v>SC</v>
      </c>
      <c r="L224" s="9" t="str" cm="1">
        <f t="array" ref="L224">+"CR" &amp; "/" &amp; K224 &amp; "/" &amp;
_xlfn.IFS(
OR(G224="PRE84",G224="PRE84S"),"ND",
AND(F224="OMF",OR(K224="PRM",K224="SC")),"DMI",
AND(F224="IMF",OR(K224="PRM",K224="SC")),"DMO",
AND(F224="SMF",OR(K224="PRM",K224="SC")),"DES",
AND(K224="PRMM",G224="CCCSR-84"),"DU")
&amp; "/" &amp; C224</f>
        <v>CR/SC/DMO/30</v>
      </c>
      <c r="M224" s="10" t="str" cm="1">
        <f t="array" ref="M224">+"CR" &amp; "/" &amp; K224 &amp; "/" &amp;
_xlfn.IFS(
OR(G224="PRE84",G224="PRE84S"),"ND",
AND(F224="OMF",OR(K224="PRM",K224="SC")),"DMI",
AND(F224="IMF",OR(K224="PRM",K224="SC")),"DMO",
AND(F224="SMF",OR(K224="PRM",K224="SC")),"DES",
AND(K224="PRMM",G224="CCCSR-84"),"DU")</f>
        <v>CR/SC/DMO</v>
      </c>
      <c r="N224" s="17"/>
      <c r="O224" s="12">
        <v>3.0000000000000001E-3</v>
      </c>
      <c r="P224" s="12">
        <v>9.4378036706438927E-3</v>
      </c>
      <c r="Q224" s="12">
        <v>2.360369181906944E-2</v>
      </c>
      <c r="R224" s="12">
        <v>3.5000000000000003E-2</v>
      </c>
      <c r="S224" s="12" t="str">
        <f t="shared" si="14"/>
        <v>0.003,0.00943780367064389,0.0236036918190694,0.035</v>
      </c>
      <c r="T224" s="11">
        <v>3.5000000000000003E-2</v>
      </c>
      <c r="U224" s="11">
        <v>0.4</v>
      </c>
      <c r="V224" s="11">
        <v>0.4</v>
      </c>
      <c r="W224" s="11">
        <v>0.4</v>
      </c>
      <c r="X224" s="11">
        <v>0.4</v>
      </c>
      <c r="Y224" s="21" t="str">
        <f t="shared" si="13"/>
        <v>0.4,0.4,0.4,0.4</v>
      </c>
      <c r="Z224" s="11">
        <f t="shared" si="15"/>
        <v>3.5000000000000003E-2</v>
      </c>
      <c r="AA224" s="7">
        <v>0.04</v>
      </c>
      <c r="AB224" s="7">
        <v>0.9</v>
      </c>
      <c r="AC224" s="7">
        <v>0.05</v>
      </c>
      <c r="AD224" s="13">
        <v>1.5</v>
      </c>
      <c r="AE224" s="13">
        <v>1</v>
      </c>
      <c r="AF224" s="14" t="str" cm="1">
        <f t="array" ref="AF224">+"Loss_distribution_"&amp;D224&amp;"_"&amp;_xlfn.IFS(AND(D224="F",OR(G224="CCCSR-84",G224="NSR98-10")),"POST85_",AND(D224="F",OR(G224="PRE84",G224="PRE84S")),"PRE85_",D224="WF","")&amp;IF(OR(G224="CCCSR-84",G224="NSR98-10",D224="WF"),_xlfn.IFS(F224="OMF","DMI",F224="IMF","DMO",F224="SMF","DES"),)&amp;"_"&amp;C224&amp;"P"</f>
        <v>Loss_distribution_WF_DMO_30P</v>
      </c>
      <c r="AG224" s="15">
        <v>1.7789999999999999</v>
      </c>
      <c r="AH224" s="15">
        <v>0.63360000000000005</v>
      </c>
      <c r="AI224" s="15">
        <v>2.5000000000000001E-2</v>
      </c>
      <c r="AJ224" s="15">
        <v>0.3</v>
      </c>
    </row>
    <row r="225" spans="1:36" hidden="1" x14ac:dyDescent="0.3">
      <c r="A225" s="7" t="s">
        <v>489</v>
      </c>
      <c r="B225" s="7">
        <v>522</v>
      </c>
      <c r="C225" s="7">
        <v>6</v>
      </c>
      <c r="D225" s="7" t="s">
        <v>423</v>
      </c>
      <c r="E225" s="7" t="s">
        <v>162</v>
      </c>
      <c r="F225" s="7" t="str">
        <f t="shared" si="12"/>
        <v>SMF</v>
      </c>
      <c r="G225" t="s">
        <v>230</v>
      </c>
      <c r="H225" s="8" t="s">
        <v>490</v>
      </c>
      <c r="I225" t="s">
        <v>425</v>
      </c>
      <c r="J225" t="s">
        <v>66</v>
      </c>
      <c r="K225" s="7" t="str" cm="1">
        <f t="array" ref="K225">+_xlfn.IFS(D225="F","PRM",D225="WF","SC",D225="FI","PRMM")</f>
        <v>SC</v>
      </c>
      <c r="L225" s="9" t="str" cm="1">
        <f t="array" ref="L225">+"CR" &amp; "/" &amp; K225 &amp; "/" &amp;
_xlfn.IFS(
OR(G225="PRE84",G225="PRE84S"),"ND",
AND(F225="OMF",OR(K225="PRM",K225="SC")),"DMI",
AND(F225="IMF",OR(K225="PRM",K225="SC")),"DMO",
AND(F225="SMF",OR(K225="PRM",K225="SC")),"DES",
AND(K225="PRMM",G225="CCCSR-84"),"DU")
&amp; "/" &amp; C225</f>
        <v>CR/SC/DES/6</v>
      </c>
      <c r="M225" s="10" t="str" cm="1">
        <f t="array" ref="M225">+"CR" &amp; "/" &amp; K225 &amp; "/" &amp;
_xlfn.IFS(
OR(G225="PRE84",G225="PRE84S"),"ND",
AND(F225="OMF",OR(K225="PRM",K225="SC")),"DMI",
AND(F225="IMF",OR(K225="PRM",K225="SC")),"DMO",
AND(F225="SMF",OR(K225="PRM",K225="SC")),"DES",
AND(K225="PRMM",G225="CCCSR-84"),"DU")</f>
        <v>CR/SC/DES</v>
      </c>
      <c r="N225" s="17"/>
      <c r="O225" s="12">
        <v>3.0000000000000001E-3</v>
      </c>
      <c r="P225" s="12">
        <v>1.3248039384010046E-2</v>
      </c>
      <c r="Q225" s="12">
        <v>2.1903545694458279E-2</v>
      </c>
      <c r="R225" s="12">
        <v>3.5000000000000003E-2</v>
      </c>
      <c r="S225" s="12" t="str">
        <f t="shared" si="14"/>
        <v>0.003,0.01324803938401,0.0219035456944583,0.035</v>
      </c>
      <c r="T225" s="11">
        <v>3.5000000000000003E-2</v>
      </c>
      <c r="U225" s="11">
        <v>0.4</v>
      </c>
      <c r="V225" s="11">
        <v>0.4</v>
      </c>
      <c r="W225" s="11">
        <v>0.4</v>
      </c>
      <c r="X225" s="11">
        <v>0.4</v>
      </c>
      <c r="Y225" s="21" t="str">
        <f t="shared" si="13"/>
        <v>0.4,0.4,0.4,0.4</v>
      </c>
      <c r="Z225" s="11">
        <f t="shared" si="15"/>
        <v>3.5000000000000003E-2</v>
      </c>
      <c r="AA225" s="7">
        <v>0.04</v>
      </c>
      <c r="AB225" s="7">
        <v>0.9</v>
      </c>
      <c r="AC225" s="7">
        <v>0.05</v>
      </c>
      <c r="AD225" s="13">
        <v>1</v>
      </c>
      <c r="AE225" s="13">
        <v>1</v>
      </c>
      <c r="AF225" s="14" t="str" cm="1">
        <f t="array" ref="AF225">+"Loss_distribution_"&amp;D225&amp;"_"&amp;_xlfn.IFS(AND(D225="F",OR(G225="CCCSR-84",G225="NSR98-10")),"POST85_",AND(D225="F",OR(G225="PRE84",G225="PRE84S")),"PRE85_",D225="WF","")&amp;IF(OR(G225="CCCSR-84",G225="NSR98-10",D225="WF"),_xlfn.IFS(F225="OMF","DMI",F225="IMF","DMO",F225="SMF","DES"),)&amp;"_"&amp;C225&amp;"P"</f>
        <v>Loss_distribution_WF_DES_6P</v>
      </c>
      <c r="AG225" s="15">
        <v>1.5685</v>
      </c>
      <c r="AH225" s="15">
        <v>0.54485661100000005</v>
      </c>
      <c r="AI225" s="15">
        <v>2.5000000000000001E-2</v>
      </c>
      <c r="AJ225" s="15">
        <v>0.3</v>
      </c>
    </row>
    <row r="226" spans="1:36" hidden="1" x14ac:dyDescent="0.3">
      <c r="A226" s="7" t="s">
        <v>491</v>
      </c>
      <c r="B226" s="7">
        <v>524</v>
      </c>
      <c r="C226" s="7">
        <v>6</v>
      </c>
      <c r="D226" s="7" t="s">
        <v>423</v>
      </c>
      <c r="E226" s="7" t="s">
        <v>162</v>
      </c>
      <c r="F226" s="7" t="str">
        <f t="shared" si="12"/>
        <v>SMF</v>
      </c>
      <c r="G226" t="s">
        <v>230</v>
      </c>
      <c r="H226" s="8" t="s">
        <v>492</v>
      </c>
      <c r="I226" t="s">
        <v>493</v>
      </c>
      <c r="J226" t="s">
        <v>66</v>
      </c>
      <c r="K226" s="7" t="str" cm="1">
        <f t="array" ref="K226">+_xlfn.IFS(D226="F","PRM",D226="WF","SC",D226="FI","PRMM")</f>
        <v>SC</v>
      </c>
      <c r="L226" s="9" t="str" cm="1">
        <f t="array" ref="L226">+"CR" &amp; "/" &amp; K226 &amp; "/" &amp;
_xlfn.IFS(
OR(G226="PRE84",G226="PRE84S"),"ND",
AND(F226="OMF",OR(K226="PRM",K226="SC")),"DMI",
AND(F226="IMF",OR(K226="PRM",K226="SC")),"DMO",
AND(F226="SMF",OR(K226="PRM",K226="SC")),"DES",
AND(K226="PRMM",G226="CCCSR-84"),"DU")
&amp; "/" &amp; C226</f>
        <v>CR/SC/DES/6</v>
      </c>
      <c r="M226" s="10" t="str" cm="1">
        <f t="array" ref="M226">+"CR" &amp; "/" &amp; K226 &amp; "/" &amp;
_xlfn.IFS(
OR(G226="PRE84",G226="PRE84S"),"ND",
AND(F226="OMF",OR(K226="PRM",K226="SC")),"DMI",
AND(F226="IMF",OR(K226="PRM",K226="SC")),"DMO",
AND(F226="SMF",OR(K226="PRM",K226="SC")),"DES",
AND(K226="PRMM",G226="CCCSR-84"),"DU")</f>
        <v>CR/SC/DES</v>
      </c>
      <c r="N226" s="17"/>
      <c r="O226" s="12">
        <v>3.0000000000000001E-3</v>
      </c>
      <c r="P226" s="12">
        <v>1.3704206050676713E-2</v>
      </c>
      <c r="Q226" s="12">
        <v>2.1903545694458279E-2</v>
      </c>
      <c r="R226" s="12">
        <v>3.5000000000000003E-2</v>
      </c>
      <c r="S226" s="12" t="str">
        <f t="shared" si="14"/>
        <v>0.003,0.0137042060506767,0.0219035456944583,0.035</v>
      </c>
      <c r="T226" s="11">
        <v>3.5000000000000003E-2</v>
      </c>
      <c r="U226" s="11">
        <v>0.4</v>
      </c>
      <c r="V226" s="11">
        <v>0.4</v>
      </c>
      <c r="W226" s="11">
        <v>0.4</v>
      </c>
      <c r="X226" s="11">
        <v>0.4</v>
      </c>
      <c r="Y226" s="21" t="str">
        <f t="shared" si="13"/>
        <v>0.4,0.4,0.4,0.4</v>
      </c>
      <c r="Z226" s="11">
        <f t="shared" si="15"/>
        <v>3.5000000000000003E-2</v>
      </c>
      <c r="AA226" s="7">
        <v>0.04</v>
      </c>
      <c r="AB226" s="7">
        <v>0.9</v>
      </c>
      <c r="AC226" s="7">
        <v>0.05</v>
      </c>
      <c r="AD226" s="13">
        <v>1</v>
      </c>
      <c r="AE226" s="13">
        <v>1</v>
      </c>
      <c r="AF226" s="14" t="str" cm="1">
        <f t="array" ref="AF226">+"Loss_distribution_"&amp;D226&amp;"_"&amp;_xlfn.IFS(AND(D226="F",OR(G226="CCCSR-84",G226="NSR98-10")),"POST85_",AND(D226="F",OR(G226="PRE84",G226="PRE84S")),"PRE85_",D226="WF","")&amp;IF(OR(G226="CCCSR-84",G226="NSR98-10",D226="WF"),_xlfn.IFS(F226="OMF","DMI",F226="IMF","DMO",F226="SMF","DES"),)&amp;"_"&amp;C226&amp;"P"</f>
        <v>Loss_distribution_WF_DES_6P</v>
      </c>
      <c r="AG226" s="15">
        <v>1.5685</v>
      </c>
      <c r="AH226" s="15">
        <v>0.54485661100000005</v>
      </c>
      <c r="AI226" s="15">
        <v>2.5000000000000001E-2</v>
      </c>
      <c r="AJ226" s="15">
        <v>0.3</v>
      </c>
    </row>
    <row r="227" spans="1:36" hidden="1" x14ac:dyDescent="0.3">
      <c r="A227" s="7" t="s">
        <v>494</v>
      </c>
      <c r="B227" s="7">
        <v>530</v>
      </c>
      <c r="C227" s="7">
        <v>8</v>
      </c>
      <c r="D227" s="7" t="s">
        <v>423</v>
      </c>
      <c r="E227" s="7" t="s">
        <v>162</v>
      </c>
      <c r="F227" s="7" t="str">
        <f t="shared" si="12"/>
        <v>SMF</v>
      </c>
      <c r="G227" t="s">
        <v>230</v>
      </c>
      <c r="H227" s="8" t="s">
        <v>495</v>
      </c>
      <c r="I227" t="s">
        <v>425</v>
      </c>
      <c r="J227" t="s">
        <v>66</v>
      </c>
      <c r="K227" s="7" t="str" cm="1">
        <f t="array" ref="K227">+_xlfn.IFS(D227="F","PRM",D227="WF","SC",D227="FI","PRMM")</f>
        <v>SC</v>
      </c>
      <c r="L227" s="9" t="str" cm="1">
        <f t="array" ref="L227">+"CR" &amp; "/" &amp; K227 &amp; "/" &amp;
_xlfn.IFS(
OR(G227="PRE84",G227="PRE84S"),"ND",
AND(F227="OMF",OR(K227="PRM",K227="SC")),"DMI",
AND(F227="IMF",OR(K227="PRM",K227="SC")),"DMO",
AND(F227="SMF",OR(K227="PRM",K227="SC")),"DES",
AND(K227="PRMM",G227="CCCSR-84"),"DU")
&amp; "/" &amp; C227</f>
        <v>CR/SC/DES/8</v>
      </c>
      <c r="M227" s="10" t="str" cm="1">
        <f t="array" ref="M227">+"CR" &amp; "/" &amp; K227 &amp; "/" &amp;
_xlfn.IFS(
OR(G227="PRE84",G227="PRE84S"),"ND",
AND(F227="OMF",OR(K227="PRM",K227="SC")),"DMI",
AND(F227="IMF",OR(K227="PRM",K227="SC")),"DMO",
AND(F227="SMF",OR(K227="PRM",K227="SC")),"DES",
AND(K227="PRMM",G227="CCCSR-84"),"DU")</f>
        <v>CR/SC/DES</v>
      </c>
      <c r="N227" s="17"/>
      <c r="O227" s="12">
        <v>3.0000000000000001E-3</v>
      </c>
      <c r="P227" s="12">
        <v>1.3019956050676712E-2</v>
      </c>
      <c r="Q227" s="12">
        <v>2.3350507134804702E-2</v>
      </c>
      <c r="R227" s="12">
        <v>3.5000000000000003E-2</v>
      </c>
      <c r="S227" s="12" t="str">
        <f t="shared" si="14"/>
        <v>0.003,0.0130199560506767,0.0233505071348047,0.035</v>
      </c>
      <c r="T227" s="11">
        <v>3.5000000000000003E-2</v>
      </c>
      <c r="U227" s="11">
        <v>0.4</v>
      </c>
      <c r="V227" s="11">
        <v>0.4</v>
      </c>
      <c r="W227" s="11">
        <v>0.4</v>
      </c>
      <c r="X227" s="11">
        <v>0.4</v>
      </c>
      <c r="Y227" s="21" t="str">
        <f t="shared" si="13"/>
        <v>0.4,0.4,0.4,0.4</v>
      </c>
      <c r="Z227" s="11">
        <f t="shared" si="15"/>
        <v>3.5000000000000003E-2</v>
      </c>
      <c r="AA227" s="7">
        <v>0.04</v>
      </c>
      <c r="AB227" s="7">
        <v>0.9</v>
      </c>
      <c r="AC227" s="7">
        <v>0.05</v>
      </c>
      <c r="AD227" s="13">
        <v>1</v>
      </c>
      <c r="AE227" s="13">
        <v>1</v>
      </c>
      <c r="AF227" s="14" t="str" cm="1">
        <f t="array" ref="AF227">+"Loss_distribution_"&amp;D227&amp;"_"&amp;_xlfn.IFS(AND(D227="F",OR(G227="CCCSR-84",G227="NSR98-10")),"POST85_",AND(D227="F",OR(G227="PRE84",G227="PRE84S")),"PRE85_",D227="WF","")&amp;IF(OR(G227="CCCSR-84",G227="NSR98-10",D227="WF"),_xlfn.IFS(F227="OMF","DMI",F227="IMF","DMO",F227="SMF","DES"),)&amp;"_"&amp;C227&amp;"P"</f>
        <v>Loss_distribution_WF_DES_8P</v>
      </c>
      <c r="AG227" s="15">
        <v>1.6395</v>
      </c>
      <c r="AH227" s="15">
        <v>0.55789813499999996</v>
      </c>
      <c r="AI227" s="15">
        <v>2.5000000000000001E-2</v>
      </c>
      <c r="AJ227" s="15">
        <v>0.3</v>
      </c>
    </row>
    <row r="228" spans="1:36" hidden="1" x14ac:dyDescent="0.3">
      <c r="A228" s="7" t="s">
        <v>496</v>
      </c>
      <c r="B228" s="7">
        <v>532</v>
      </c>
      <c r="C228" s="7">
        <v>8</v>
      </c>
      <c r="D228" s="7" t="s">
        <v>423</v>
      </c>
      <c r="E228" s="7" t="s">
        <v>162</v>
      </c>
      <c r="F228" s="7" t="str">
        <f t="shared" si="12"/>
        <v>SMF</v>
      </c>
      <c r="G228" t="s">
        <v>230</v>
      </c>
      <c r="H228" s="8" t="s">
        <v>497</v>
      </c>
      <c r="I228" t="s">
        <v>425</v>
      </c>
      <c r="J228" t="s">
        <v>66</v>
      </c>
      <c r="K228" s="7" t="str" cm="1">
        <f t="array" ref="K228">+_xlfn.IFS(D228="F","PRM",D228="WF","SC",D228="FI","PRMM")</f>
        <v>SC</v>
      </c>
      <c r="L228" s="9" t="str" cm="1">
        <f t="array" ref="L228">+"CR" &amp; "/" &amp; K228 &amp; "/" &amp;
_xlfn.IFS(
OR(G228="PRE84",G228="PRE84S"),"ND",
AND(F228="OMF",OR(K228="PRM",K228="SC")),"DMI",
AND(F228="IMF",OR(K228="PRM",K228="SC")),"DMO",
AND(F228="SMF",OR(K228="PRM",K228="SC")),"DES",
AND(K228="PRMM",G228="CCCSR-84"),"DU")
&amp; "/" &amp; C228</f>
        <v>CR/SC/DES/8</v>
      </c>
      <c r="M228" s="10" t="str" cm="1">
        <f t="array" ref="M228">+"CR" &amp; "/" &amp; K228 &amp; "/" &amp;
_xlfn.IFS(
OR(G228="PRE84",G228="PRE84S"),"ND",
AND(F228="OMF",OR(K228="PRM",K228="SC")),"DMI",
AND(F228="IMF",OR(K228="PRM",K228="SC")),"DMO",
AND(F228="SMF",OR(K228="PRM",K228="SC")),"DES",
AND(K228="PRMM",G228="CCCSR-84"),"DU")</f>
        <v>CR/SC/DES</v>
      </c>
      <c r="N228" s="17"/>
      <c r="O228" s="12">
        <v>3.0000000000000001E-3</v>
      </c>
      <c r="P228" s="12">
        <v>1.3704206050676713E-2</v>
      </c>
      <c r="Q228" s="12">
        <v>2.2489924210488173E-2</v>
      </c>
      <c r="R228" s="12">
        <v>3.5000000000000003E-2</v>
      </c>
      <c r="S228" s="12" t="str">
        <f t="shared" si="14"/>
        <v>0.003,0.0137042060506767,0.0224899242104882,0.035</v>
      </c>
      <c r="T228" s="11">
        <v>3.5000000000000003E-2</v>
      </c>
      <c r="U228" s="11">
        <v>0.4</v>
      </c>
      <c r="V228" s="11">
        <v>0.4</v>
      </c>
      <c r="W228" s="11">
        <v>0.4</v>
      </c>
      <c r="X228" s="11">
        <v>0.4</v>
      </c>
      <c r="Y228" s="21" t="str">
        <f t="shared" si="13"/>
        <v>0.4,0.4,0.4,0.4</v>
      </c>
      <c r="Z228" s="11">
        <f t="shared" si="15"/>
        <v>3.5000000000000003E-2</v>
      </c>
      <c r="AA228" s="7">
        <v>0.04</v>
      </c>
      <c r="AB228" s="7">
        <v>0.9</v>
      </c>
      <c r="AC228" s="7">
        <v>0.05</v>
      </c>
      <c r="AD228" s="13">
        <v>1</v>
      </c>
      <c r="AE228" s="13">
        <v>1</v>
      </c>
      <c r="AF228" s="14" t="str" cm="1">
        <f t="array" ref="AF228">+"Loss_distribution_"&amp;D228&amp;"_"&amp;_xlfn.IFS(AND(D228="F",OR(G228="CCCSR-84",G228="NSR98-10")),"POST85_",AND(D228="F",OR(G228="PRE84",G228="PRE84S")),"PRE85_",D228="WF","")&amp;IF(OR(G228="CCCSR-84",G228="NSR98-10",D228="WF"),_xlfn.IFS(F228="OMF","DMI",F228="IMF","DMO",F228="SMF","DES"),)&amp;"_"&amp;C228&amp;"P"</f>
        <v>Loss_distribution_WF_DES_8P</v>
      </c>
      <c r="AG228" s="15">
        <v>1.6395</v>
      </c>
      <c r="AH228" s="15">
        <v>0.55789813499999996</v>
      </c>
      <c r="AI228" s="15">
        <v>2.5000000000000001E-2</v>
      </c>
      <c r="AJ228" s="15">
        <v>0.3</v>
      </c>
    </row>
    <row r="229" spans="1:36" hidden="1" x14ac:dyDescent="0.3">
      <c r="A229" s="7" t="s">
        <v>498</v>
      </c>
      <c r="B229" s="7">
        <v>534</v>
      </c>
      <c r="C229" s="7">
        <v>10</v>
      </c>
      <c r="D229" s="7" t="s">
        <v>423</v>
      </c>
      <c r="E229" s="7" t="s">
        <v>162</v>
      </c>
      <c r="F229" s="7" t="str">
        <f t="shared" si="12"/>
        <v>SMF</v>
      </c>
      <c r="G229" t="s">
        <v>230</v>
      </c>
      <c r="H229" s="8" t="s">
        <v>499</v>
      </c>
      <c r="I229" t="s">
        <v>425</v>
      </c>
      <c r="J229" t="s">
        <v>66</v>
      </c>
      <c r="K229" s="7" t="str" cm="1">
        <f t="array" ref="K229">+_xlfn.IFS(D229="F","PRM",D229="WF","SC",D229="FI","PRMM")</f>
        <v>SC</v>
      </c>
      <c r="L229" s="9" t="str" cm="1">
        <f t="array" ref="L229">+"CR" &amp; "/" &amp; K229 &amp; "/" &amp;
_xlfn.IFS(
OR(G229="PRE84",G229="PRE84S"),"ND",
AND(F229="OMF",OR(K229="PRM",K229="SC")),"DMI",
AND(F229="IMF",OR(K229="PRM",K229="SC")),"DMO",
AND(F229="SMF",OR(K229="PRM",K229="SC")),"DES",
AND(K229="PRMM",G229="CCCSR-84"),"DU")
&amp; "/" &amp; C229</f>
        <v>CR/SC/DES/10</v>
      </c>
      <c r="M229" s="10" t="str" cm="1">
        <f t="array" ref="M229">+"CR" &amp; "/" &amp; K229 &amp; "/" &amp;
_xlfn.IFS(
OR(G229="PRE84",G229="PRE84S"),"ND",
AND(F229="OMF",OR(K229="PRM",K229="SC")),"DMI",
AND(F229="IMF",OR(K229="PRM",K229="SC")),"DMO",
AND(F229="SMF",OR(K229="PRM",K229="SC")),"DES",
AND(K229="PRMM",G229="CCCSR-84"),"DU")</f>
        <v>CR/SC/DES</v>
      </c>
      <c r="N229" s="17"/>
      <c r="O229" s="12">
        <v>3.0000000000000001E-3</v>
      </c>
      <c r="P229" s="12">
        <v>1.1677766658043811E-2</v>
      </c>
      <c r="Q229" s="12">
        <v>2.4196780312515868E-2</v>
      </c>
      <c r="R229" s="12">
        <v>3.5000000000000003E-2</v>
      </c>
      <c r="S229" s="12" t="str">
        <f t="shared" si="14"/>
        <v>0.003,0.0116777666580438,0.0241967803125159,0.035</v>
      </c>
      <c r="T229" s="11">
        <v>3.5000000000000003E-2</v>
      </c>
      <c r="U229" s="11">
        <v>0.4</v>
      </c>
      <c r="V229" s="11">
        <v>0.4</v>
      </c>
      <c r="W229" s="11">
        <v>0.4</v>
      </c>
      <c r="X229" s="11">
        <v>0.4</v>
      </c>
      <c r="Y229" s="21" t="str">
        <f t="shared" si="13"/>
        <v>0.4,0.4,0.4,0.4</v>
      </c>
      <c r="Z229" s="11">
        <f t="shared" si="15"/>
        <v>3.5000000000000003E-2</v>
      </c>
      <c r="AA229" s="7">
        <v>0.04</v>
      </c>
      <c r="AB229" s="7">
        <v>0.9</v>
      </c>
      <c r="AC229" s="7">
        <v>0.05</v>
      </c>
      <c r="AD229" s="13">
        <v>1.5</v>
      </c>
      <c r="AE229" s="13">
        <v>1</v>
      </c>
      <c r="AF229" s="14" t="str" cm="1">
        <f t="array" ref="AF229">+"Loss_distribution_"&amp;D229&amp;"_"&amp;_xlfn.IFS(AND(D229="F",OR(G229="CCCSR-84",G229="NSR98-10")),"POST85_",AND(D229="F",OR(G229="PRE84",G229="PRE84S")),"PRE85_",D229="WF","")&amp;IF(OR(G229="CCCSR-84",G229="NSR98-10",D229="WF"),_xlfn.IFS(F229="OMF","DMI",F229="IMF","DMO",F229="SMF","DES"),)&amp;"_"&amp;C229&amp;"P"</f>
        <v>Loss_distribution_WF_DES_10P</v>
      </c>
      <c r="AG229" s="15">
        <v>1.2887</v>
      </c>
      <c r="AH229" s="15">
        <v>0.47970000000000002</v>
      </c>
      <c r="AI229" s="15">
        <v>2.5000000000000001E-2</v>
      </c>
      <c r="AJ229" s="15">
        <v>0.3</v>
      </c>
    </row>
    <row r="230" spans="1:36" hidden="1" x14ac:dyDescent="0.3">
      <c r="A230" s="7" t="s">
        <v>500</v>
      </c>
      <c r="B230" s="7">
        <v>536</v>
      </c>
      <c r="C230" s="7">
        <v>10</v>
      </c>
      <c r="D230" s="7" t="s">
        <v>423</v>
      </c>
      <c r="E230" s="7" t="s">
        <v>162</v>
      </c>
      <c r="F230" s="7" t="str">
        <f t="shared" si="12"/>
        <v>SMF</v>
      </c>
      <c r="G230" t="s">
        <v>230</v>
      </c>
      <c r="H230" s="8" t="s">
        <v>501</v>
      </c>
      <c r="I230" t="s">
        <v>425</v>
      </c>
      <c r="J230" t="s">
        <v>66</v>
      </c>
      <c r="K230" s="7" t="str" cm="1">
        <f t="array" ref="K230">+_xlfn.IFS(D230="F","PRM",D230="WF","SC",D230="FI","PRMM")</f>
        <v>SC</v>
      </c>
      <c r="L230" s="9" t="str" cm="1">
        <f t="array" ref="L230">+"CR" &amp; "/" &amp; K230 &amp; "/" &amp;
_xlfn.IFS(
OR(G230="PRE84",G230="PRE84S"),"ND",
AND(F230="OMF",OR(K230="PRM",K230="SC")),"DMI",
AND(F230="IMF",OR(K230="PRM",K230="SC")),"DMO",
AND(F230="SMF",OR(K230="PRM",K230="SC")),"DES",
AND(K230="PRMM",G230="CCCSR-84"),"DU")
&amp; "/" &amp; C230</f>
        <v>CR/SC/DES/10</v>
      </c>
      <c r="M230" s="10" t="str" cm="1">
        <f t="array" ref="M230">+"CR" &amp; "/" &amp; K230 &amp; "/" &amp;
_xlfn.IFS(
OR(G230="PRE84",G230="PRE84S"),"ND",
AND(F230="OMF",OR(K230="PRM",K230="SC")),"DMI",
AND(F230="IMF",OR(K230="PRM",K230="SC")),"DMO",
AND(F230="SMF",OR(K230="PRM",K230="SC")),"DES",
AND(K230="PRMM",G230="CCCSR-84"),"DU")</f>
        <v>CR/SC/DES</v>
      </c>
      <c r="N230" s="17"/>
      <c r="O230" s="12">
        <v>3.0000000000000001E-3</v>
      </c>
      <c r="P230" s="12">
        <v>1.2498866658043813E-2</v>
      </c>
      <c r="Q230" s="12">
        <v>2.2644018107137471E-2</v>
      </c>
      <c r="R230" s="12">
        <v>3.5000000000000003E-2</v>
      </c>
      <c r="S230" s="12" t="str">
        <f t="shared" si="14"/>
        <v>0.003,0.0124988666580438,0.0226440181071375,0.035</v>
      </c>
      <c r="T230" s="11">
        <v>3.5000000000000003E-2</v>
      </c>
      <c r="U230" s="11">
        <v>0.4</v>
      </c>
      <c r="V230" s="11">
        <v>0.4</v>
      </c>
      <c r="W230" s="11">
        <v>0.4</v>
      </c>
      <c r="X230" s="11">
        <v>0.4</v>
      </c>
      <c r="Y230" s="21" t="str">
        <f t="shared" si="13"/>
        <v>0.4,0.4,0.4,0.4</v>
      </c>
      <c r="Z230" s="11">
        <f t="shared" si="15"/>
        <v>3.5000000000000003E-2</v>
      </c>
      <c r="AA230" s="7">
        <v>0.04</v>
      </c>
      <c r="AB230" s="7">
        <v>0.9</v>
      </c>
      <c r="AC230" s="7">
        <v>0.05</v>
      </c>
      <c r="AD230" s="13">
        <v>1.5</v>
      </c>
      <c r="AE230" s="13">
        <v>1</v>
      </c>
      <c r="AF230" s="14" t="str" cm="1">
        <f t="array" ref="AF230">+"Loss_distribution_"&amp;D230&amp;"_"&amp;_xlfn.IFS(AND(D230="F",OR(G230="CCCSR-84",G230="NSR98-10")),"POST85_",AND(D230="F",OR(G230="PRE84",G230="PRE84S")),"PRE85_",D230="WF","")&amp;IF(OR(G230="CCCSR-84",G230="NSR98-10",D230="WF"),_xlfn.IFS(F230="OMF","DMI",F230="IMF","DMO",F230="SMF","DES"),)&amp;"_"&amp;C230&amp;"P"</f>
        <v>Loss_distribution_WF_DES_10P</v>
      </c>
      <c r="AG230" s="15">
        <v>1.2887</v>
      </c>
      <c r="AH230" s="15">
        <v>0.47970000000000002</v>
      </c>
      <c r="AI230" s="15">
        <v>2.5000000000000001E-2</v>
      </c>
      <c r="AJ230" s="15">
        <v>0.3</v>
      </c>
    </row>
    <row r="231" spans="1:36" hidden="1" x14ac:dyDescent="0.3">
      <c r="A231" s="7" t="s">
        <v>502</v>
      </c>
      <c r="B231" s="7">
        <v>537</v>
      </c>
      <c r="C231" s="7">
        <v>12</v>
      </c>
      <c r="D231" s="7" t="s">
        <v>423</v>
      </c>
      <c r="E231" s="7" t="s">
        <v>162</v>
      </c>
      <c r="F231" s="7" t="str">
        <f t="shared" si="12"/>
        <v>SMF</v>
      </c>
      <c r="G231" t="s">
        <v>230</v>
      </c>
      <c r="H231" s="8" t="s">
        <v>503</v>
      </c>
      <c r="I231" t="s">
        <v>437</v>
      </c>
      <c r="J231" t="s">
        <v>66</v>
      </c>
      <c r="K231" s="7" t="str" cm="1">
        <f t="array" ref="K231">+_xlfn.IFS(D231="F","PRM",D231="WF","SC",D231="FI","PRMM")</f>
        <v>SC</v>
      </c>
      <c r="L231" s="9" t="str" cm="1">
        <f t="array" ref="L231">+"CR" &amp; "/" &amp; K231 &amp; "/" &amp;
_xlfn.IFS(
OR(G231="PRE84",G231="PRE84S"),"ND",
AND(F231="OMF",OR(K231="PRM",K231="SC")),"DMI",
AND(F231="IMF",OR(K231="PRM",K231="SC")),"DMO",
AND(F231="SMF",OR(K231="PRM",K231="SC")),"DES",
AND(K231="PRMM",G231="CCCSR-84"),"DU")
&amp; "/" &amp; C231</f>
        <v>CR/SC/DES/12</v>
      </c>
      <c r="M231" s="10" t="str" cm="1">
        <f t="array" ref="M231">+"CR" &amp; "/" &amp; K231 &amp; "/" &amp;
_xlfn.IFS(
OR(G231="PRE84",G231="PRE84S"),"ND",
AND(F231="OMF",OR(K231="PRM",K231="SC")),"DMI",
AND(F231="IMF",OR(K231="PRM",K231="SC")),"DMO",
AND(F231="SMF",OR(K231="PRM",K231="SC")),"DES",
AND(K231="PRMM",G231="CCCSR-84"),"DU")</f>
        <v>CR/SC/DES</v>
      </c>
      <c r="N231" s="17"/>
      <c r="O231" s="12">
        <v>3.0000000000000001E-3</v>
      </c>
      <c r="P231" s="12">
        <v>1.1540916658043814E-2</v>
      </c>
      <c r="Q231" s="12">
        <v>2.4733258613025288E-2</v>
      </c>
      <c r="R231" s="12">
        <v>3.5000000000000003E-2</v>
      </c>
      <c r="S231" s="12" t="str">
        <f t="shared" si="14"/>
        <v>0.003,0.0115409166580438,0.0247332586130253,0.035</v>
      </c>
      <c r="T231" s="11">
        <v>3.5000000000000003E-2</v>
      </c>
      <c r="U231" s="11">
        <v>0.4</v>
      </c>
      <c r="V231" s="11">
        <v>0.4</v>
      </c>
      <c r="W231" s="11">
        <v>0.4</v>
      </c>
      <c r="X231" s="11">
        <v>0.4</v>
      </c>
      <c r="Y231" s="21" t="str">
        <f t="shared" si="13"/>
        <v>0.4,0.4,0.4,0.4</v>
      </c>
      <c r="Z231" s="11">
        <f t="shared" si="15"/>
        <v>3.5000000000000003E-2</v>
      </c>
      <c r="AA231" s="7">
        <v>0.04</v>
      </c>
      <c r="AB231" s="7">
        <v>0.9</v>
      </c>
      <c r="AC231" s="7">
        <v>0.05</v>
      </c>
      <c r="AD231" s="13">
        <v>1.5</v>
      </c>
      <c r="AE231" s="13">
        <v>1</v>
      </c>
      <c r="AF231" s="14" t="str" cm="1">
        <f t="array" ref="AF231">+"Loss_distribution_"&amp;D231&amp;"_"&amp;_xlfn.IFS(AND(D231="F",OR(G231="CCCSR-84",G231="NSR98-10")),"POST85_",AND(D231="F",OR(G231="PRE84",G231="PRE84S")),"PRE85_",D231="WF","")&amp;IF(OR(G231="CCCSR-84",G231="NSR98-10",D231="WF"),_xlfn.IFS(F231="OMF","DMI",F231="IMF","DMO",F231="SMF","DES"),)&amp;"_"&amp;C231&amp;"P"</f>
        <v>Loss_distribution_WF_DES_12P</v>
      </c>
      <c r="AG231" s="15">
        <v>1.3969</v>
      </c>
      <c r="AH231" s="15">
        <v>0.61110226899999998</v>
      </c>
      <c r="AI231" s="15">
        <v>2.5000000000000001E-2</v>
      </c>
      <c r="AJ231" s="15">
        <v>0.3</v>
      </c>
    </row>
    <row r="232" spans="1:36" hidden="1" x14ac:dyDescent="0.3">
      <c r="A232" s="7" t="s">
        <v>504</v>
      </c>
      <c r="B232" s="7">
        <v>538</v>
      </c>
      <c r="C232" s="7">
        <v>12</v>
      </c>
      <c r="D232" s="7" t="s">
        <v>423</v>
      </c>
      <c r="E232" s="7" t="s">
        <v>162</v>
      </c>
      <c r="F232" s="7" t="str">
        <f t="shared" si="12"/>
        <v>SMF</v>
      </c>
      <c r="G232" t="s">
        <v>230</v>
      </c>
      <c r="H232" s="8" t="s">
        <v>505</v>
      </c>
      <c r="I232" t="s">
        <v>430</v>
      </c>
      <c r="J232" t="s">
        <v>66</v>
      </c>
      <c r="K232" s="7" t="str" cm="1">
        <f t="array" ref="K232">+_xlfn.IFS(D232="F","PRM",D232="WF","SC",D232="FI","PRMM")</f>
        <v>SC</v>
      </c>
      <c r="L232" s="9" t="str" cm="1">
        <f t="array" ref="L232">+"CR" &amp; "/" &amp; K232 &amp; "/" &amp;
_xlfn.IFS(
OR(G232="PRE84",G232="PRE84S"),"ND",
AND(F232="OMF",OR(K232="PRM",K232="SC")),"DMI",
AND(F232="IMF",OR(K232="PRM",K232="SC")),"DMO",
AND(F232="SMF",OR(K232="PRM",K232="SC")),"DES",
AND(K232="PRMM",G232="CCCSR-84"),"DU")
&amp; "/" &amp; C232</f>
        <v>CR/SC/DES/12</v>
      </c>
      <c r="M232" s="10" t="str" cm="1">
        <f t="array" ref="M232">+"CR" &amp; "/" &amp; K232 &amp; "/" &amp;
_xlfn.IFS(
OR(G232="PRE84",G232="PRE84S"),"ND",
AND(F232="OMF",OR(K232="PRM",K232="SC")),"DMI",
AND(F232="IMF",OR(K232="PRM",K232="SC")),"DMO",
AND(F232="SMF",OR(K232="PRM",K232="SC")),"DES",
AND(K232="PRMM",G232="CCCSR-84"),"DU")</f>
        <v>CR/SC/DES</v>
      </c>
      <c r="N232" s="17"/>
      <c r="O232" s="12">
        <v>3.0000000000000001E-3</v>
      </c>
      <c r="P232" s="12">
        <v>1.2225166658043813E-2</v>
      </c>
      <c r="Q232" s="12">
        <v>2.3528609049743923E-2</v>
      </c>
      <c r="R232" s="12">
        <v>3.5000000000000003E-2</v>
      </c>
      <c r="S232" s="12" t="str">
        <f t="shared" si="14"/>
        <v>0.003,0.0122251666580438,0.0235286090497439,0.035</v>
      </c>
      <c r="T232" s="11">
        <v>3.5000000000000003E-2</v>
      </c>
      <c r="U232" s="11">
        <v>0.4</v>
      </c>
      <c r="V232" s="11">
        <v>0.4</v>
      </c>
      <c r="W232" s="11">
        <v>0.4</v>
      </c>
      <c r="X232" s="11">
        <v>0.4</v>
      </c>
      <c r="Y232" s="21" t="str">
        <f t="shared" si="13"/>
        <v>0.4,0.4,0.4,0.4</v>
      </c>
      <c r="Z232" s="11">
        <f t="shared" si="15"/>
        <v>3.5000000000000003E-2</v>
      </c>
      <c r="AA232" s="7">
        <v>0.04</v>
      </c>
      <c r="AB232" s="7">
        <v>0.9</v>
      </c>
      <c r="AC232" s="7">
        <v>0.05</v>
      </c>
      <c r="AD232" s="13">
        <v>1.5</v>
      </c>
      <c r="AE232" s="13">
        <v>1</v>
      </c>
      <c r="AF232" s="14" t="str" cm="1">
        <f t="array" ref="AF232">+"Loss_distribution_"&amp;D232&amp;"_"&amp;_xlfn.IFS(AND(D232="F",OR(G232="CCCSR-84",G232="NSR98-10")),"POST85_",AND(D232="F",OR(G232="PRE84",G232="PRE84S")),"PRE85_",D232="WF","")&amp;IF(OR(G232="CCCSR-84",G232="NSR98-10",D232="WF"),_xlfn.IFS(F232="OMF","DMI",F232="IMF","DMO",F232="SMF","DES"),)&amp;"_"&amp;C232&amp;"P"</f>
        <v>Loss_distribution_WF_DES_12P</v>
      </c>
      <c r="AG232" s="15">
        <v>1.3969</v>
      </c>
      <c r="AH232" s="15">
        <v>0.61110226899999998</v>
      </c>
      <c r="AI232" s="15">
        <v>2.5000000000000001E-2</v>
      </c>
      <c r="AJ232" s="15">
        <v>0.3</v>
      </c>
    </row>
    <row r="233" spans="1:36" hidden="1" x14ac:dyDescent="0.3">
      <c r="A233" s="7" t="s">
        <v>506</v>
      </c>
      <c r="B233" s="7">
        <v>540</v>
      </c>
      <c r="C233" s="7">
        <v>14</v>
      </c>
      <c r="D233" s="7" t="s">
        <v>423</v>
      </c>
      <c r="E233" s="7" t="s">
        <v>162</v>
      </c>
      <c r="F233" s="7" t="str">
        <f t="shared" si="12"/>
        <v>SMF</v>
      </c>
      <c r="G233" t="s">
        <v>230</v>
      </c>
      <c r="H233" s="8" t="s">
        <v>507</v>
      </c>
      <c r="I233" t="s">
        <v>437</v>
      </c>
      <c r="J233" t="s">
        <v>66</v>
      </c>
      <c r="K233" s="7" t="str" cm="1">
        <f t="array" ref="K233">+_xlfn.IFS(D233="F","PRM",D233="WF","SC",D233="FI","PRMM")</f>
        <v>SC</v>
      </c>
      <c r="L233" s="9" t="str" cm="1">
        <f t="array" ref="L233">+"CR" &amp; "/" &amp; K233 &amp; "/" &amp;
_xlfn.IFS(
OR(G233="PRE84",G233="PRE84S"),"ND",
AND(F233="OMF",OR(K233="PRM",K233="SC")),"DMI",
AND(F233="IMF",OR(K233="PRM",K233="SC")),"DMO",
AND(F233="SMF",OR(K233="PRM",K233="SC")),"DES",
AND(K233="PRMM",G233="CCCSR-84"),"DU")
&amp; "/" &amp; C233</f>
        <v>CR/SC/DES/14</v>
      </c>
      <c r="M233" s="10" t="str" cm="1">
        <f t="array" ref="M233">+"CR" &amp; "/" &amp; K233 &amp; "/" &amp;
_xlfn.IFS(
OR(G233="PRE84",G233="PRE84S"),"ND",
AND(F233="OMF",OR(K233="PRM",K233="SC")),"DMI",
AND(F233="IMF",OR(K233="PRM",K233="SC")),"DMO",
AND(F233="SMF",OR(K233="PRM",K233="SC")),"DES",
AND(K233="PRMM",G233="CCCSR-84"),"DU")</f>
        <v>CR/SC/DES</v>
      </c>
      <c r="N233" s="17"/>
      <c r="O233" s="12">
        <v>3.0000000000000001E-3</v>
      </c>
      <c r="P233" s="12">
        <v>1.1335641658043813E-2</v>
      </c>
      <c r="Q233" s="12">
        <v>2.4630267771028259E-2</v>
      </c>
      <c r="R233" s="12">
        <v>3.5000000000000003E-2</v>
      </c>
      <c r="S233" s="12" t="str">
        <f t="shared" si="14"/>
        <v>0.003,0.0113356416580438,0.0246302677710283,0.035</v>
      </c>
      <c r="T233" s="11">
        <v>3.5000000000000003E-2</v>
      </c>
      <c r="U233" s="11">
        <v>0.4</v>
      </c>
      <c r="V233" s="11">
        <v>0.4</v>
      </c>
      <c r="W233" s="11">
        <v>0.4</v>
      </c>
      <c r="X233" s="11">
        <v>0.4</v>
      </c>
      <c r="Y233" s="21" t="str">
        <f t="shared" si="13"/>
        <v>0.4,0.4,0.4,0.4</v>
      </c>
      <c r="Z233" s="11">
        <f t="shared" si="15"/>
        <v>3.5000000000000003E-2</v>
      </c>
      <c r="AA233" s="7">
        <v>0.04</v>
      </c>
      <c r="AB233" s="7">
        <v>0.9</v>
      </c>
      <c r="AC233" s="7">
        <v>0.05</v>
      </c>
      <c r="AD233" s="13">
        <v>1.5</v>
      </c>
      <c r="AE233" s="13">
        <v>1</v>
      </c>
      <c r="AF233" s="14" t="str" cm="1">
        <f t="array" ref="AF233">+"Loss_distribution_"&amp;D233&amp;"_"&amp;_xlfn.IFS(AND(D233="F",OR(G233="CCCSR-84",G233="NSR98-10")),"POST85_",AND(D233="F",OR(G233="PRE84",G233="PRE84S")),"PRE85_",D233="WF","")&amp;IF(OR(G233="CCCSR-84",G233="NSR98-10",D233="WF"),_xlfn.IFS(F233="OMF","DMI",F233="IMF","DMO",F233="SMF","DES"),)&amp;"_"&amp;C233&amp;"P"</f>
        <v>Loss_distribution_WF_DES_14P</v>
      </c>
      <c r="AG233" s="15">
        <v>1.5051000000000001</v>
      </c>
      <c r="AH233" s="15">
        <v>0.66590000000000005</v>
      </c>
      <c r="AI233" s="15">
        <v>2.5000000000000001E-2</v>
      </c>
      <c r="AJ233" s="15">
        <v>0.3</v>
      </c>
    </row>
    <row r="234" spans="1:36" hidden="1" x14ac:dyDescent="0.3">
      <c r="A234" s="7" t="s">
        <v>508</v>
      </c>
      <c r="B234" s="7">
        <v>542</v>
      </c>
      <c r="C234" s="7">
        <v>14</v>
      </c>
      <c r="D234" s="7" t="s">
        <v>423</v>
      </c>
      <c r="E234" s="7" t="s">
        <v>162</v>
      </c>
      <c r="F234" s="7" t="str">
        <f t="shared" si="12"/>
        <v>SMF</v>
      </c>
      <c r="G234" t="s">
        <v>230</v>
      </c>
      <c r="H234" s="8" t="s">
        <v>509</v>
      </c>
      <c r="I234" t="s">
        <v>430</v>
      </c>
      <c r="J234" t="s">
        <v>66</v>
      </c>
      <c r="K234" s="7" t="str" cm="1">
        <f t="array" ref="K234">+_xlfn.IFS(D234="F","PRM",D234="WF","SC",D234="FI","PRMM")</f>
        <v>SC</v>
      </c>
      <c r="L234" s="9" t="str" cm="1">
        <f t="array" ref="L234">+"CR" &amp; "/" &amp; K234 &amp; "/" &amp;
_xlfn.IFS(
OR(G234="PRE84",G234="PRE84S"),"ND",
AND(F234="OMF",OR(K234="PRM",K234="SC")),"DMI",
AND(F234="IMF",OR(K234="PRM",K234="SC")),"DMO",
AND(F234="SMF",OR(K234="PRM",K234="SC")),"DES",
AND(K234="PRMM",G234="CCCSR-84"),"DU")
&amp; "/" &amp; C234</f>
        <v>CR/SC/DES/14</v>
      </c>
      <c r="M234" s="10" t="str" cm="1">
        <f t="array" ref="M234">+"CR" &amp; "/" &amp; K234 &amp; "/" &amp;
_xlfn.IFS(
OR(G234="PRE84",G234="PRE84S"),"ND",
AND(F234="OMF",OR(K234="PRM",K234="SC")),"DMI",
AND(F234="IMF",OR(K234="PRM",K234="SC")),"DMO",
AND(F234="SMF",OR(K234="PRM",K234="SC")),"DES",
AND(K234="PRMM",G234="CCCSR-84"),"DU")</f>
        <v>CR/SC/DES</v>
      </c>
      <c r="N234" s="17"/>
      <c r="O234" s="12">
        <v>3.0000000000000001E-3</v>
      </c>
      <c r="P234" s="12">
        <v>1.1951466658043813E-2</v>
      </c>
      <c r="Q234" s="12">
        <v>2.4143323475734092E-2</v>
      </c>
      <c r="R234" s="12">
        <v>3.5000000000000003E-2</v>
      </c>
      <c r="S234" s="12" t="str">
        <f t="shared" si="14"/>
        <v>0.003,0.0119514666580438,0.0241433234757341,0.035</v>
      </c>
      <c r="T234" s="11">
        <v>3.5000000000000003E-2</v>
      </c>
      <c r="U234" s="11">
        <v>0.4</v>
      </c>
      <c r="V234" s="11">
        <v>0.4</v>
      </c>
      <c r="W234" s="11">
        <v>0.4</v>
      </c>
      <c r="X234" s="11">
        <v>0.4</v>
      </c>
      <c r="Y234" s="21" t="str">
        <f t="shared" si="13"/>
        <v>0.4,0.4,0.4,0.4</v>
      </c>
      <c r="Z234" s="11">
        <f t="shared" si="15"/>
        <v>3.5000000000000003E-2</v>
      </c>
      <c r="AA234" s="7">
        <v>0.04</v>
      </c>
      <c r="AB234" s="7">
        <v>0.9</v>
      </c>
      <c r="AC234" s="7">
        <v>0.05</v>
      </c>
      <c r="AD234" s="13">
        <v>1.5</v>
      </c>
      <c r="AE234" s="13">
        <v>1</v>
      </c>
      <c r="AF234" s="14" t="str" cm="1">
        <f t="array" ref="AF234">+"Loss_distribution_"&amp;D234&amp;"_"&amp;_xlfn.IFS(AND(D234="F",OR(G234="CCCSR-84",G234="NSR98-10")),"POST85_",AND(D234="F",OR(G234="PRE84",G234="PRE84S")),"PRE85_",D234="WF","")&amp;IF(OR(G234="CCCSR-84",G234="NSR98-10",D234="WF"),_xlfn.IFS(F234="OMF","DMI",F234="IMF","DMO",F234="SMF","DES"),)&amp;"_"&amp;C234&amp;"P"</f>
        <v>Loss_distribution_WF_DES_14P</v>
      </c>
      <c r="AG234" s="15">
        <v>1.5051000000000001</v>
      </c>
      <c r="AH234" s="15">
        <v>0.66590000000000005</v>
      </c>
      <c r="AI234" s="15">
        <v>2.5000000000000001E-2</v>
      </c>
      <c r="AJ234" s="15">
        <v>0.3</v>
      </c>
    </row>
    <row r="235" spans="1:36" hidden="1" x14ac:dyDescent="0.3">
      <c r="A235" s="7" t="s">
        <v>510</v>
      </c>
      <c r="B235" s="7">
        <v>543</v>
      </c>
      <c r="C235" s="7">
        <v>16</v>
      </c>
      <c r="D235" s="7" t="s">
        <v>423</v>
      </c>
      <c r="E235" s="7" t="s">
        <v>162</v>
      </c>
      <c r="F235" s="7" t="str">
        <f t="shared" si="12"/>
        <v>SMF</v>
      </c>
      <c r="G235" t="s">
        <v>230</v>
      </c>
      <c r="H235" s="8" t="s">
        <v>511</v>
      </c>
      <c r="I235" t="s">
        <v>437</v>
      </c>
      <c r="J235" t="s">
        <v>66</v>
      </c>
      <c r="K235" s="7" t="str" cm="1">
        <f t="array" ref="K235">+_xlfn.IFS(D235="F","PRM",D235="WF","SC",D235="FI","PRMM")</f>
        <v>SC</v>
      </c>
      <c r="L235" s="9" t="str" cm="1">
        <f t="array" ref="L235">+"CR" &amp; "/" &amp; K235 &amp; "/" &amp;
_xlfn.IFS(
OR(G235="PRE84",G235="PRE84S"),"ND",
AND(F235="OMF",OR(K235="PRM",K235="SC")),"DMI",
AND(F235="IMF",OR(K235="PRM",K235="SC")),"DMO",
AND(F235="SMF",OR(K235="PRM",K235="SC")),"DES",
AND(K235="PRMM",G235="CCCSR-84"),"DU")
&amp; "/" &amp; C235</f>
        <v>CR/SC/DES/16</v>
      </c>
      <c r="M235" s="10" t="str" cm="1">
        <f t="array" ref="M235">+"CR" &amp; "/" &amp; K235 &amp; "/" &amp;
_xlfn.IFS(
OR(G235="PRE84",G235="PRE84S"),"ND",
AND(F235="OMF",OR(K235="PRM",K235="SC")),"DMI",
AND(F235="IMF",OR(K235="PRM",K235="SC")),"DMO",
AND(F235="SMF",OR(K235="PRM",K235="SC")),"DES",
AND(K235="PRMM",G235="CCCSR-84"),"DU")</f>
        <v>CR/SC/DES</v>
      </c>
      <c r="N235" s="17"/>
      <c r="O235" s="12">
        <v>3.0000000000000001E-3</v>
      </c>
      <c r="P235" s="12">
        <v>1.1130366658043811E-2</v>
      </c>
      <c r="Q235" s="12">
        <v>2.4461691752909031E-2</v>
      </c>
      <c r="R235" s="12">
        <v>3.5000000000000003E-2</v>
      </c>
      <c r="S235" s="12" t="str">
        <f t="shared" si="14"/>
        <v>0.003,0.0111303666580438,0.024461691752909,0.035</v>
      </c>
      <c r="T235" s="11">
        <v>3.5000000000000003E-2</v>
      </c>
      <c r="U235" s="11">
        <v>0.4</v>
      </c>
      <c r="V235" s="11">
        <v>0.4</v>
      </c>
      <c r="W235" s="11">
        <v>0.4</v>
      </c>
      <c r="X235" s="11">
        <v>0.4</v>
      </c>
      <c r="Y235" s="21" t="str">
        <f t="shared" si="13"/>
        <v>0.4,0.4,0.4,0.4</v>
      </c>
      <c r="Z235" s="11">
        <f t="shared" si="15"/>
        <v>3.5000000000000003E-2</v>
      </c>
      <c r="AA235" s="7">
        <v>0.04</v>
      </c>
      <c r="AB235" s="7">
        <v>0.9</v>
      </c>
      <c r="AC235" s="7">
        <v>0.05</v>
      </c>
      <c r="AD235" s="13">
        <v>1.5</v>
      </c>
      <c r="AE235" s="13">
        <v>1</v>
      </c>
      <c r="AF235" s="14" t="str" cm="1">
        <f t="array" ref="AF235">+"Loss_distribution_"&amp;D235&amp;"_"&amp;_xlfn.IFS(AND(D235="F",OR(G235="CCCSR-84",G235="NSR98-10")),"POST85_",AND(D235="F",OR(G235="PRE84",G235="PRE84S")),"PRE85_",D235="WF","")&amp;IF(OR(G235="CCCSR-84",G235="NSR98-10",D235="WF"),_xlfn.IFS(F235="OMF","DMI",F235="IMF","DMO",F235="SMF","DES"),)&amp;"_"&amp;C235&amp;"P"</f>
        <v>Loss_distribution_WF_DES_16P</v>
      </c>
      <c r="AG235" s="15">
        <v>1.6133</v>
      </c>
      <c r="AH235" s="15">
        <v>0.59899999999999998</v>
      </c>
      <c r="AI235" s="15">
        <v>2.5000000000000001E-2</v>
      </c>
      <c r="AJ235" s="15">
        <v>0.3</v>
      </c>
    </row>
    <row r="236" spans="1:36" hidden="1" x14ac:dyDescent="0.3">
      <c r="A236" s="7" t="s">
        <v>512</v>
      </c>
      <c r="B236" s="7">
        <v>544</v>
      </c>
      <c r="C236" s="7">
        <v>16</v>
      </c>
      <c r="D236" s="7" t="s">
        <v>423</v>
      </c>
      <c r="E236" s="7" t="s">
        <v>162</v>
      </c>
      <c r="F236" s="7" t="str">
        <f t="shared" si="12"/>
        <v>SMF</v>
      </c>
      <c r="G236" t="s">
        <v>230</v>
      </c>
      <c r="H236" s="8" t="s">
        <v>513</v>
      </c>
      <c r="I236" t="s">
        <v>437</v>
      </c>
      <c r="J236" t="s">
        <v>66</v>
      </c>
      <c r="K236" s="7" t="str" cm="1">
        <f t="array" ref="K236">+_xlfn.IFS(D236="F","PRM",D236="WF","SC",D236="FI","PRMM")</f>
        <v>SC</v>
      </c>
      <c r="L236" s="9" t="str" cm="1">
        <f t="array" ref="L236">+"CR" &amp; "/" &amp; K236 &amp; "/" &amp;
_xlfn.IFS(
OR(G236="PRE84",G236="PRE84S"),"ND",
AND(F236="OMF",OR(K236="PRM",K236="SC")),"DMI",
AND(F236="IMF",OR(K236="PRM",K236="SC")),"DMO",
AND(F236="SMF",OR(K236="PRM",K236="SC")),"DES",
AND(K236="PRMM",G236="CCCSR-84"),"DU")
&amp; "/" &amp; C236</f>
        <v>CR/SC/DES/16</v>
      </c>
      <c r="M236" s="10" t="str" cm="1">
        <f t="array" ref="M236">+"CR" &amp; "/" &amp; K236 &amp; "/" &amp;
_xlfn.IFS(
OR(G236="PRE84",G236="PRE84S"),"ND",
AND(F236="OMF",OR(K236="PRM",K236="SC")),"DMI",
AND(F236="IMF",OR(K236="PRM",K236="SC")),"DMO",
AND(F236="SMF",OR(K236="PRM",K236="SC")),"DES",
AND(K236="PRMM",G236="CCCSR-84"),"DU")</f>
        <v>CR/SC/DES</v>
      </c>
      <c r="N236" s="17"/>
      <c r="O236" s="12">
        <v>3.0000000000000001E-3</v>
      </c>
      <c r="P236" s="12">
        <v>1.1814616658043812E-2</v>
      </c>
      <c r="Q236" s="12">
        <v>2.4130017377214669E-2</v>
      </c>
      <c r="R236" s="12">
        <v>3.5000000000000003E-2</v>
      </c>
      <c r="S236" s="12" t="str">
        <f t="shared" si="14"/>
        <v>0.003,0.0118146166580438,0.0241300173772147,0.035</v>
      </c>
      <c r="T236" s="11">
        <v>3.5000000000000003E-2</v>
      </c>
      <c r="U236" s="11">
        <v>0.4</v>
      </c>
      <c r="V236" s="11">
        <v>0.4</v>
      </c>
      <c r="W236" s="11">
        <v>0.4</v>
      </c>
      <c r="X236" s="11">
        <v>0.4</v>
      </c>
      <c r="Y236" s="21" t="str">
        <f t="shared" si="13"/>
        <v>0.4,0.4,0.4,0.4</v>
      </c>
      <c r="Z236" s="11">
        <f t="shared" si="15"/>
        <v>3.5000000000000003E-2</v>
      </c>
      <c r="AA236" s="7">
        <v>0.04</v>
      </c>
      <c r="AB236" s="7">
        <v>0.9</v>
      </c>
      <c r="AC236" s="7">
        <v>0.05</v>
      </c>
      <c r="AD236" s="13">
        <v>1.5</v>
      </c>
      <c r="AE236" s="13">
        <v>1</v>
      </c>
      <c r="AF236" s="14" t="str" cm="1">
        <f t="array" ref="AF236">+"Loss_distribution_"&amp;D236&amp;"_"&amp;_xlfn.IFS(AND(D236="F",OR(G236="CCCSR-84",G236="NSR98-10")),"POST85_",AND(D236="F",OR(G236="PRE84",G236="PRE84S")),"PRE85_",D236="WF","")&amp;IF(OR(G236="CCCSR-84",G236="NSR98-10",D236="WF"),_xlfn.IFS(F236="OMF","DMI",F236="IMF","DMO",F236="SMF","DES"),)&amp;"_"&amp;C236&amp;"P"</f>
        <v>Loss_distribution_WF_DES_16P</v>
      </c>
      <c r="AG236" s="15">
        <v>1.6133</v>
      </c>
      <c r="AH236" s="15">
        <v>0.59899999999999998</v>
      </c>
      <c r="AI236" s="15">
        <v>2.5000000000000001E-2</v>
      </c>
      <c r="AJ236" s="15">
        <v>0.3</v>
      </c>
    </row>
    <row r="237" spans="1:36" hidden="1" x14ac:dyDescent="0.3">
      <c r="A237" s="7" t="s">
        <v>514</v>
      </c>
      <c r="B237" s="7">
        <v>546</v>
      </c>
      <c r="C237" s="7">
        <v>20</v>
      </c>
      <c r="D237" s="7" t="s">
        <v>423</v>
      </c>
      <c r="E237" s="7" t="s">
        <v>162</v>
      </c>
      <c r="F237" s="7" t="str">
        <f t="shared" si="12"/>
        <v>SMF</v>
      </c>
      <c r="G237" t="s">
        <v>230</v>
      </c>
      <c r="H237" s="8" t="s">
        <v>515</v>
      </c>
      <c r="I237" t="s">
        <v>450</v>
      </c>
      <c r="J237" t="s">
        <v>66</v>
      </c>
      <c r="K237" s="7" t="str" cm="1">
        <f t="array" ref="K237">+_xlfn.IFS(D237="F","PRM",D237="WF","SC",D237="FI","PRMM")</f>
        <v>SC</v>
      </c>
      <c r="L237" s="9" t="str" cm="1">
        <f t="array" ref="L237">+"CR" &amp; "/" &amp; K237 &amp; "/" &amp;
_xlfn.IFS(
OR(G237="PRE84",G237="PRE84S"),"ND",
AND(F237="OMF",OR(K237="PRM",K237="SC")),"DMI",
AND(F237="IMF",OR(K237="PRM",K237="SC")),"DMO",
AND(F237="SMF",OR(K237="PRM",K237="SC")),"DES",
AND(K237="PRMM",G237="CCCSR-84"),"DU")
&amp; "/" &amp; C237</f>
        <v>CR/SC/DES/20</v>
      </c>
      <c r="M237" s="10" t="str" cm="1">
        <f t="array" ref="M237">+"CR" &amp; "/" &amp; K237 &amp; "/" &amp;
_xlfn.IFS(
OR(G237="PRE84",G237="PRE84S"),"ND",
AND(F237="OMF",OR(K237="PRM",K237="SC")),"DMI",
AND(F237="IMF",OR(K237="PRM",K237="SC")),"DMO",
AND(F237="SMF",OR(K237="PRM",K237="SC")),"DES",
AND(K237="PRMM",G237="CCCSR-84"),"DU")</f>
        <v>CR/SC/DES</v>
      </c>
      <c r="N237" s="17"/>
      <c r="O237" s="12">
        <v>3.0000000000000001E-3</v>
      </c>
      <c r="P237" s="12">
        <v>9.9133149324784637E-3</v>
      </c>
      <c r="Q237" s="12">
        <v>2.4037661239530574E-2</v>
      </c>
      <c r="R237" s="12">
        <v>3.5000000000000003E-2</v>
      </c>
      <c r="S237" s="12" t="str">
        <f t="shared" si="14"/>
        <v>0.003,0.00991331493247846,0.0240376612395306,0.035</v>
      </c>
      <c r="T237" s="11">
        <v>3.5000000000000003E-2</v>
      </c>
      <c r="U237" s="11">
        <v>0.4</v>
      </c>
      <c r="V237" s="11">
        <v>0.4</v>
      </c>
      <c r="W237" s="11">
        <v>0.4</v>
      </c>
      <c r="X237" s="11">
        <v>0.4</v>
      </c>
      <c r="Y237" s="21" t="str">
        <f t="shared" si="13"/>
        <v>0.4,0.4,0.4,0.4</v>
      </c>
      <c r="Z237" s="11">
        <f t="shared" si="15"/>
        <v>3.5000000000000003E-2</v>
      </c>
      <c r="AA237" s="7">
        <v>0.04</v>
      </c>
      <c r="AB237" s="7">
        <v>0.9</v>
      </c>
      <c r="AC237" s="7">
        <v>0.05</v>
      </c>
      <c r="AD237" s="13">
        <v>1.5</v>
      </c>
      <c r="AE237" s="13">
        <v>1</v>
      </c>
      <c r="AF237" s="14" t="str" cm="1">
        <f t="array" ref="AF237">+"Loss_distribution_"&amp;D237&amp;"_"&amp;_xlfn.IFS(AND(D237="F",OR(G237="CCCSR-84",G237="NSR98-10")),"POST85_",AND(D237="F",OR(G237="PRE84",G237="PRE84S")),"PRE85_",D237="WF","")&amp;IF(OR(G237="CCCSR-84",G237="NSR98-10",D237="WF"),_xlfn.IFS(F237="OMF","DMI",F237="IMF","DMO",F237="SMF","DES"),)&amp;"_"&amp;C237&amp;"P"</f>
        <v>Loss_distribution_WF_DES_20P</v>
      </c>
      <c r="AG237" s="15">
        <v>1.8297000000000001</v>
      </c>
      <c r="AH237" s="15">
        <v>0.63360000000000005</v>
      </c>
      <c r="AI237" s="15">
        <v>2.5000000000000001E-2</v>
      </c>
      <c r="AJ237" s="15">
        <v>0.3</v>
      </c>
    </row>
    <row r="238" spans="1:36" hidden="1" x14ac:dyDescent="0.3">
      <c r="A238" s="7" t="s">
        <v>516</v>
      </c>
      <c r="B238" s="7">
        <v>548</v>
      </c>
      <c r="C238" s="7">
        <v>20</v>
      </c>
      <c r="D238" s="7" t="s">
        <v>423</v>
      </c>
      <c r="E238" s="7" t="s">
        <v>162</v>
      </c>
      <c r="F238" s="7" t="str">
        <f t="shared" si="12"/>
        <v>SMF</v>
      </c>
      <c r="G238" t="s">
        <v>230</v>
      </c>
      <c r="H238" s="8" t="s">
        <v>517</v>
      </c>
      <c r="I238" t="s">
        <v>450</v>
      </c>
      <c r="J238" t="s">
        <v>66</v>
      </c>
      <c r="K238" s="7" t="str" cm="1">
        <f t="array" ref="K238">+_xlfn.IFS(D238="F","PRM",D238="WF","SC",D238="FI","PRMM")</f>
        <v>SC</v>
      </c>
      <c r="L238" s="9" t="str" cm="1">
        <f t="array" ref="L238">+"CR" &amp; "/" &amp; K238 &amp; "/" &amp;
_xlfn.IFS(
OR(G238="PRE84",G238="PRE84S"),"ND",
AND(F238="OMF",OR(K238="PRM",K238="SC")),"DMI",
AND(F238="IMF",OR(K238="PRM",K238="SC")),"DMO",
AND(F238="SMF",OR(K238="PRM",K238="SC")),"DES",
AND(K238="PRMM",G238="CCCSR-84"),"DU")
&amp; "/" &amp; C238</f>
        <v>CR/SC/DES/20</v>
      </c>
      <c r="M238" s="10" t="str" cm="1">
        <f t="array" ref="M238">+"CR" &amp; "/" &amp; K238 &amp; "/" &amp;
_xlfn.IFS(
OR(G238="PRE84",G238="PRE84S"),"ND",
AND(F238="OMF",OR(K238="PRM",K238="SC")),"DMI",
AND(F238="IMF",OR(K238="PRM",K238="SC")),"DMO",
AND(F238="SMF",OR(K238="PRM",K238="SC")),"DES",
AND(K238="PRMM",G238="CCCSR-84"),"DU")</f>
        <v>CR/SC/DES</v>
      </c>
      <c r="N238" s="17"/>
      <c r="O238" s="12">
        <v>3.0000000000000001E-3</v>
      </c>
      <c r="P238" s="12">
        <v>1.0535360387023917E-2</v>
      </c>
      <c r="Q238" s="12">
        <v>2.4466543649533538E-2</v>
      </c>
      <c r="R238" s="12">
        <v>3.5000000000000003E-2</v>
      </c>
      <c r="S238" s="12" t="str">
        <f t="shared" si="14"/>
        <v>0.003,0.0105353603870239,0.0244665436495335,0.035</v>
      </c>
      <c r="T238" s="11">
        <v>3.5000000000000003E-2</v>
      </c>
      <c r="U238" s="11">
        <v>0.4</v>
      </c>
      <c r="V238" s="11">
        <v>0.4</v>
      </c>
      <c r="W238" s="11">
        <v>0.4</v>
      </c>
      <c r="X238" s="11">
        <v>0.4</v>
      </c>
      <c r="Y238" s="21" t="str">
        <f t="shared" si="13"/>
        <v>0.4,0.4,0.4,0.4</v>
      </c>
      <c r="Z238" s="11">
        <f t="shared" si="15"/>
        <v>3.5000000000000003E-2</v>
      </c>
      <c r="AA238" s="7">
        <v>0.04</v>
      </c>
      <c r="AB238" s="7">
        <v>0.9</v>
      </c>
      <c r="AC238" s="7">
        <v>0.05</v>
      </c>
      <c r="AD238" s="13">
        <v>1.5</v>
      </c>
      <c r="AE238" s="13">
        <v>1</v>
      </c>
      <c r="AF238" s="14" t="str" cm="1">
        <f t="array" ref="AF238">+"Loss_distribution_"&amp;D238&amp;"_"&amp;_xlfn.IFS(AND(D238="F",OR(G238="CCCSR-84",G238="NSR98-10")),"POST85_",AND(D238="F",OR(G238="PRE84",G238="PRE84S")),"PRE85_",D238="WF","")&amp;IF(OR(G238="CCCSR-84",G238="NSR98-10",D238="WF"),_xlfn.IFS(F238="OMF","DMI",F238="IMF","DMO",F238="SMF","DES"),)&amp;"_"&amp;C238&amp;"P"</f>
        <v>Loss_distribution_WF_DES_20P</v>
      </c>
      <c r="AG238" s="15">
        <v>1.8297000000000001</v>
      </c>
      <c r="AH238" s="15">
        <v>0.63360000000000005</v>
      </c>
      <c r="AI238" s="15">
        <v>2.5000000000000001E-2</v>
      </c>
      <c r="AJ238" s="15">
        <v>0.3</v>
      </c>
    </row>
    <row r="239" spans="1:36" hidden="1" x14ac:dyDescent="0.3">
      <c r="A239" s="7" t="s">
        <v>518</v>
      </c>
      <c r="B239" s="7">
        <v>550</v>
      </c>
      <c r="C239" s="7">
        <v>30</v>
      </c>
      <c r="D239" s="7" t="s">
        <v>423</v>
      </c>
      <c r="E239" s="7" t="s">
        <v>162</v>
      </c>
      <c r="F239" s="7" t="str">
        <f t="shared" si="12"/>
        <v>SMF</v>
      </c>
      <c r="G239" t="s">
        <v>230</v>
      </c>
      <c r="H239" s="8" t="s">
        <v>519</v>
      </c>
      <c r="I239" t="s">
        <v>450</v>
      </c>
      <c r="J239" t="s">
        <v>66</v>
      </c>
      <c r="K239" s="7" t="str" cm="1">
        <f t="array" ref="K239">+_xlfn.IFS(D239="F","PRM",D239="WF","SC",D239="FI","PRMM")</f>
        <v>SC</v>
      </c>
      <c r="L239" s="9" t="str" cm="1">
        <f t="array" ref="L239">+"CR" &amp; "/" &amp; K239 &amp; "/" &amp;
_xlfn.IFS(
OR(G239="PRE84",G239="PRE84S"),"ND",
AND(F239="OMF",OR(K239="PRM",K239="SC")),"DMI",
AND(F239="IMF",OR(K239="PRM",K239="SC")),"DMO",
AND(F239="SMF",OR(K239="PRM",K239="SC")),"DES",
AND(K239="PRMM",G239="CCCSR-84"),"DU")
&amp; "/" &amp; C239</f>
        <v>CR/SC/DES/30</v>
      </c>
      <c r="M239" s="10" t="str" cm="1">
        <f t="array" ref="M239">+"CR" &amp; "/" &amp; K239 &amp; "/" &amp;
_xlfn.IFS(
OR(G239="PRE84",G239="PRE84S"),"ND",
AND(F239="OMF",OR(K239="PRM",K239="SC")),"DMI",
AND(F239="IMF",OR(K239="PRM",K239="SC")),"DMO",
AND(F239="SMF",OR(K239="PRM",K239="SC")),"DES",
AND(K239="PRMM",G239="CCCSR-84"),"DU")</f>
        <v>CR/SC/DES</v>
      </c>
      <c r="N239" s="17"/>
      <c r="O239" s="12">
        <v>3.0000000000000001E-3</v>
      </c>
      <c r="P239" s="12">
        <v>7.9640344398746645E-3</v>
      </c>
      <c r="Q239" s="12">
        <v>2.5395429890168006E-2</v>
      </c>
      <c r="R239" s="12">
        <v>3.5000000000000003E-2</v>
      </c>
      <c r="S239" s="12" t="str">
        <f t="shared" si="14"/>
        <v>0.003,0.00796403443987466,0.025395429890168,0.035</v>
      </c>
      <c r="T239" s="11">
        <v>3.5000000000000003E-2</v>
      </c>
      <c r="U239" s="11">
        <v>0.4</v>
      </c>
      <c r="V239" s="11">
        <v>0.4</v>
      </c>
      <c r="W239" s="11">
        <v>0.4</v>
      </c>
      <c r="X239" s="11">
        <v>0.4</v>
      </c>
      <c r="Y239" s="21" t="str">
        <f t="shared" si="13"/>
        <v>0.4,0.4,0.4,0.4</v>
      </c>
      <c r="Z239" s="11">
        <f t="shared" si="15"/>
        <v>3.5000000000000003E-2</v>
      </c>
      <c r="AA239" s="7">
        <v>0.04</v>
      </c>
      <c r="AB239" s="7">
        <v>0.9</v>
      </c>
      <c r="AC239" s="7">
        <v>0.05</v>
      </c>
      <c r="AD239" s="13">
        <v>1.5</v>
      </c>
      <c r="AE239" s="13">
        <v>1</v>
      </c>
      <c r="AF239" s="14" t="str" cm="1">
        <f t="array" ref="AF239">+"Loss_distribution_"&amp;D239&amp;"_"&amp;_xlfn.IFS(AND(D239="F",OR(G239="CCCSR-84",G239="NSR98-10")),"POST85_",AND(D239="F",OR(G239="PRE84",G239="PRE84S")),"PRE85_",D239="WF","")&amp;IF(OR(G239="CCCSR-84",G239="NSR98-10",D239="WF"),_xlfn.IFS(F239="OMF","DMI",F239="IMF","DMO",F239="SMF","DES"),)&amp;"_"&amp;C239&amp;"P"</f>
        <v>Loss_distribution_WF_DES_30P</v>
      </c>
      <c r="AG239" s="15">
        <v>2.1002000000000001</v>
      </c>
      <c r="AH239" s="15">
        <v>0.63360000000000005</v>
      </c>
      <c r="AI239" s="15">
        <v>2.5000000000000001E-2</v>
      </c>
      <c r="AJ239" s="15">
        <v>0.3</v>
      </c>
    </row>
    <row r="240" spans="1:36" hidden="1" x14ac:dyDescent="0.3">
      <c r="A240" s="7" t="s">
        <v>520</v>
      </c>
      <c r="B240" s="7">
        <v>552</v>
      </c>
      <c r="C240" s="7">
        <v>30</v>
      </c>
      <c r="D240" s="7" t="s">
        <v>423</v>
      </c>
      <c r="E240" s="7" t="s">
        <v>162</v>
      </c>
      <c r="F240" s="7" t="str">
        <f t="shared" si="12"/>
        <v>SMF</v>
      </c>
      <c r="G240" t="s">
        <v>230</v>
      </c>
      <c r="H240" s="8" t="s">
        <v>521</v>
      </c>
      <c r="I240" t="s">
        <v>450</v>
      </c>
      <c r="J240" t="s">
        <v>66</v>
      </c>
      <c r="K240" s="7" t="str" cm="1">
        <f t="array" ref="K240">+_xlfn.IFS(D240="F","PRM",D240="WF","SC",D240="FI","PRMM")</f>
        <v>SC</v>
      </c>
      <c r="L240" s="9" t="str" cm="1">
        <f t="array" ref="L240">+"CR" &amp; "/" &amp; K240 &amp; "/" &amp;
_xlfn.IFS(
OR(G240="PRE84",G240="PRE84S"),"ND",
AND(F240="OMF",OR(K240="PRM",K240="SC")),"DMI",
AND(F240="IMF",OR(K240="PRM",K240="SC")),"DMO",
AND(F240="SMF",OR(K240="PRM",K240="SC")),"DES",
AND(K240="PRMM",G240="CCCSR-84"),"DU")
&amp; "/" &amp; C240</f>
        <v>CR/SC/DES/30</v>
      </c>
      <c r="M240" s="10" t="str" cm="1">
        <f t="array" ref="M240">+"CR" &amp; "/" &amp; K240 &amp; "/" &amp;
_xlfn.IFS(
OR(G240="PRE84",G240="PRE84S"),"ND",
AND(F240="OMF",OR(K240="PRM",K240="SC")),"DMI",
AND(F240="IMF",OR(K240="PRM",K240="SC")),"DMO",
AND(F240="SMF",OR(K240="PRM",K240="SC")),"DES",
AND(K240="PRMM",G240="CCCSR-84"),"DU")</f>
        <v>CR/SC/DES</v>
      </c>
      <c r="N240" s="17"/>
      <c r="O240" s="12">
        <v>3.0000000000000001E-3</v>
      </c>
      <c r="P240" s="12">
        <v>8.9114575167977394E-3</v>
      </c>
      <c r="Q240" s="12">
        <v>2.4748167354176499E-2</v>
      </c>
      <c r="R240" s="12">
        <v>3.5000000000000003E-2</v>
      </c>
      <c r="S240" s="12" t="str">
        <f t="shared" si="14"/>
        <v>0.003,0.00891145751679774,0.0247481673541765,0.035</v>
      </c>
      <c r="T240" s="11">
        <v>3.5000000000000003E-2</v>
      </c>
      <c r="U240" s="11">
        <v>0.4</v>
      </c>
      <c r="V240" s="11">
        <v>0.4</v>
      </c>
      <c r="W240" s="11">
        <v>0.4</v>
      </c>
      <c r="X240" s="11">
        <v>0.4</v>
      </c>
      <c r="Y240" s="21" t="str">
        <f t="shared" si="13"/>
        <v>0.4,0.4,0.4,0.4</v>
      </c>
      <c r="Z240" s="11">
        <f t="shared" si="15"/>
        <v>3.5000000000000003E-2</v>
      </c>
      <c r="AA240" s="7">
        <v>0.04</v>
      </c>
      <c r="AB240" s="7">
        <v>0.9</v>
      </c>
      <c r="AC240" s="7">
        <v>0.05</v>
      </c>
      <c r="AD240" s="13">
        <v>1.5</v>
      </c>
      <c r="AE240" s="13">
        <v>1</v>
      </c>
      <c r="AF240" s="14" t="str" cm="1">
        <f t="array" ref="AF240">+"Loss_distribution_"&amp;D240&amp;"_"&amp;_xlfn.IFS(AND(D240="F",OR(G240="CCCSR-84",G240="NSR98-10")),"POST85_",AND(D240="F",OR(G240="PRE84",G240="PRE84S")),"PRE85_",D240="WF","")&amp;IF(OR(G240="CCCSR-84",G240="NSR98-10",D240="WF"),_xlfn.IFS(F240="OMF","DMI",F240="IMF","DMO",F240="SMF","DES"),)&amp;"_"&amp;C240&amp;"P"</f>
        <v>Loss_distribution_WF_DES_30P</v>
      </c>
      <c r="AG240" s="15">
        <v>2.1002000000000001</v>
      </c>
      <c r="AH240" s="15">
        <v>0.63360000000000005</v>
      </c>
      <c r="AI240" s="15">
        <v>2.5000000000000001E-2</v>
      </c>
      <c r="AJ240" s="15">
        <v>0.3</v>
      </c>
    </row>
    <row r="241" spans="1:36" hidden="1" x14ac:dyDescent="0.3">
      <c r="A241" s="7" t="s">
        <v>522</v>
      </c>
      <c r="B241" s="7">
        <v>657</v>
      </c>
      <c r="C241" s="7">
        <v>10</v>
      </c>
      <c r="D241" s="7" t="s">
        <v>22</v>
      </c>
      <c r="E241" s="7"/>
      <c r="F241" s="7" t="s">
        <v>523</v>
      </c>
      <c r="G241" t="s">
        <v>524</v>
      </c>
      <c r="H241" s="8" t="s">
        <v>525</v>
      </c>
      <c r="I241" t="s">
        <v>526</v>
      </c>
      <c r="J241" t="s">
        <v>66</v>
      </c>
      <c r="K241" s="7" t="str" cm="1">
        <f t="array" ref="K241">+_xlfn.IFS(D241="F","PRM",D241="WF","SC",D241="FI","PRMM")</f>
        <v>PRM</v>
      </c>
      <c r="L241" s="9" t="str" cm="1">
        <f t="array" ref="L241">+"CR" &amp; "/" &amp; K241 &amp; "/" &amp;
_xlfn.IFS(
OR(G241="PRE84",G241="PRE84S"),"ND",
AND(F241="OMF",OR(K241="PRM",K241="SC")),"DMI",
AND(F241="IMF",OR(K241="PRM",K241="SC")),"DMO",
AND(F241="SMF",OR(K241="PRM",K241="SC")),"DES",
AND(K241="PRMM",G241="CCCSR-84"),"DU")
&amp; "/" &amp; C241</f>
        <v>CR/PRM/ND/10</v>
      </c>
      <c r="M241" s="10" t="str" cm="1">
        <f t="array" ref="M241">+"CR" &amp; "/" &amp; K241 &amp; "/" &amp;
_xlfn.IFS(
OR(G241="PRE84",G241="PRE84S"),"ND",
AND(F241="OMF",OR(K241="PRM",K241="SC")),"DMI",
AND(F241="IMF",OR(K241="PRM",K241="SC")),"DMO",
AND(F241="SMF",OR(K241="PRM",K241="SC")),"DES",
AND(K241="PRMM",G241="CCCSR-84"),"DU")</f>
        <v>CR/PRM/ND</v>
      </c>
      <c r="N241" s="11"/>
      <c r="O241" s="12">
        <v>3.0000000000000001E-3</v>
      </c>
      <c r="P241" s="12">
        <v>7.1000000000000004E-3</v>
      </c>
      <c r="Q241" s="12">
        <v>0.02</v>
      </c>
      <c r="R241" s="12">
        <v>3.1E-2</v>
      </c>
      <c r="S241" s="12" t="str">
        <f t="shared" si="14"/>
        <v>0.003,0.0071,0.02,0.031</v>
      </c>
      <c r="T241" s="11">
        <v>0.05</v>
      </c>
      <c r="U241" s="11">
        <v>0.37</v>
      </c>
      <c r="V241" s="11">
        <v>0.44</v>
      </c>
      <c r="W241" s="11">
        <v>0.57999999999999996</v>
      </c>
      <c r="X241" s="11">
        <v>0.63</v>
      </c>
      <c r="Y241" s="21" t="str">
        <f t="shared" si="13"/>
        <v>0.37,0.44,0.58,0.63</v>
      </c>
      <c r="Z241" s="11">
        <f t="shared" si="15"/>
        <v>0.05</v>
      </c>
      <c r="AA241" s="7">
        <v>0.04</v>
      </c>
      <c r="AB241" s="7">
        <v>0.9</v>
      </c>
      <c r="AC241" s="7">
        <v>0.1</v>
      </c>
      <c r="AD241" s="13">
        <v>1.5</v>
      </c>
      <c r="AE241" s="13">
        <v>1</v>
      </c>
      <c r="AF241" s="14" t="str" cm="1">
        <f t="array" ref="AF241">+"Loss_distribution_"&amp;D241&amp;"_"&amp;_xlfn.IFS(AND(D241="F",OR(G241="CCCSR-84",G241="NSR98-10")),"POST85_",AND(D241="F",OR(G241="PRE84",G241="PRE84S")),"PRE85_",D241="WF","")&amp;IF(OR(G241="CCCSR-84",G241="NSR98-10",D241="WF"),_xlfn.IFS(F241="OMF","DMI",F241="IMF","DMO",F241="SMF","DES"),)&amp;"_"&amp;C241&amp;"P"</f>
        <v>Loss_distribution_F_PRE85__10P</v>
      </c>
      <c r="AG241" s="15">
        <v>0.65149999999999997</v>
      </c>
      <c r="AH241" s="15">
        <v>0.88585707422874393</v>
      </c>
      <c r="AI241" s="15">
        <v>1.4999999999999999E-2</v>
      </c>
      <c r="AJ241" s="15">
        <v>0.3</v>
      </c>
    </row>
    <row r="242" spans="1:36" hidden="1" x14ac:dyDescent="0.3">
      <c r="A242" s="7" t="s">
        <v>527</v>
      </c>
      <c r="B242" s="7">
        <v>659</v>
      </c>
      <c r="C242" s="7">
        <v>10</v>
      </c>
      <c r="D242" s="7" t="s">
        <v>22</v>
      </c>
      <c r="E242" s="7"/>
      <c r="F242" s="7" t="s">
        <v>523</v>
      </c>
      <c r="G242" t="s">
        <v>524</v>
      </c>
      <c r="H242" s="8" t="s">
        <v>528</v>
      </c>
      <c r="I242" t="s">
        <v>529</v>
      </c>
      <c r="J242" t="s">
        <v>38</v>
      </c>
      <c r="K242" s="7" t="str" cm="1">
        <f t="array" ref="K242">+_xlfn.IFS(D242="F","PRM",D242="WF","SC",D242="FI","PRMM")</f>
        <v>PRM</v>
      </c>
      <c r="L242" s="9" t="str" cm="1">
        <f t="array" ref="L242">+"CR" &amp; "/" &amp; K242 &amp; "/" &amp;
_xlfn.IFS(
OR(G242="PRE84",G242="PRE84S"),"ND",
AND(F242="OMF",OR(K242="PRM",K242="SC")),"DMI",
AND(F242="IMF",OR(K242="PRM",K242="SC")),"DMO",
AND(F242="SMF",OR(K242="PRM",K242="SC")),"DES",
AND(K242="PRMM",G242="CCCSR-84"),"DU")
&amp; "/" &amp; C242</f>
        <v>CR/PRM/ND/10</v>
      </c>
      <c r="M242" s="10" t="str" cm="1">
        <f t="array" ref="M242">+"CR" &amp; "/" &amp; K242 &amp; "/" &amp;
_xlfn.IFS(
OR(G242="PRE84",G242="PRE84S"),"ND",
AND(F242="OMF",OR(K242="PRM",K242="SC")),"DMI",
AND(F242="IMF",OR(K242="PRM",K242="SC")),"DMO",
AND(F242="SMF",OR(K242="PRM",K242="SC")),"DES",
AND(K242="PRMM",G242="CCCSR-84"),"DU")</f>
        <v>CR/PRM/ND</v>
      </c>
      <c r="N242" s="11"/>
      <c r="O242" s="12">
        <v>3.0000000000000001E-3</v>
      </c>
      <c r="P242" s="12">
        <v>7.1000000000000004E-3</v>
      </c>
      <c r="Q242" s="12">
        <v>0.02</v>
      </c>
      <c r="R242" s="12">
        <v>3.1E-2</v>
      </c>
      <c r="S242" s="12" t="str">
        <f t="shared" si="14"/>
        <v>0.003,0.0071,0.02,0.031</v>
      </c>
      <c r="T242" s="11">
        <v>0.05</v>
      </c>
      <c r="U242" s="11">
        <v>0.37</v>
      </c>
      <c r="V242" s="11">
        <v>0.44</v>
      </c>
      <c r="W242" s="11">
        <v>0.57999999999999996</v>
      </c>
      <c r="X242" s="11">
        <v>0.63</v>
      </c>
      <c r="Y242" s="21" t="str">
        <f t="shared" si="13"/>
        <v>0.37,0.44,0.58,0.63</v>
      </c>
      <c r="Z242" s="11">
        <f t="shared" si="15"/>
        <v>0.05</v>
      </c>
      <c r="AA242" s="7">
        <v>0.04</v>
      </c>
      <c r="AB242" s="7">
        <v>0.9</v>
      </c>
      <c r="AC242" s="7">
        <v>0.1</v>
      </c>
      <c r="AD242" s="13">
        <v>1.5</v>
      </c>
      <c r="AE242" s="13">
        <v>1</v>
      </c>
      <c r="AF242" s="14" t="str" cm="1">
        <f t="array" ref="AF242">+"Loss_distribution_"&amp;D242&amp;"_"&amp;_xlfn.IFS(AND(D242="F",OR(G242="CCCSR-84",G242="NSR98-10")),"POST85_",AND(D242="F",OR(G242="PRE84",G242="PRE84S")),"PRE85_",D242="WF","")&amp;IF(OR(G242="CCCSR-84",G242="NSR98-10",D242="WF"),_xlfn.IFS(F242="OMF","DMI",F242="IMF","DMO",F242="SMF","DES"),)&amp;"_"&amp;C242&amp;"P"</f>
        <v>Loss_distribution_F_PRE85__10P</v>
      </c>
      <c r="AG242" s="15">
        <v>0.65149999999999997</v>
      </c>
      <c r="AH242" s="15">
        <v>0.88585707422874393</v>
      </c>
      <c r="AI242" s="15">
        <v>1.4999999999999999E-2</v>
      </c>
      <c r="AJ242" s="15">
        <v>0.3</v>
      </c>
    </row>
    <row r="243" spans="1:36" hidden="1" x14ac:dyDescent="0.3">
      <c r="A243" s="7" t="s">
        <v>530</v>
      </c>
      <c r="B243" s="7">
        <v>661</v>
      </c>
      <c r="C243" s="7">
        <v>10</v>
      </c>
      <c r="D243" s="7" t="s">
        <v>22</v>
      </c>
      <c r="E243" s="7"/>
      <c r="F243" s="7" t="s">
        <v>523</v>
      </c>
      <c r="G243" t="s">
        <v>524</v>
      </c>
      <c r="H243" s="8" t="s">
        <v>531</v>
      </c>
      <c r="I243" t="s">
        <v>526</v>
      </c>
      <c r="J243" t="s">
        <v>38</v>
      </c>
      <c r="K243" s="7" t="str" cm="1">
        <f t="array" ref="K243">+_xlfn.IFS(D243="F","PRM",D243="WF","SC",D243="FI","PRMM")</f>
        <v>PRM</v>
      </c>
      <c r="L243" s="9" t="str" cm="1">
        <f t="array" ref="L243">+"CR" &amp; "/" &amp; K243 &amp; "/" &amp;
_xlfn.IFS(
OR(G243="PRE84",G243="PRE84S"),"ND",
AND(F243="OMF",OR(K243="PRM",K243="SC")),"DMI",
AND(F243="IMF",OR(K243="PRM",K243="SC")),"DMO",
AND(F243="SMF",OR(K243="PRM",K243="SC")),"DES",
AND(K243="PRMM",G243="CCCSR-84"),"DU")
&amp; "/" &amp; C243</f>
        <v>CR/PRM/ND/10</v>
      </c>
      <c r="M243" s="10" t="str" cm="1">
        <f t="array" ref="M243">+"CR" &amp; "/" &amp; K243 &amp; "/" &amp;
_xlfn.IFS(
OR(G243="PRE84",G243="PRE84S"),"ND",
AND(F243="OMF",OR(K243="PRM",K243="SC")),"DMI",
AND(F243="IMF",OR(K243="PRM",K243="SC")),"DMO",
AND(F243="SMF",OR(K243="PRM",K243="SC")),"DES",
AND(K243="PRMM",G243="CCCSR-84"),"DU")</f>
        <v>CR/PRM/ND</v>
      </c>
      <c r="N243" s="11"/>
      <c r="O243" s="12">
        <v>3.0000000000000001E-3</v>
      </c>
      <c r="P243" s="12">
        <v>7.1000000000000004E-3</v>
      </c>
      <c r="Q243" s="12">
        <v>0.02</v>
      </c>
      <c r="R243" s="12">
        <v>3.1E-2</v>
      </c>
      <c r="S243" s="12" t="str">
        <f t="shared" si="14"/>
        <v>0.003,0.0071,0.02,0.031</v>
      </c>
      <c r="T243" s="11">
        <v>0.05</v>
      </c>
      <c r="U243" s="11">
        <v>0.37</v>
      </c>
      <c r="V243" s="11">
        <v>0.44</v>
      </c>
      <c r="W243" s="11">
        <v>0.57999999999999996</v>
      </c>
      <c r="X243" s="11">
        <v>0.63</v>
      </c>
      <c r="Y243" s="21" t="str">
        <f t="shared" si="13"/>
        <v>0.37,0.44,0.58,0.63</v>
      </c>
      <c r="Z243" s="11">
        <f t="shared" si="15"/>
        <v>0.05</v>
      </c>
      <c r="AA243" s="7">
        <v>0.04</v>
      </c>
      <c r="AB243" s="7">
        <v>0.9</v>
      </c>
      <c r="AC243" s="7">
        <v>0.1</v>
      </c>
      <c r="AD243" s="13">
        <v>1.5</v>
      </c>
      <c r="AE243" s="13">
        <v>1</v>
      </c>
      <c r="AF243" s="14" t="str" cm="1">
        <f t="array" ref="AF243">+"Loss_distribution_"&amp;D243&amp;"_"&amp;_xlfn.IFS(AND(D243="F",OR(G243="CCCSR-84",G243="NSR98-10")),"POST85_",AND(D243="F",OR(G243="PRE84",G243="PRE84S")),"PRE85_",D243="WF","")&amp;IF(OR(G243="CCCSR-84",G243="NSR98-10",D243="WF"),_xlfn.IFS(F243="OMF","DMI",F243="IMF","DMO",F243="SMF","DES"),)&amp;"_"&amp;C243&amp;"P"</f>
        <v>Loss_distribution_F_PRE85__10P</v>
      </c>
      <c r="AG243" s="15">
        <v>0.65149999999999997</v>
      </c>
      <c r="AH243" s="15">
        <v>0.88585707422874393</v>
      </c>
      <c r="AI243" s="15">
        <v>1.4999999999999999E-2</v>
      </c>
      <c r="AJ243" s="15">
        <v>0.3</v>
      </c>
    </row>
    <row r="244" spans="1:36" hidden="1" x14ac:dyDescent="0.3">
      <c r="A244" s="7" t="s">
        <v>532</v>
      </c>
      <c r="B244" s="7">
        <v>668</v>
      </c>
      <c r="C244" s="7">
        <v>10</v>
      </c>
      <c r="D244" s="7" t="s">
        <v>22</v>
      </c>
      <c r="E244" s="7"/>
      <c r="F244" s="7" t="s">
        <v>523</v>
      </c>
      <c r="G244" t="s">
        <v>524</v>
      </c>
      <c r="H244" s="8" t="s">
        <v>533</v>
      </c>
      <c r="I244" t="s">
        <v>526</v>
      </c>
      <c r="J244" t="s">
        <v>38</v>
      </c>
      <c r="K244" s="7" t="str" cm="1">
        <f t="array" ref="K244">+_xlfn.IFS(D244="F","PRM",D244="WF","SC",D244="FI","PRMM")</f>
        <v>PRM</v>
      </c>
      <c r="L244" s="9" t="str" cm="1">
        <f t="array" ref="L244">+"CR" &amp; "/" &amp; K244 &amp; "/" &amp;
_xlfn.IFS(
OR(G244="PRE84",G244="PRE84S"),"ND",
AND(F244="OMF",OR(K244="PRM",K244="SC")),"DMI",
AND(F244="IMF",OR(K244="PRM",K244="SC")),"DMO",
AND(F244="SMF",OR(K244="PRM",K244="SC")),"DES",
AND(K244="PRMM",G244="CCCSR-84"),"DU")
&amp; "/" &amp; C244</f>
        <v>CR/PRM/ND/10</v>
      </c>
      <c r="M244" s="10" t="str" cm="1">
        <f t="array" ref="M244">+"CR" &amp; "/" &amp; K244 &amp; "/" &amp;
_xlfn.IFS(
OR(G244="PRE84",G244="PRE84S"),"ND",
AND(F244="OMF",OR(K244="PRM",K244="SC")),"DMI",
AND(F244="IMF",OR(K244="PRM",K244="SC")),"DMO",
AND(F244="SMF",OR(K244="PRM",K244="SC")),"DES",
AND(K244="PRMM",G244="CCCSR-84"),"DU")</f>
        <v>CR/PRM/ND</v>
      </c>
      <c r="N244" s="11"/>
      <c r="O244" s="12">
        <v>3.0000000000000001E-3</v>
      </c>
      <c r="P244" s="12">
        <v>7.1000000000000004E-3</v>
      </c>
      <c r="Q244" s="12">
        <v>0.02</v>
      </c>
      <c r="R244" s="12">
        <v>3.1E-2</v>
      </c>
      <c r="S244" s="12" t="str">
        <f t="shared" si="14"/>
        <v>0.003,0.0071,0.02,0.031</v>
      </c>
      <c r="T244" s="11">
        <v>0.05</v>
      </c>
      <c r="U244" s="11">
        <v>0.37</v>
      </c>
      <c r="V244" s="11">
        <v>0.44</v>
      </c>
      <c r="W244" s="11">
        <v>0.57999999999999996</v>
      </c>
      <c r="X244" s="11">
        <v>0.63</v>
      </c>
      <c r="Y244" s="21" t="str">
        <f t="shared" si="13"/>
        <v>0.37,0.44,0.58,0.63</v>
      </c>
      <c r="Z244" s="11">
        <f t="shared" si="15"/>
        <v>0.05</v>
      </c>
      <c r="AA244" s="7">
        <v>0.04</v>
      </c>
      <c r="AB244" s="7">
        <v>0.9</v>
      </c>
      <c r="AC244" s="7">
        <v>0.1</v>
      </c>
      <c r="AD244" s="13">
        <v>1.5</v>
      </c>
      <c r="AE244" s="13">
        <v>1</v>
      </c>
      <c r="AF244" s="14" t="str" cm="1">
        <f t="array" ref="AF244">+"Loss_distribution_"&amp;D244&amp;"_"&amp;_xlfn.IFS(AND(D244="F",OR(G244="CCCSR-84",G244="NSR98-10")),"POST85_",AND(D244="F",OR(G244="PRE84",G244="PRE84S")),"PRE85_",D244="WF","")&amp;IF(OR(G244="CCCSR-84",G244="NSR98-10",D244="WF"),_xlfn.IFS(F244="OMF","DMI",F244="IMF","DMO",F244="SMF","DES"),)&amp;"_"&amp;C244&amp;"P"</f>
        <v>Loss_distribution_F_PRE85__10P</v>
      </c>
      <c r="AG244" s="15">
        <v>0.65149999999999997</v>
      </c>
      <c r="AH244" s="15">
        <v>0.88585707422874393</v>
      </c>
      <c r="AI244" s="15">
        <v>1.4999999999999999E-2</v>
      </c>
      <c r="AJ244" s="15">
        <v>0.3</v>
      </c>
    </row>
    <row r="245" spans="1:36" hidden="1" x14ac:dyDescent="0.3">
      <c r="A245" s="7" t="s">
        <v>534</v>
      </c>
      <c r="B245" s="7">
        <v>669</v>
      </c>
      <c r="C245" s="7">
        <v>10</v>
      </c>
      <c r="D245" s="7" t="s">
        <v>22</v>
      </c>
      <c r="E245" s="7"/>
      <c r="F245" s="7" t="s">
        <v>523</v>
      </c>
      <c r="G245" t="s">
        <v>524</v>
      </c>
      <c r="H245" s="8" t="s">
        <v>535</v>
      </c>
      <c r="I245" t="s">
        <v>526</v>
      </c>
      <c r="J245" t="s">
        <v>38</v>
      </c>
      <c r="K245" s="7" t="str" cm="1">
        <f t="array" ref="K245">+_xlfn.IFS(D245="F","PRM",D245="WF","SC",D245="FI","PRMM")</f>
        <v>PRM</v>
      </c>
      <c r="L245" s="9" t="str" cm="1">
        <f t="array" ref="L245">+"CR" &amp; "/" &amp; K245 &amp; "/" &amp;
_xlfn.IFS(
OR(G245="PRE84",G245="PRE84S"),"ND",
AND(F245="OMF",OR(K245="PRM",K245="SC")),"DMI",
AND(F245="IMF",OR(K245="PRM",K245="SC")),"DMO",
AND(F245="SMF",OR(K245="PRM",K245="SC")),"DES",
AND(K245="PRMM",G245="CCCSR-84"),"DU")
&amp; "/" &amp; C245</f>
        <v>CR/PRM/ND/10</v>
      </c>
      <c r="M245" s="10" t="str" cm="1">
        <f t="array" ref="M245">+"CR" &amp; "/" &amp; K245 &amp; "/" &amp;
_xlfn.IFS(
OR(G245="PRE84",G245="PRE84S"),"ND",
AND(F245="OMF",OR(K245="PRM",K245="SC")),"DMI",
AND(F245="IMF",OR(K245="PRM",K245="SC")),"DMO",
AND(F245="SMF",OR(K245="PRM",K245="SC")),"DES",
AND(K245="PRMM",G245="CCCSR-84"),"DU")</f>
        <v>CR/PRM/ND</v>
      </c>
      <c r="N245" s="11"/>
      <c r="O245" s="12">
        <v>3.0000000000000001E-3</v>
      </c>
      <c r="P245" s="12">
        <v>7.1000000000000004E-3</v>
      </c>
      <c r="Q245" s="12">
        <v>0.02</v>
      </c>
      <c r="R245" s="12">
        <v>3.1E-2</v>
      </c>
      <c r="S245" s="12" t="str">
        <f t="shared" si="14"/>
        <v>0.003,0.0071,0.02,0.031</v>
      </c>
      <c r="T245" s="11">
        <v>0.05</v>
      </c>
      <c r="U245" s="11">
        <v>0.37</v>
      </c>
      <c r="V245" s="11">
        <v>0.44</v>
      </c>
      <c r="W245" s="11">
        <v>0.57999999999999996</v>
      </c>
      <c r="X245" s="11">
        <v>0.63</v>
      </c>
      <c r="Y245" s="21" t="str">
        <f t="shared" si="13"/>
        <v>0.37,0.44,0.58,0.63</v>
      </c>
      <c r="Z245" s="11">
        <f t="shared" si="15"/>
        <v>0.05</v>
      </c>
      <c r="AA245" s="7">
        <v>0.04</v>
      </c>
      <c r="AB245" s="7">
        <v>0.9</v>
      </c>
      <c r="AC245" s="7">
        <v>0.1</v>
      </c>
      <c r="AD245" s="13">
        <v>1.5</v>
      </c>
      <c r="AE245" s="13">
        <v>1</v>
      </c>
      <c r="AF245" s="14" t="str" cm="1">
        <f t="array" ref="AF245">+"Loss_distribution_"&amp;D245&amp;"_"&amp;_xlfn.IFS(AND(D245="F",OR(G245="CCCSR-84",G245="NSR98-10")),"POST85_",AND(D245="F",OR(G245="PRE84",G245="PRE84S")),"PRE85_",D245="WF","")&amp;IF(OR(G245="CCCSR-84",G245="NSR98-10",D245="WF"),_xlfn.IFS(F245="OMF","DMI",F245="IMF","DMO",F245="SMF","DES"),)&amp;"_"&amp;C245&amp;"P"</f>
        <v>Loss_distribution_F_PRE85__10P</v>
      </c>
      <c r="AG245" s="15">
        <v>0.65149999999999997</v>
      </c>
      <c r="AH245" s="15">
        <v>0.88585707422874393</v>
      </c>
      <c r="AI245" s="15">
        <v>1.4999999999999999E-2</v>
      </c>
      <c r="AJ245" s="15">
        <v>0.3</v>
      </c>
    </row>
    <row r="246" spans="1:36" hidden="1" x14ac:dyDescent="0.3">
      <c r="A246" s="7" t="s">
        <v>536</v>
      </c>
      <c r="B246" s="7">
        <v>712</v>
      </c>
      <c r="C246" s="7">
        <v>10</v>
      </c>
      <c r="D246" s="7" t="s">
        <v>22</v>
      </c>
      <c r="E246" s="7"/>
      <c r="F246" s="7" t="s">
        <v>523</v>
      </c>
      <c r="G246" t="s">
        <v>537</v>
      </c>
      <c r="H246" s="8" t="s">
        <v>538</v>
      </c>
      <c r="I246" t="s">
        <v>59</v>
      </c>
      <c r="J246" t="s">
        <v>38</v>
      </c>
      <c r="K246" s="7" t="str" cm="1">
        <f t="array" ref="K246">+_xlfn.IFS(D246="F","PRM",D246="WF","SC",D246="FI","PRMM")</f>
        <v>PRM</v>
      </c>
      <c r="L246" s="9" t="str" cm="1">
        <f t="array" ref="L246">+"CR" &amp; "/" &amp; K246 &amp; "/" &amp;
_xlfn.IFS(
OR(G246="PRE84",G246="PRE84S"),"ND",
AND(F246="OMF",OR(K246="PRM",K246="SC")),"DMI",
AND(F246="IMF",OR(K246="PRM",K246="SC")),"DMO",
AND(F246="SMF",OR(K246="PRM",K246="SC")),"DES",
AND(K246="PRMM",G246="CCCSR-84"),"DU")
&amp; "/" &amp; C246</f>
        <v>CR/PRM/ND/10</v>
      </c>
      <c r="M246" s="10" t="str" cm="1">
        <f t="array" ref="M246">+"CR" &amp; "/" &amp; K246 &amp; "/" &amp;
_xlfn.IFS(
OR(G246="PRE84",G246="PRE84S"),"ND",
AND(F246="OMF",OR(K246="PRM",K246="SC")),"DMI",
AND(F246="IMF",OR(K246="PRM",K246="SC")),"DMO",
AND(F246="SMF",OR(K246="PRM",K246="SC")),"DES",
AND(K246="PRMM",G246="CCCSR-84"),"DU")</f>
        <v>CR/PRM/ND</v>
      </c>
      <c r="N246" s="11"/>
      <c r="O246" s="12">
        <v>3.0000000000000001E-3</v>
      </c>
      <c r="P246" s="12">
        <v>7.1000000000000004E-3</v>
      </c>
      <c r="Q246" s="12">
        <v>0.02</v>
      </c>
      <c r="R246" s="12">
        <v>3.1E-2</v>
      </c>
      <c r="S246" s="12" t="str">
        <f t="shared" si="14"/>
        <v>0.003,0.0071,0.02,0.031</v>
      </c>
      <c r="T246" s="11">
        <v>0.05</v>
      </c>
      <c r="U246" s="11">
        <v>0.37</v>
      </c>
      <c r="V246" s="11">
        <v>0.44</v>
      </c>
      <c r="W246" s="11">
        <v>0.57999999999999996</v>
      </c>
      <c r="X246" s="11">
        <v>0.63</v>
      </c>
      <c r="Y246" s="21" t="str">
        <f t="shared" si="13"/>
        <v>0.37,0.44,0.58,0.63</v>
      </c>
      <c r="Z246" s="11">
        <f t="shared" si="15"/>
        <v>0.05</v>
      </c>
      <c r="AA246" s="7">
        <v>0.04</v>
      </c>
      <c r="AB246" s="7">
        <v>0.9</v>
      </c>
      <c r="AC246" s="7">
        <v>0.1</v>
      </c>
      <c r="AD246" s="13">
        <v>1.5</v>
      </c>
      <c r="AE246" s="13">
        <v>1</v>
      </c>
      <c r="AF246" s="14" t="str" cm="1">
        <f t="array" ref="AF246">+"Loss_distribution_"&amp;D246&amp;"_"&amp;_xlfn.IFS(AND(D246="F",OR(G246="CCCSR-84",G246="NSR98-10")),"POST85_",AND(D246="F",OR(G246="PRE84",G246="PRE84S")),"PRE85_",D246="WF","")&amp;IF(OR(G246="CCCSR-84",G246="NSR98-10",D246="WF"),_xlfn.IFS(F246="OMF","DMI",F246="IMF","DMO",F246="SMF","DES"),)&amp;"_"&amp;C246&amp;"P"</f>
        <v>Loss_distribution_F_PRE85__10P</v>
      </c>
      <c r="AG246" s="15">
        <v>0.65149999999999997</v>
      </c>
      <c r="AH246" s="15">
        <v>0.88585707422874393</v>
      </c>
      <c r="AI246" s="15">
        <v>1.4999999999999999E-2</v>
      </c>
      <c r="AJ246" s="15">
        <v>0.3</v>
      </c>
    </row>
    <row r="247" spans="1:36" hidden="1" x14ac:dyDescent="0.3">
      <c r="A247" s="7" t="s">
        <v>539</v>
      </c>
      <c r="B247" s="7">
        <v>716</v>
      </c>
      <c r="C247" s="7">
        <v>10</v>
      </c>
      <c r="D247" s="7" t="s">
        <v>22</v>
      </c>
      <c r="E247" s="7"/>
      <c r="F247" s="7" t="s">
        <v>523</v>
      </c>
      <c r="G247" t="s">
        <v>537</v>
      </c>
      <c r="H247" s="8" t="s">
        <v>540</v>
      </c>
      <c r="I247" t="s">
        <v>59</v>
      </c>
      <c r="J247" t="s">
        <v>38</v>
      </c>
      <c r="K247" s="7" t="str" cm="1">
        <f t="array" ref="K247">+_xlfn.IFS(D247="F","PRM",D247="WF","SC",D247="FI","PRMM")</f>
        <v>PRM</v>
      </c>
      <c r="L247" s="9" t="str" cm="1">
        <f t="array" ref="L247">+"CR" &amp; "/" &amp; K247 &amp; "/" &amp;
_xlfn.IFS(
OR(G247="PRE84",G247="PRE84S"),"ND",
AND(F247="OMF",OR(K247="PRM",K247="SC")),"DMI",
AND(F247="IMF",OR(K247="PRM",K247="SC")),"DMO",
AND(F247="SMF",OR(K247="PRM",K247="SC")),"DES",
AND(K247="PRMM",G247="CCCSR-84"),"DU")
&amp; "/" &amp; C247</f>
        <v>CR/PRM/ND/10</v>
      </c>
      <c r="M247" s="10" t="str" cm="1">
        <f t="array" ref="M247">+"CR" &amp; "/" &amp; K247 &amp; "/" &amp;
_xlfn.IFS(
OR(G247="PRE84",G247="PRE84S"),"ND",
AND(F247="OMF",OR(K247="PRM",K247="SC")),"DMI",
AND(F247="IMF",OR(K247="PRM",K247="SC")),"DMO",
AND(F247="SMF",OR(K247="PRM",K247="SC")),"DES",
AND(K247="PRMM",G247="CCCSR-84"),"DU")</f>
        <v>CR/PRM/ND</v>
      </c>
      <c r="N247" s="11"/>
      <c r="O247" s="12">
        <v>3.0000000000000001E-3</v>
      </c>
      <c r="P247" s="12">
        <v>7.1000000000000004E-3</v>
      </c>
      <c r="Q247" s="12">
        <v>0.02</v>
      </c>
      <c r="R247" s="12">
        <v>3.1E-2</v>
      </c>
      <c r="S247" s="12" t="str">
        <f t="shared" si="14"/>
        <v>0.003,0.0071,0.02,0.031</v>
      </c>
      <c r="T247" s="11">
        <v>0.05</v>
      </c>
      <c r="U247" s="11">
        <v>0.37</v>
      </c>
      <c r="V247" s="11">
        <v>0.44</v>
      </c>
      <c r="W247" s="11">
        <v>0.57999999999999996</v>
      </c>
      <c r="X247" s="11">
        <v>0.63</v>
      </c>
      <c r="Y247" s="21" t="str">
        <f t="shared" si="13"/>
        <v>0.37,0.44,0.58,0.63</v>
      </c>
      <c r="Z247" s="11">
        <f t="shared" si="15"/>
        <v>0.05</v>
      </c>
      <c r="AA247" s="7">
        <v>0.04</v>
      </c>
      <c r="AB247" s="7">
        <v>0.9</v>
      </c>
      <c r="AC247" s="7">
        <v>0.1</v>
      </c>
      <c r="AD247" s="13">
        <v>1.5</v>
      </c>
      <c r="AE247" s="13">
        <v>1</v>
      </c>
      <c r="AF247" s="14" t="str" cm="1">
        <f t="array" ref="AF247">+"Loss_distribution_"&amp;D247&amp;"_"&amp;_xlfn.IFS(AND(D247="F",OR(G247="CCCSR-84",G247="NSR98-10")),"POST85_",AND(D247="F",OR(G247="PRE84",G247="PRE84S")),"PRE85_",D247="WF","")&amp;IF(OR(G247="CCCSR-84",G247="NSR98-10",D247="WF"),_xlfn.IFS(F247="OMF","DMI",F247="IMF","DMO",F247="SMF","DES"),)&amp;"_"&amp;C247&amp;"P"</f>
        <v>Loss_distribution_F_PRE85__10P</v>
      </c>
      <c r="AG247" s="15">
        <v>0.65149999999999997</v>
      </c>
      <c r="AH247" s="15">
        <v>0.88585707422874393</v>
      </c>
      <c r="AI247" s="15">
        <v>1.4999999999999999E-2</v>
      </c>
      <c r="AJ247" s="15">
        <v>0.3</v>
      </c>
    </row>
    <row r="248" spans="1:36" hidden="1" x14ac:dyDescent="0.3">
      <c r="A248" s="7" t="s">
        <v>541</v>
      </c>
      <c r="B248" s="7">
        <v>720</v>
      </c>
      <c r="C248" s="7">
        <v>10</v>
      </c>
      <c r="D248" s="7" t="s">
        <v>22</v>
      </c>
      <c r="E248" s="7"/>
      <c r="F248" s="7" t="s">
        <v>523</v>
      </c>
      <c r="G248" t="s">
        <v>537</v>
      </c>
      <c r="H248" s="8" t="s">
        <v>542</v>
      </c>
      <c r="I248" t="s">
        <v>529</v>
      </c>
      <c r="J248" t="s">
        <v>38</v>
      </c>
      <c r="K248" s="7" t="str" cm="1">
        <f t="array" ref="K248">+_xlfn.IFS(D248="F","PRM",D248="WF","SC",D248="FI","PRMM")</f>
        <v>PRM</v>
      </c>
      <c r="L248" s="9" t="str" cm="1">
        <f t="array" ref="L248">+"CR" &amp; "/" &amp; K248 &amp; "/" &amp;
_xlfn.IFS(
OR(G248="PRE84",G248="PRE84S"),"ND",
AND(F248="OMF",OR(K248="PRM",K248="SC")),"DMI",
AND(F248="IMF",OR(K248="PRM",K248="SC")),"DMO",
AND(F248="SMF",OR(K248="PRM",K248="SC")),"DES",
AND(K248="PRMM",G248="CCCSR-84"),"DU")
&amp; "/" &amp; C248</f>
        <v>CR/PRM/ND/10</v>
      </c>
      <c r="M248" s="10" t="str" cm="1">
        <f t="array" ref="M248">+"CR" &amp; "/" &amp; K248 &amp; "/" &amp;
_xlfn.IFS(
OR(G248="PRE84",G248="PRE84S"),"ND",
AND(F248="OMF",OR(K248="PRM",K248="SC")),"DMI",
AND(F248="IMF",OR(K248="PRM",K248="SC")),"DMO",
AND(F248="SMF",OR(K248="PRM",K248="SC")),"DES",
AND(K248="PRMM",G248="CCCSR-84"),"DU")</f>
        <v>CR/PRM/ND</v>
      </c>
      <c r="N248" s="11"/>
      <c r="O248" s="12">
        <v>3.0000000000000001E-3</v>
      </c>
      <c r="P248" s="12">
        <v>7.1000000000000004E-3</v>
      </c>
      <c r="Q248" s="12">
        <v>0.02</v>
      </c>
      <c r="R248" s="12">
        <v>3.1E-2</v>
      </c>
      <c r="S248" s="12" t="str">
        <f t="shared" si="14"/>
        <v>0.003,0.0071,0.02,0.031</v>
      </c>
      <c r="T248" s="11">
        <v>0.05</v>
      </c>
      <c r="U248" s="11">
        <v>0.37</v>
      </c>
      <c r="V248" s="11">
        <v>0.44</v>
      </c>
      <c r="W248" s="11">
        <v>0.57999999999999996</v>
      </c>
      <c r="X248" s="11">
        <v>0.63</v>
      </c>
      <c r="Y248" s="21" t="str">
        <f t="shared" si="13"/>
        <v>0.37,0.44,0.58,0.63</v>
      </c>
      <c r="Z248" s="11">
        <f t="shared" si="15"/>
        <v>0.05</v>
      </c>
      <c r="AA248" s="7">
        <v>0.04</v>
      </c>
      <c r="AB248" s="7">
        <v>0.9</v>
      </c>
      <c r="AC248" s="7">
        <v>0.1</v>
      </c>
      <c r="AD248" s="13">
        <v>1.5</v>
      </c>
      <c r="AE248" s="13">
        <v>1</v>
      </c>
      <c r="AF248" s="14" t="str" cm="1">
        <f t="array" ref="AF248">+"Loss_distribution_"&amp;D248&amp;"_"&amp;_xlfn.IFS(AND(D248="F",OR(G248="CCCSR-84",G248="NSR98-10")),"POST85_",AND(D248="F",OR(G248="PRE84",G248="PRE84S")),"PRE85_",D248="WF","")&amp;IF(OR(G248="CCCSR-84",G248="NSR98-10",D248="WF"),_xlfn.IFS(F248="OMF","DMI",F248="IMF","DMO",F248="SMF","DES"),)&amp;"_"&amp;C248&amp;"P"</f>
        <v>Loss_distribution_F_PRE85__10P</v>
      </c>
      <c r="AG248" s="15">
        <v>0.65149999999999997</v>
      </c>
      <c r="AH248" s="15">
        <v>0.88585707422874393</v>
      </c>
      <c r="AI248" s="15">
        <v>1.4999999999999999E-2</v>
      </c>
      <c r="AJ248" s="15">
        <v>0.3</v>
      </c>
    </row>
    <row r="249" spans="1:36" hidden="1" x14ac:dyDescent="0.3">
      <c r="A249" s="7" t="s">
        <v>543</v>
      </c>
      <c r="B249" s="7">
        <v>724</v>
      </c>
      <c r="C249" s="7">
        <v>10</v>
      </c>
      <c r="D249" s="7" t="s">
        <v>22</v>
      </c>
      <c r="E249" s="7"/>
      <c r="F249" s="7" t="s">
        <v>523</v>
      </c>
      <c r="G249" t="s">
        <v>537</v>
      </c>
      <c r="H249" s="8" t="s">
        <v>544</v>
      </c>
      <c r="I249" t="s">
        <v>529</v>
      </c>
      <c r="J249" t="s">
        <v>38</v>
      </c>
      <c r="K249" s="7" t="str" cm="1">
        <f t="array" ref="K249">+_xlfn.IFS(D249="F","PRM",D249="WF","SC",D249="FI","PRMM")</f>
        <v>PRM</v>
      </c>
      <c r="L249" s="9" t="str" cm="1">
        <f t="array" ref="L249">+"CR" &amp; "/" &amp; K249 &amp; "/" &amp;
_xlfn.IFS(
OR(G249="PRE84",G249="PRE84S"),"ND",
AND(F249="OMF",OR(K249="PRM",K249="SC")),"DMI",
AND(F249="IMF",OR(K249="PRM",K249="SC")),"DMO",
AND(F249="SMF",OR(K249="PRM",K249="SC")),"DES",
AND(K249="PRMM",G249="CCCSR-84"),"DU")
&amp; "/" &amp; C249</f>
        <v>CR/PRM/ND/10</v>
      </c>
      <c r="M249" s="10" t="str" cm="1">
        <f t="array" ref="M249">+"CR" &amp; "/" &amp; K249 &amp; "/" &amp;
_xlfn.IFS(
OR(G249="PRE84",G249="PRE84S"),"ND",
AND(F249="OMF",OR(K249="PRM",K249="SC")),"DMI",
AND(F249="IMF",OR(K249="PRM",K249="SC")),"DMO",
AND(F249="SMF",OR(K249="PRM",K249="SC")),"DES",
AND(K249="PRMM",G249="CCCSR-84"),"DU")</f>
        <v>CR/PRM/ND</v>
      </c>
      <c r="N249" s="11"/>
      <c r="O249" s="12">
        <v>3.0000000000000001E-3</v>
      </c>
      <c r="P249" s="12">
        <v>7.1000000000000004E-3</v>
      </c>
      <c r="Q249" s="12">
        <v>0.02</v>
      </c>
      <c r="R249" s="12">
        <v>3.1E-2</v>
      </c>
      <c r="S249" s="12" t="str">
        <f t="shared" si="14"/>
        <v>0.003,0.0071,0.02,0.031</v>
      </c>
      <c r="T249" s="11">
        <v>0.05</v>
      </c>
      <c r="U249" s="11">
        <v>0.37</v>
      </c>
      <c r="V249" s="11">
        <v>0.44</v>
      </c>
      <c r="W249" s="11">
        <v>0.57999999999999996</v>
      </c>
      <c r="X249" s="11">
        <v>0.63</v>
      </c>
      <c r="Y249" s="21" t="str">
        <f t="shared" si="13"/>
        <v>0.37,0.44,0.58,0.63</v>
      </c>
      <c r="Z249" s="11">
        <f t="shared" si="15"/>
        <v>0.05</v>
      </c>
      <c r="AA249" s="7">
        <v>0.04</v>
      </c>
      <c r="AB249" s="7">
        <v>0.9</v>
      </c>
      <c r="AC249" s="7">
        <v>0.1</v>
      </c>
      <c r="AD249" s="13">
        <v>1.5</v>
      </c>
      <c r="AE249" s="13">
        <v>1</v>
      </c>
      <c r="AF249" s="14" t="str" cm="1">
        <f t="array" ref="AF249">+"Loss_distribution_"&amp;D249&amp;"_"&amp;_xlfn.IFS(AND(D249="F",OR(G249="CCCSR-84",G249="NSR98-10")),"POST85_",AND(D249="F",OR(G249="PRE84",G249="PRE84S")),"PRE85_",D249="WF","")&amp;IF(OR(G249="CCCSR-84",G249="NSR98-10",D249="WF"),_xlfn.IFS(F249="OMF","DMI",F249="IMF","DMO",F249="SMF","DES"),)&amp;"_"&amp;C249&amp;"P"</f>
        <v>Loss_distribution_F_PRE85__10P</v>
      </c>
      <c r="AG249" s="15">
        <v>0.65149999999999997</v>
      </c>
      <c r="AH249" s="15">
        <v>0.88585707422874393</v>
      </c>
      <c r="AI249" s="15">
        <v>1.4999999999999999E-2</v>
      </c>
      <c r="AJ249" s="15">
        <v>0.3</v>
      </c>
    </row>
    <row r="250" spans="1:36" hidden="1" x14ac:dyDescent="0.3">
      <c r="A250" s="7" t="s">
        <v>545</v>
      </c>
      <c r="B250" s="7">
        <v>566</v>
      </c>
      <c r="C250" s="7">
        <v>2</v>
      </c>
      <c r="D250" s="7" t="s">
        <v>22</v>
      </c>
      <c r="E250" s="7"/>
      <c r="F250" s="7" t="s">
        <v>523</v>
      </c>
      <c r="G250" t="s">
        <v>524</v>
      </c>
      <c r="H250" s="8" t="s">
        <v>546</v>
      </c>
      <c r="I250" t="s">
        <v>26</v>
      </c>
      <c r="J250" t="s">
        <v>38</v>
      </c>
      <c r="K250" s="7" t="str" cm="1">
        <f t="array" ref="K250">+_xlfn.IFS(D250="F","PRM",D250="WF","SC",D250="FI","PRMM")</f>
        <v>PRM</v>
      </c>
      <c r="L250" s="9" t="str" cm="1">
        <f t="array" ref="L250">+"CR" &amp; "/" &amp; K250 &amp; "/" &amp;
_xlfn.IFS(
OR(G250="PRE84",G250="PRE84S"),"ND",
AND(F250="OMF",OR(K250="PRM",K250="SC")),"DMI",
AND(F250="IMF",OR(K250="PRM",K250="SC")),"DMO",
AND(F250="SMF",OR(K250="PRM",K250="SC")),"DES",
AND(K250="PRMM",G250="CCCSR-84"),"DU")
&amp; "/" &amp; C250</f>
        <v>CR/PRM/ND/2</v>
      </c>
      <c r="M250" s="10" t="str" cm="1">
        <f t="array" ref="M250">+"CR" &amp; "/" &amp; K250 &amp; "/" &amp;
_xlfn.IFS(
OR(G250="PRE84",G250="PRE84S"),"ND",
AND(F250="OMF",OR(K250="PRM",K250="SC")),"DMI",
AND(F250="IMF",OR(K250="PRM",K250="SC")),"DMO",
AND(F250="SMF",OR(K250="PRM",K250="SC")),"DES",
AND(K250="PRMM",G250="CCCSR-84"),"DU")</f>
        <v>CR/PRM/ND</v>
      </c>
      <c r="N250" s="11"/>
      <c r="O250" s="12">
        <v>3.0000000000000001E-3</v>
      </c>
      <c r="P250" s="12">
        <v>7.1000000000000004E-3</v>
      </c>
      <c r="Q250" s="12">
        <v>0.02</v>
      </c>
      <c r="R250" s="12">
        <v>3.1E-2</v>
      </c>
      <c r="S250" s="12" t="str">
        <f t="shared" si="14"/>
        <v>0.003,0.0071,0.02,0.031</v>
      </c>
      <c r="T250" s="11">
        <v>0.05</v>
      </c>
      <c r="U250" s="11">
        <v>0.37</v>
      </c>
      <c r="V250" s="11">
        <v>0.44</v>
      </c>
      <c r="W250" s="11">
        <v>0.57999999999999996</v>
      </c>
      <c r="X250" s="11">
        <v>0.63</v>
      </c>
      <c r="Y250" s="21" t="str">
        <f t="shared" si="13"/>
        <v>0.37,0.44,0.58,0.63</v>
      </c>
      <c r="Z250" s="11">
        <f t="shared" si="15"/>
        <v>0.05</v>
      </c>
      <c r="AA250" s="7">
        <v>0.04</v>
      </c>
      <c r="AB250" s="7">
        <v>0.9</v>
      </c>
      <c r="AC250" s="7">
        <v>0.1</v>
      </c>
      <c r="AD250" s="13">
        <v>0.6</v>
      </c>
      <c r="AE250" s="13">
        <v>1</v>
      </c>
      <c r="AF250" s="14" t="str" cm="1">
        <f t="array" ref="AF250">+"Loss_distribution_"&amp;D250&amp;"_"&amp;_xlfn.IFS(AND(D250="F",OR(G250="CCCSR-84",G250="NSR98-10")),"POST85_",AND(D250="F",OR(G250="PRE84",G250="PRE84S")),"PRE85_",D250="WF","")&amp;IF(OR(G250="CCCSR-84",G250="NSR98-10",D250="WF"),_xlfn.IFS(F250="OMF","DMI",F250="IMF","DMO",F250="SMF","DES"),)&amp;"_"&amp;C250&amp;"P"</f>
        <v>Loss_distribution_F_PRE85__2P</v>
      </c>
      <c r="AG250" s="15">
        <v>0.70699999999999996</v>
      </c>
      <c r="AH250" s="15">
        <v>0.90400556394978959</v>
      </c>
      <c r="AI250" s="15">
        <v>1.4999999999999999E-2</v>
      </c>
      <c r="AJ250" s="15">
        <v>0.3</v>
      </c>
    </row>
    <row r="251" spans="1:36" hidden="1" x14ac:dyDescent="0.3">
      <c r="A251" s="7" t="s">
        <v>547</v>
      </c>
      <c r="B251" s="7">
        <v>568</v>
      </c>
      <c r="C251" s="7">
        <v>2</v>
      </c>
      <c r="D251" s="7" t="s">
        <v>22</v>
      </c>
      <c r="E251" s="7"/>
      <c r="F251" s="7" t="s">
        <v>523</v>
      </c>
      <c r="G251" t="s">
        <v>524</v>
      </c>
      <c r="H251" s="8" t="s">
        <v>548</v>
      </c>
      <c r="I251" t="s">
        <v>26</v>
      </c>
      <c r="J251" t="s">
        <v>38</v>
      </c>
      <c r="K251" s="7" t="str" cm="1">
        <f t="array" ref="K251">+_xlfn.IFS(D251="F","PRM",D251="WF","SC",D251="FI","PRMM")</f>
        <v>PRM</v>
      </c>
      <c r="L251" s="9" t="str" cm="1">
        <f t="array" ref="L251">+"CR" &amp; "/" &amp; K251 &amp; "/" &amp;
_xlfn.IFS(
OR(G251="PRE84",G251="PRE84S"),"ND",
AND(F251="OMF",OR(K251="PRM",K251="SC")),"DMI",
AND(F251="IMF",OR(K251="PRM",K251="SC")),"DMO",
AND(F251="SMF",OR(K251="PRM",K251="SC")),"DES",
AND(K251="PRMM",G251="CCCSR-84"),"DU")
&amp; "/" &amp; C251</f>
        <v>CR/PRM/ND/2</v>
      </c>
      <c r="M251" s="10" t="str" cm="1">
        <f t="array" ref="M251">+"CR" &amp; "/" &amp; K251 &amp; "/" &amp;
_xlfn.IFS(
OR(G251="PRE84",G251="PRE84S"),"ND",
AND(F251="OMF",OR(K251="PRM",K251="SC")),"DMI",
AND(F251="IMF",OR(K251="PRM",K251="SC")),"DMO",
AND(F251="SMF",OR(K251="PRM",K251="SC")),"DES",
AND(K251="PRMM",G251="CCCSR-84"),"DU")</f>
        <v>CR/PRM/ND</v>
      </c>
      <c r="N251" s="11"/>
      <c r="O251" s="12">
        <v>3.0000000000000001E-3</v>
      </c>
      <c r="P251" s="12">
        <v>7.1000000000000004E-3</v>
      </c>
      <c r="Q251" s="12">
        <v>0.02</v>
      </c>
      <c r="R251" s="12">
        <v>3.1E-2</v>
      </c>
      <c r="S251" s="12" t="str">
        <f t="shared" si="14"/>
        <v>0.003,0.0071,0.02,0.031</v>
      </c>
      <c r="T251" s="11">
        <v>0.05</v>
      </c>
      <c r="U251" s="11">
        <v>0.37</v>
      </c>
      <c r="V251" s="11">
        <v>0.44</v>
      </c>
      <c r="W251" s="11">
        <v>0.57999999999999996</v>
      </c>
      <c r="X251" s="11">
        <v>0.63</v>
      </c>
      <c r="Y251" s="21" t="str">
        <f t="shared" si="13"/>
        <v>0.37,0.44,0.58,0.63</v>
      </c>
      <c r="Z251" s="11">
        <f t="shared" si="15"/>
        <v>0.05</v>
      </c>
      <c r="AA251" s="7">
        <v>0.04</v>
      </c>
      <c r="AB251" s="7">
        <v>0.9</v>
      </c>
      <c r="AC251" s="7">
        <v>0.1</v>
      </c>
      <c r="AD251" s="13">
        <v>0.6</v>
      </c>
      <c r="AE251" s="13">
        <v>1</v>
      </c>
      <c r="AF251" s="14" t="str" cm="1">
        <f t="array" ref="AF251">+"Loss_distribution_"&amp;D251&amp;"_"&amp;_xlfn.IFS(AND(D251="F",OR(G251="CCCSR-84",G251="NSR98-10")),"POST85_",AND(D251="F",OR(G251="PRE84",G251="PRE84S")),"PRE85_",D251="WF","")&amp;IF(OR(G251="CCCSR-84",G251="NSR98-10",D251="WF"),_xlfn.IFS(F251="OMF","DMI",F251="IMF","DMO",F251="SMF","DES"),)&amp;"_"&amp;C251&amp;"P"</f>
        <v>Loss_distribution_F_PRE85__2P</v>
      </c>
      <c r="AG251" s="15">
        <v>0.70699999999999996</v>
      </c>
      <c r="AH251" s="15">
        <v>0.90400556394978959</v>
      </c>
      <c r="AI251" s="15">
        <v>1.4999999999999999E-2</v>
      </c>
      <c r="AJ251" s="15">
        <v>0.3</v>
      </c>
    </row>
    <row r="252" spans="1:36" hidden="1" x14ac:dyDescent="0.3">
      <c r="A252" s="7" t="s">
        <v>549</v>
      </c>
      <c r="B252" s="7">
        <v>570</v>
      </c>
      <c r="C252" s="7">
        <v>2</v>
      </c>
      <c r="D252" s="7" t="s">
        <v>22</v>
      </c>
      <c r="E252" s="7"/>
      <c r="F252" s="7" t="s">
        <v>523</v>
      </c>
      <c r="G252" t="s">
        <v>524</v>
      </c>
      <c r="H252" s="8" t="s">
        <v>550</v>
      </c>
      <c r="I252" t="s">
        <v>26</v>
      </c>
      <c r="J252" t="s">
        <v>38</v>
      </c>
      <c r="K252" s="7" t="str" cm="1">
        <f t="array" ref="K252">+_xlfn.IFS(D252="F","PRM",D252="WF","SC",D252="FI","PRMM")</f>
        <v>PRM</v>
      </c>
      <c r="L252" s="9" t="str" cm="1">
        <f t="array" ref="L252">+"CR" &amp; "/" &amp; K252 &amp; "/" &amp;
_xlfn.IFS(
OR(G252="PRE84",G252="PRE84S"),"ND",
AND(F252="OMF",OR(K252="PRM",K252="SC")),"DMI",
AND(F252="IMF",OR(K252="PRM",K252="SC")),"DMO",
AND(F252="SMF",OR(K252="PRM",K252="SC")),"DES",
AND(K252="PRMM",G252="CCCSR-84"),"DU")
&amp; "/" &amp; C252</f>
        <v>CR/PRM/ND/2</v>
      </c>
      <c r="M252" s="10" t="str" cm="1">
        <f t="array" ref="M252">+"CR" &amp; "/" &amp; K252 &amp; "/" &amp;
_xlfn.IFS(
OR(G252="PRE84",G252="PRE84S"),"ND",
AND(F252="OMF",OR(K252="PRM",K252="SC")),"DMI",
AND(F252="IMF",OR(K252="PRM",K252="SC")),"DMO",
AND(F252="SMF",OR(K252="PRM",K252="SC")),"DES",
AND(K252="PRMM",G252="CCCSR-84"),"DU")</f>
        <v>CR/PRM/ND</v>
      </c>
      <c r="N252" s="11"/>
      <c r="O252" s="12">
        <v>3.0000000000000001E-3</v>
      </c>
      <c r="P252" s="12">
        <v>7.1000000000000004E-3</v>
      </c>
      <c r="Q252" s="12">
        <v>0.02</v>
      </c>
      <c r="R252" s="12">
        <v>3.1E-2</v>
      </c>
      <c r="S252" s="12" t="str">
        <f t="shared" si="14"/>
        <v>0.003,0.0071,0.02,0.031</v>
      </c>
      <c r="T252" s="11">
        <v>0.05</v>
      </c>
      <c r="U252" s="11">
        <v>0.37</v>
      </c>
      <c r="V252" s="11">
        <v>0.44</v>
      </c>
      <c r="W252" s="11">
        <v>0.57999999999999996</v>
      </c>
      <c r="X252" s="11">
        <v>0.63</v>
      </c>
      <c r="Y252" s="21" t="str">
        <f t="shared" si="13"/>
        <v>0.37,0.44,0.58,0.63</v>
      </c>
      <c r="Z252" s="11">
        <f t="shared" si="15"/>
        <v>0.05</v>
      </c>
      <c r="AA252" s="7">
        <v>0.04</v>
      </c>
      <c r="AB252" s="7">
        <v>0.9</v>
      </c>
      <c r="AC252" s="7">
        <v>0.1</v>
      </c>
      <c r="AD252" s="13">
        <v>0.6</v>
      </c>
      <c r="AE252" s="13">
        <v>1</v>
      </c>
      <c r="AF252" s="14" t="str" cm="1">
        <f t="array" ref="AF252">+"Loss_distribution_"&amp;D252&amp;"_"&amp;_xlfn.IFS(AND(D252="F",OR(G252="CCCSR-84",G252="NSR98-10")),"POST85_",AND(D252="F",OR(G252="PRE84",G252="PRE84S")),"PRE85_",D252="WF","")&amp;IF(OR(G252="CCCSR-84",G252="NSR98-10",D252="WF"),_xlfn.IFS(F252="OMF","DMI",F252="IMF","DMO",F252="SMF","DES"),)&amp;"_"&amp;C252&amp;"P"</f>
        <v>Loss_distribution_F_PRE85__2P</v>
      </c>
      <c r="AG252" s="15">
        <v>0.70699999999999996</v>
      </c>
      <c r="AH252" s="15">
        <v>0.90400556394978959</v>
      </c>
      <c r="AI252" s="15">
        <v>1.4999999999999999E-2</v>
      </c>
      <c r="AJ252" s="15">
        <v>0.3</v>
      </c>
    </row>
    <row r="253" spans="1:36" hidden="1" x14ac:dyDescent="0.3">
      <c r="A253" s="7" t="s">
        <v>551</v>
      </c>
      <c r="B253" s="7">
        <v>572</v>
      </c>
      <c r="C253" s="7">
        <v>2</v>
      </c>
      <c r="D253" s="7" t="s">
        <v>22</v>
      </c>
      <c r="E253" s="7"/>
      <c r="F253" s="7" t="s">
        <v>523</v>
      </c>
      <c r="G253" t="s">
        <v>524</v>
      </c>
      <c r="H253" s="8" t="s">
        <v>552</v>
      </c>
      <c r="I253" t="s">
        <v>35</v>
      </c>
      <c r="J253" t="s">
        <v>38</v>
      </c>
      <c r="K253" s="7" t="str" cm="1">
        <f t="array" ref="K253">+_xlfn.IFS(D253="F","PRM",D253="WF","SC",D253="FI","PRMM")</f>
        <v>PRM</v>
      </c>
      <c r="L253" s="9" t="str" cm="1">
        <f t="array" ref="L253">+"CR" &amp; "/" &amp; K253 &amp; "/" &amp;
_xlfn.IFS(
OR(G253="PRE84",G253="PRE84S"),"ND",
AND(F253="OMF",OR(K253="PRM",K253="SC")),"DMI",
AND(F253="IMF",OR(K253="PRM",K253="SC")),"DMO",
AND(F253="SMF",OR(K253="PRM",K253="SC")),"DES",
AND(K253="PRMM",G253="CCCSR-84"),"DU")
&amp; "/" &amp; C253</f>
        <v>CR/PRM/ND/2</v>
      </c>
      <c r="M253" s="10" t="str" cm="1">
        <f t="array" ref="M253">+"CR" &amp; "/" &amp; K253 &amp; "/" &amp;
_xlfn.IFS(
OR(G253="PRE84",G253="PRE84S"),"ND",
AND(F253="OMF",OR(K253="PRM",K253="SC")),"DMI",
AND(F253="IMF",OR(K253="PRM",K253="SC")),"DMO",
AND(F253="SMF",OR(K253="PRM",K253="SC")),"DES",
AND(K253="PRMM",G253="CCCSR-84"),"DU")</f>
        <v>CR/PRM/ND</v>
      </c>
      <c r="N253" s="11"/>
      <c r="O253" s="12">
        <v>3.0000000000000001E-3</v>
      </c>
      <c r="P253" s="12">
        <v>7.1000000000000004E-3</v>
      </c>
      <c r="Q253" s="12">
        <v>0.02</v>
      </c>
      <c r="R253" s="12">
        <v>3.1E-2</v>
      </c>
      <c r="S253" s="12" t="str">
        <f t="shared" si="14"/>
        <v>0.003,0.0071,0.02,0.031</v>
      </c>
      <c r="T253" s="11">
        <v>0.05</v>
      </c>
      <c r="U253" s="11">
        <v>0.37</v>
      </c>
      <c r="V253" s="11">
        <v>0.44</v>
      </c>
      <c r="W253" s="11">
        <v>0.57999999999999996</v>
      </c>
      <c r="X253" s="11">
        <v>0.63</v>
      </c>
      <c r="Y253" s="21" t="str">
        <f t="shared" si="13"/>
        <v>0.37,0.44,0.58,0.63</v>
      </c>
      <c r="Z253" s="11">
        <f t="shared" si="15"/>
        <v>0.05</v>
      </c>
      <c r="AA253" s="7">
        <v>0.04</v>
      </c>
      <c r="AB253" s="7">
        <v>0.9</v>
      </c>
      <c r="AC253" s="7">
        <v>0.1</v>
      </c>
      <c r="AD253" s="13">
        <v>0.6</v>
      </c>
      <c r="AE253" s="13">
        <v>1</v>
      </c>
      <c r="AF253" s="14" t="str" cm="1">
        <f t="array" ref="AF253">+"Loss_distribution_"&amp;D253&amp;"_"&amp;_xlfn.IFS(AND(D253="F",OR(G253="CCCSR-84",G253="NSR98-10")),"POST85_",AND(D253="F",OR(G253="PRE84",G253="PRE84S")),"PRE85_",D253="WF","")&amp;IF(OR(G253="CCCSR-84",G253="NSR98-10",D253="WF"),_xlfn.IFS(F253="OMF","DMI",F253="IMF","DMO",F253="SMF","DES"),)&amp;"_"&amp;C253&amp;"P"</f>
        <v>Loss_distribution_F_PRE85__2P</v>
      </c>
      <c r="AG253" s="15">
        <v>0.70699999999999996</v>
      </c>
      <c r="AH253" s="15">
        <v>0.90400556394978959</v>
      </c>
      <c r="AI253" s="15">
        <v>1.4999999999999999E-2</v>
      </c>
      <c r="AJ253" s="15">
        <v>0.3</v>
      </c>
    </row>
    <row r="254" spans="1:36" hidden="1" x14ac:dyDescent="0.3">
      <c r="A254" s="7" t="s">
        <v>553</v>
      </c>
      <c r="B254" s="7">
        <v>577</v>
      </c>
      <c r="C254" s="7">
        <v>2</v>
      </c>
      <c r="D254" s="7" t="s">
        <v>22</v>
      </c>
      <c r="E254" s="7"/>
      <c r="F254" s="7" t="s">
        <v>523</v>
      </c>
      <c r="G254" t="s">
        <v>524</v>
      </c>
      <c r="H254" s="8" t="s">
        <v>554</v>
      </c>
      <c r="I254" t="s">
        <v>35</v>
      </c>
      <c r="J254" t="s">
        <v>38</v>
      </c>
      <c r="K254" s="7" t="str" cm="1">
        <f t="array" ref="K254">+_xlfn.IFS(D254="F","PRM",D254="WF","SC",D254="FI","PRMM")</f>
        <v>PRM</v>
      </c>
      <c r="L254" s="9" t="str" cm="1">
        <f t="array" ref="L254">+"CR" &amp; "/" &amp; K254 &amp; "/" &amp;
_xlfn.IFS(
OR(G254="PRE84",G254="PRE84S"),"ND",
AND(F254="OMF",OR(K254="PRM",K254="SC")),"DMI",
AND(F254="IMF",OR(K254="PRM",K254="SC")),"DMO",
AND(F254="SMF",OR(K254="PRM",K254="SC")),"DES",
AND(K254="PRMM",G254="CCCSR-84"),"DU")
&amp; "/" &amp; C254</f>
        <v>CR/PRM/ND/2</v>
      </c>
      <c r="M254" s="10" t="str" cm="1">
        <f t="array" ref="M254">+"CR" &amp; "/" &amp; K254 &amp; "/" &amp;
_xlfn.IFS(
OR(G254="PRE84",G254="PRE84S"),"ND",
AND(F254="OMF",OR(K254="PRM",K254="SC")),"DMI",
AND(F254="IMF",OR(K254="PRM",K254="SC")),"DMO",
AND(F254="SMF",OR(K254="PRM",K254="SC")),"DES",
AND(K254="PRMM",G254="CCCSR-84"),"DU")</f>
        <v>CR/PRM/ND</v>
      </c>
      <c r="N254" s="11"/>
      <c r="O254" s="12">
        <v>3.0000000000000001E-3</v>
      </c>
      <c r="P254" s="12">
        <v>7.1000000000000004E-3</v>
      </c>
      <c r="Q254" s="12">
        <v>0.02</v>
      </c>
      <c r="R254" s="12">
        <v>3.1E-2</v>
      </c>
      <c r="S254" s="12" t="str">
        <f t="shared" si="14"/>
        <v>0.003,0.0071,0.02,0.031</v>
      </c>
      <c r="T254" s="11">
        <v>0.05</v>
      </c>
      <c r="U254" s="11">
        <v>0.37</v>
      </c>
      <c r="V254" s="11">
        <v>0.44</v>
      </c>
      <c r="W254" s="11">
        <v>0.57999999999999996</v>
      </c>
      <c r="X254" s="11">
        <v>0.63</v>
      </c>
      <c r="Y254" s="21" t="str">
        <f t="shared" si="13"/>
        <v>0.37,0.44,0.58,0.63</v>
      </c>
      <c r="Z254" s="11">
        <f t="shared" si="15"/>
        <v>0.05</v>
      </c>
      <c r="AA254" s="7">
        <v>0.04</v>
      </c>
      <c r="AB254" s="7">
        <v>0.9</v>
      </c>
      <c r="AC254" s="7">
        <v>0.1</v>
      </c>
      <c r="AD254" s="13">
        <v>0.6</v>
      </c>
      <c r="AE254" s="13">
        <v>1</v>
      </c>
      <c r="AF254" s="14" t="str" cm="1">
        <f t="array" ref="AF254">+"Loss_distribution_"&amp;D254&amp;"_"&amp;_xlfn.IFS(AND(D254="F",OR(G254="CCCSR-84",G254="NSR98-10")),"POST85_",AND(D254="F",OR(G254="PRE84",G254="PRE84S")),"PRE85_",D254="WF","")&amp;IF(OR(G254="CCCSR-84",G254="NSR98-10",D254="WF"),_xlfn.IFS(F254="OMF","DMI",F254="IMF","DMO",F254="SMF","DES"),)&amp;"_"&amp;C254&amp;"P"</f>
        <v>Loss_distribution_F_PRE85__2P</v>
      </c>
      <c r="AG254" s="15">
        <v>0.70699999999999996</v>
      </c>
      <c r="AH254" s="15">
        <v>0.90400556394978959</v>
      </c>
      <c r="AI254" s="15">
        <v>1.4999999999999999E-2</v>
      </c>
      <c r="AJ254" s="15">
        <v>0.3</v>
      </c>
    </row>
    <row r="255" spans="1:36" hidden="1" x14ac:dyDescent="0.3">
      <c r="A255" s="7" t="s">
        <v>555</v>
      </c>
      <c r="B255" s="7">
        <v>578</v>
      </c>
      <c r="C255" s="7">
        <v>2</v>
      </c>
      <c r="D255" s="7" t="s">
        <v>22</v>
      </c>
      <c r="E255" s="7"/>
      <c r="F255" s="7" t="s">
        <v>523</v>
      </c>
      <c r="G255" t="s">
        <v>524</v>
      </c>
      <c r="H255" s="8" t="s">
        <v>556</v>
      </c>
      <c r="I255" t="s">
        <v>35</v>
      </c>
      <c r="J255" t="s">
        <v>38</v>
      </c>
      <c r="K255" s="7" t="str" cm="1">
        <f t="array" ref="K255">+_xlfn.IFS(D255="F","PRM",D255="WF","SC",D255="FI","PRMM")</f>
        <v>PRM</v>
      </c>
      <c r="L255" s="9" t="str" cm="1">
        <f t="array" ref="L255">+"CR" &amp; "/" &amp; K255 &amp; "/" &amp;
_xlfn.IFS(
OR(G255="PRE84",G255="PRE84S"),"ND",
AND(F255="OMF",OR(K255="PRM",K255="SC")),"DMI",
AND(F255="IMF",OR(K255="PRM",K255="SC")),"DMO",
AND(F255="SMF",OR(K255="PRM",K255="SC")),"DES",
AND(K255="PRMM",G255="CCCSR-84"),"DU")
&amp; "/" &amp; C255</f>
        <v>CR/PRM/ND/2</v>
      </c>
      <c r="M255" s="10" t="str" cm="1">
        <f t="array" ref="M255">+"CR" &amp; "/" &amp; K255 &amp; "/" &amp;
_xlfn.IFS(
OR(G255="PRE84",G255="PRE84S"),"ND",
AND(F255="OMF",OR(K255="PRM",K255="SC")),"DMI",
AND(F255="IMF",OR(K255="PRM",K255="SC")),"DMO",
AND(F255="SMF",OR(K255="PRM",K255="SC")),"DES",
AND(K255="PRMM",G255="CCCSR-84"),"DU")</f>
        <v>CR/PRM/ND</v>
      </c>
      <c r="N255" s="11"/>
      <c r="O255" s="12">
        <v>3.0000000000000001E-3</v>
      </c>
      <c r="P255" s="12">
        <v>7.1000000000000004E-3</v>
      </c>
      <c r="Q255" s="12">
        <v>0.02</v>
      </c>
      <c r="R255" s="12">
        <v>3.1E-2</v>
      </c>
      <c r="S255" s="12" t="str">
        <f t="shared" si="14"/>
        <v>0.003,0.0071,0.02,0.031</v>
      </c>
      <c r="T255" s="11">
        <v>0.05</v>
      </c>
      <c r="U255" s="11">
        <v>0.37</v>
      </c>
      <c r="V255" s="11">
        <v>0.44</v>
      </c>
      <c r="W255" s="11">
        <v>0.57999999999999996</v>
      </c>
      <c r="X255" s="11">
        <v>0.63</v>
      </c>
      <c r="Y255" s="21" t="str">
        <f t="shared" si="13"/>
        <v>0.37,0.44,0.58,0.63</v>
      </c>
      <c r="Z255" s="11">
        <f t="shared" si="15"/>
        <v>0.05</v>
      </c>
      <c r="AA255" s="7">
        <v>0.04</v>
      </c>
      <c r="AB255" s="7">
        <v>0.9</v>
      </c>
      <c r="AC255" s="7">
        <v>0.1</v>
      </c>
      <c r="AD255" s="13">
        <v>0.6</v>
      </c>
      <c r="AE255" s="13">
        <v>1</v>
      </c>
      <c r="AF255" s="14" t="str" cm="1">
        <f t="array" ref="AF255">+"Loss_distribution_"&amp;D255&amp;"_"&amp;_xlfn.IFS(AND(D255="F",OR(G255="CCCSR-84",G255="NSR98-10")),"POST85_",AND(D255="F",OR(G255="PRE84",G255="PRE84S")),"PRE85_",D255="WF","")&amp;IF(OR(G255="CCCSR-84",G255="NSR98-10",D255="WF"),_xlfn.IFS(F255="OMF","DMI",F255="IMF","DMO",F255="SMF","DES"),)&amp;"_"&amp;C255&amp;"P"</f>
        <v>Loss_distribution_F_PRE85__2P</v>
      </c>
      <c r="AG255" s="15">
        <v>0.70699999999999996</v>
      </c>
      <c r="AH255" s="15">
        <v>0.90400556394978959</v>
      </c>
      <c r="AI255" s="15">
        <v>1.4999999999999999E-2</v>
      </c>
      <c r="AJ255" s="15">
        <v>0.3</v>
      </c>
    </row>
    <row r="256" spans="1:36" hidden="1" x14ac:dyDescent="0.3">
      <c r="A256" s="7" t="s">
        <v>557</v>
      </c>
      <c r="B256" s="7">
        <v>579</v>
      </c>
      <c r="C256" s="7">
        <v>3</v>
      </c>
      <c r="D256" s="7" t="s">
        <v>22</v>
      </c>
      <c r="E256" s="7"/>
      <c r="F256" s="7" t="s">
        <v>523</v>
      </c>
      <c r="G256" t="s">
        <v>524</v>
      </c>
      <c r="H256" s="8" t="s">
        <v>558</v>
      </c>
      <c r="I256" t="s">
        <v>35</v>
      </c>
      <c r="J256" t="s">
        <v>38</v>
      </c>
      <c r="K256" s="7" t="str" cm="1">
        <f t="array" ref="K256">+_xlfn.IFS(D256="F","PRM",D256="WF","SC",D256="FI","PRMM")</f>
        <v>PRM</v>
      </c>
      <c r="L256" s="9" t="str" cm="1">
        <f t="array" ref="L256">+"CR" &amp; "/" &amp; K256 &amp; "/" &amp;
_xlfn.IFS(
OR(G256="PRE84",G256="PRE84S"),"ND",
AND(F256="OMF",OR(K256="PRM",K256="SC")),"DMI",
AND(F256="IMF",OR(K256="PRM",K256="SC")),"DMO",
AND(F256="SMF",OR(K256="PRM",K256="SC")),"DES",
AND(K256="PRMM",G256="CCCSR-84"),"DU")
&amp; "/" &amp; C256</f>
        <v>CR/PRM/ND/3</v>
      </c>
      <c r="M256" s="10" t="str" cm="1">
        <f t="array" ref="M256">+"CR" &amp; "/" &amp; K256 &amp; "/" &amp;
_xlfn.IFS(
OR(G256="PRE84",G256="PRE84S"),"ND",
AND(F256="OMF",OR(K256="PRM",K256="SC")),"DMI",
AND(F256="IMF",OR(K256="PRM",K256="SC")),"DMO",
AND(F256="SMF",OR(K256="PRM",K256="SC")),"DES",
AND(K256="PRMM",G256="CCCSR-84"),"DU")</f>
        <v>CR/PRM/ND</v>
      </c>
      <c r="N256" s="11"/>
      <c r="O256" s="12">
        <v>3.0000000000000001E-3</v>
      </c>
      <c r="P256" s="12">
        <v>7.1000000000000004E-3</v>
      </c>
      <c r="Q256" s="12">
        <v>0.02</v>
      </c>
      <c r="R256" s="12">
        <v>3.1E-2</v>
      </c>
      <c r="S256" s="12" t="str">
        <f t="shared" si="14"/>
        <v>0.003,0.0071,0.02,0.031</v>
      </c>
      <c r="T256" s="11">
        <v>0.05</v>
      </c>
      <c r="U256" s="11">
        <v>0.37</v>
      </c>
      <c r="V256" s="11">
        <v>0.44</v>
      </c>
      <c r="W256" s="11">
        <v>0.57999999999999996</v>
      </c>
      <c r="X256" s="11">
        <v>0.63</v>
      </c>
      <c r="Y256" s="21" t="str">
        <f t="shared" si="13"/>
        <v>0.37,0.44,0.58,0.63</v>
      </c>
      <c r="Z256" s="11">
        <f t="shared" si="15"/>
        <v>0.05</v>
      </c>
      <c r="AA256" s="7">
        <v>0.04</v>
      </c>
      <c r="AB256" s="7">
        <v>0.9</v>
      </c>
      <c r="AC256" s="7">
        <v>0.1</v>
      </c>
      <c r="AD256" s="13">
        <v>1</v>
      </c>
      <c r="AE256" s="13">
        <v>1</v>
      </c>
      <c r="AF256" s="14" t="str" cm="1">
        <f t="array" ref="AF256">+"Loss_distribution_"&amp;D256&amp;"_"&amp;_xlfn.IFS(AND(D256="F",OR(G256="CCCSR-84",G256="NSR98-10")),"POST85_",AND(D256="F",OR(G256="PRE84",G256="PRE84S")),"PRE85_",D256="WF","")&amp;IF(OR(G256="CCCSR-84",G256="NSR98-10",D256="WF"),_xlfn.IFS(F256="OMF","DMI",F256="IMF","DMO",F256="SMF","DES"),)&amp;"_"&amp;C256&amp;"P"</f>
        <v>Loss_distribution_F_PRE85__3P</v>
      </c>
      <c r="AG256" s="15">
        <v>0.43049999999999999</v>
      </c>
      <c r="AH256" s="15">
        <v>0.82067599999999996</v>
      </c>
      <c r="AI256" s="15">
        <v>1.4999999999999999E-2</v>
      </c>
      <c r="AJ256" s="15">
        <v>0.3</v>
      </c>
    </row>
    <row r="257" spans="1:36" hidden="1" x14ac:dyDescent="0.3">
      <c r="A257" s="7" t="s">
        <v>559</v>
      </c>
      <c r="B257" s="7">
        <v>581</v>
      </c>
      <c r="C257" s="7">
        <v>3</v>
      </c>
      <c r="D257" s="7" t="s">
        <v>22</v>
      </c>
      <c r="E257" s="7"/>
      <c r="F257" s="7" t="s">
        <v>523</v>
      </c>
      <c r="G257" t="s">
        <v>524</v>
      </c>
      <c r="H257" s="8" t="s">
        <v>560</v>
      </c>
      <c r="I257" t="s">
        <v>35</v>
      </c>
      <c r="J257" t="s">
        <v>38</v>
      </c>
      <c r="K257" s="7" t="str" cm="1">
        <f t="array" ref="K257">+_xlfn.IFS(D257="F","PRM",D257="WF","SC",D257="FI","PRMM")</f>
        <v>PRM</v>
      </c>
      <c r="L257" s="9" t="str" cm="1">
        <f t="array" ref="L257">+"CR" &amp; "/" &amp; K257 &amp; "/" &amp;
_xlfn.IFS(
OR(G257="PRE84",G257="PRE84S"),"ND",
AND(F257="OMF",OR(K257="PRM",K257="SC")),"DMI",
AND(F257="IMF",OR(K257="PRM",K257="SC")),"DMO",
AND(F257="SMF",OR(K257="PRM",K257="SC")),"DES",
AND(K257="PRMM",G257="CCCSR-84"),"DU")
&amp; "/" &amp; C257</f>
        <v>CR/PRM/ND/3</v>
      </c>
      <c r="M257" s="10" t="str" cm="1">
        <f t="array" ref="M257">+"CR" &amp; "/" &amp; K257 &amp; "/" &amp;
_xlfn.IFS(
OR(G257="PRE84",G257="PRE84S"),"ND",
AND(F257="OMF",OR(K257="PRM",K257="SC")),"DMI",
AND(F257="IMF",OR(K257="PRM",K257="SC")),"DMO",
AND(F257="SMF",OR(K257="PRM",K257="SC")),"DES",
AND(K257="PRMM",G257="CCCSR-84"),"DU")</f>
        <v>CR/PRM/ND</v>
      </c>
      <c r="N257" s="11"/>
      <c r="O257" s="12">
        <v>3.0000000000000001E-3</v>
      </c>
      <c r="P257" s="12">
        <v>7.1000000000000004E-3</v>
      </c>
      <c r="Q257" s="12">
        <v>0.02</v>
      </c>
      <c r="R257" s="12">
        <v>3.1E-2</v>
      </c>
      <c r="S257" s="12" t="str">
        <f t="shared" si="14"/>
        <v>0.003,0.0071,0.02,0.031</v>
      </c>
      <c r="T257" s="11">
        <v>0.05</v>
      </c>
      <c r="U257" s="11">
        <v>0.37</v>
      </c>
      <c r="V257" s="11">
        <v>0.44</v>
      </c>
      <c r="W257" s="11">
        <v>0.57999999999999996</v>
      </c>
      <c r="X257" s="11">
        <v>0.63</v>
      </c>
      <c r="Y257" s="21" t="str">
        <f t="shared" si="13"/>
        <v>0.37,0.44,0.58,0.63</v>
      </c>
      <c r="Z257" s="11">
        <f t="shared" si="15"/>
        <v>0.05</v>
      </c>
      <c r="AA257" s="7">
        <v>0.04</v>
      </c>
      <c r="AB257" s="7">
        <v>0.9</v>
      </c>
      <c r="AC257" s="7">
        <v>0.1</v>
      </c>
      <c r="AD257" s="13">
        <v>1</v>
      </c>
      <c r="AE257" s="13">
        <v>1</v>
      </c>
      <c r="AF257" s="14" t="str" cm="1">
        <f t="array" ref="AF257">+"Loss_distribution_"&amp;D257&amp;"_"&amp;_xlfn.IFS(AND(D257="F",OR(G257="CCCSR-84",G257="NSR98-10")),"POST85_",AND(D257="F",OR(G257="PRE84",G257="PRE84S")),"PRE85_",D257="WF","")&amp;IF(OR(G257="CCCSR-84",G257="NSR98-10",D257="WF"),_xlfn.IFS(F257="OMF","DMI",F257="IMF","DMO",F257="SMF","DES"),)&amp;"_"&amp;C257&amp;"P"</f>
        <v>Loss_distribution_F_PRE85__3P</v>
      </c>
      <c r="AG257" s="15">
        <v>0.43049999999999999</v>
      </c>
      <c r="AH257" s="15">
        <v>0.82067599999999996</v>
      </c>
      <c r="AI257" s="15">
        <v>1.4999999999999999E-2</v>
      </c>
      <c r="AJ257" s="15">
        <v>0.3</v>
      </c>
    </row>
    <row r="258" spans="1:36" hidden="1" x14ac:dyDescent="0.3">
      <c r="A258" s="7" t="s">
        <v>561</v>
      </c>
      <c r="B258" s="7">
        <v>583</v>
      </c>
      <c r="C258" s="7">
        <v>3</v>
      </c>
      <c r="D258" s="7" t="s">
        <v>22</v>
      </c>
      <c r="E258" s="7"/>
      <c r="F258" s="7" t="s">
        <v>523</v>
      </c>
      <c r="G258" t="s">
        <v>524</v>
      </c>
      <c r="H258" s="8" t="s">
        <v>562</v>
      </c>
      <c r="I258" t="s">
        <v>35</v>
      </c>
      <c r="J258" t="s">
        <v>38</v>
      </c>
      <c r="K258" s="7" t="str" cm="1">
        <f t="array" ref="K258">+_xlfn.IFS(D258="F","PRM",D258="WF","SC",D258="FI","PRMM")</f>
        <v>PRM</v>
      </c>
      <c r="L258" s="9" t="str" cm="1">
        <f t="array" ref="L258">+"CR" &amp; "/" &amp; K258 &amp; "/" &amp;
_xlfn.IFS(
OR(G258="PRE84",G258="PRE84S"),"ND",
AND(F258="OMF",OR(K258="PRM",K258="SC")),"DMI",
AND(F258="IMF",OR(K258="PRM",K258="SC")),"DMO",
AND(F258="SMF",OR(K258="PRM",K258="SC")),"DES",
AND(K258="PRMM",G258="CCCSR-84"),"DU")
&amp; "/" &amp; C258</f>
        <v>CR/PRM/ND/3</v>
      </c>
      <c r="M258" s="10" t="str" cm="1">
        <f t="array" ref="M258">+"CR" &amp; "/" &amp; K258 &amp; "/" &amp;
_xlfn.IFS(
OR(G258="PRE84",G258="PRE84S"),"ND",
AND(F258="OMF",OR(K258="PRM",K258="SC")),"DMI",
AND(F258="IMF",OR(K258="PRM",K258="SC")),"DMO",
AND(F258="SMF",OR(K258="PRM",K258="SC")),"DES",
AND(K258="PRMM",G258="CCCSR-84"),"DU")</f>
        <v>CR/PRM/ND</v>
      </c>
      <c r="N258" s="11"/>
      <c r="O258" s="12">
        <v>3.0000000000000001E-3</v>
      </c>
      <c r="P258" s="12">
        <v>7.1000000000000004E-3</v>
      </c>
      <c r="Q258" s="12">
        <v>0.02</v>
      </c>
      <c r="R258" s="12">
        <v>3.1E-2</v>
      </c>
      <c r="S258" s="12" t="str">
        <f t="shared" si="14"/>
        <v>0.003,0.0071,0.02,0.031</v>
      </c>
      <c r="T258" s="11">
        <v>0.05</v>
      </c>
      <c r="U258" s="11">
        <v>0.37</v>
      </c>
      <c r="V258" s="11">
        <v>0.44</v>
      </c>
      <c r="W258" s="11">
        <v>0.57999999999999996</v>
      </c>
      <c r="X258" s="11">
        <v>0.63</v>
      </c>
      <c r="Y258" s="21" t="str">
        <f t="shared" ref="Y258:Y321" si="16">+U258&amp;","&amp;V258&amp;","&amp;W258&amp;","&amp;X258</f>
        <v>0.37,0.44,0.58,0.63</v>
      </c>
      <c r="Z258" s="11">
        <f t="shared" si="15"/>
        <v>0.05</v>
      </c>
      <c r="AA258" s="7">
        <v>0.04</v>
      </c>
      <c r="AB258" s="7">
        <v>0.9</v>
      </c>
      <c r="AC258" s="7">
        <v>0.1</v>
      </c>
      <c r="AD258" s="13">
        <v>1</v>
      </c>
      <c r="AE258" s="13">
        <v>1</v>
      </c>
      <c r="AF258" s="14" t="str" cm="1">
        <f t="array" ref="AF258">+"Loss_distribution_"&amp;D258&amp;"_"&amp;_xlfn.IFS(AND(D258="F",OR(G258="CCCSR-84",G258="NSR98-10")),"POST85_",AND(D258="F",OR(G258="PRE84",G258="PRE84S")),"PRE85_",D258="WF","")&amp;IF(OR(G258="CCCSR-84",G258="NSR98-10",D258="WF"),_xlfn.IFS(F258="OMF","DMI",F258="IMF","DMO",F258="SMF","DES"),)&amp;"_"&amp;C258&amp;"P"</f>
        <v>Loss_distribution_F_PRE85__3P</v>
      </c>
      <c r="AG258" s="15">
        <v>0.43049999999999999</v>
      </c>
      <c r="AH258" s="15">
        <v>0.82067599999999996</v>
      </c>
      <c r="AI258" s="15">
        <v>1.4999999999999999E-2</v>
      </c>
      <c r="AJ258" s="15">
        <v>0.3</v>
      </c>
    </row>
    <row r="259" spans="1:36" hidden="1" x14ac:dyDescent="0.3">
      <c r="A259" s="7" t="s">
        <v>563</v>
      </c>
      <c r="B259" s="7">
        <v>585</v>
      </c>
      <c r="C259" s="7">
        <v>3</v>
      </c>
      <c r="D259" s="7" t="s">
        <v>22</v>
      </c>
      <c r="E259" s="7"/>
      <c r="F259" s="7" t="s">
        <v>523</v>
      </c>
      <c r="G259" t="s">
        <v>524</v>
      </c>
      <c r="H259" s="8" t="s">
        <v>564</v>
      </c>
      <c r="I259" t="s">
        <v>59</v>
      </c>
      <c r="J259" t="s">
        <v>38</v>
      </c>
      <c r="K259" s="7" t="str" cm="1">
        <f t="array" ref="K259">+_xlfn.IFS(D259="F","PRM",D259="WF","SC",D259="FI","PRMM")</f>
        <v>PRM</v>
      </c>
      <c r="L259" s="9" t="str" cm="1">
        <f t="array" ref="L259">+"CR" &amp; "/" &amp; K259 &amp; "/" &amp;
_xlfn.IFS(
OR(G259="PRE84",G259="PRE84S"),"ND",
AND(F259="OMF",OR(K259="PRM",K259="SC")),"DMI",
AND(F259="IMF",OR(K259="PRM",K259="SC")),"DMO",
AND(F259="SMF",OR(K259="PRM",K259="SC")),"DES",
AND(K259="PRMM",G259="CCCSR-84"),"DU")
&amp; "/" &amp; C259</f>
        <v>CR/PRM/ND/3</v>
      </c>
      <c r="M259" s="10" t="str" cm="1">
        <f t="array" ref="M259">+"CR" &amp; "/" &amp; K259 &amp; "/" &amp;
_xlfn.IFS(
OR(G259="PRE84",G259="PRE84S"),"ND",
AND(F259="OMF",OR(K259="PRM",K259="SC")),"DMI",
AND(F259="IMF",OR(K259="PRM",K259="SC")),"DMO",
AND(F259="SMF",OR(K259="PRM",K259="SC")),"DES",
AND(K259="PRMM",G259="CCCSR-84"),"DU")</f>
        <v>CR/PRM/ND</v>
      </c>
      <c r="N259" s="11"/>
      <c r="O259" s="12">
        <v>3.0000000000000001E-3</v>
      </c>
      <c r="P259" s="12">
        <v>7.1000000000000004E-3</v>
      </c>
      <c r="Q259" s="12">
        <v>0.02</v>
      </c>
      <c r="R259" s="12">
        <v>3.1E-2</v>
      </c>
      <c r="S259" s="12" t="str">
        <f t="shared" ref="S259:S322" si="17">+_xlfn.CONCAT(O259,",",P259,",",Q259,",",R259)</f>
        <v>0.003,0.0071,0.02,0.031</v>
      </c>
      <c r="T259" s="11">
        <v>0.05</v>
      </c>
      <c r="U259" s="11">
        <v>0.37</v>
      </c>
      <c r="V259" s="11">
        <v>0.44</v>
      </c>
      <c r="W259" s="11">
        <v>0.57999999999999996</v>
      </c>
      <c r="X259" s="11">
        <v>0.63</v>
      </c>
      <c r="Y259" s="21" t="str">
        <f t="shared" si="16"/>
        <v>0.37,0.44,0.58,0.63</v>
      </c>
      <c r="Z259" s="11">
        <f t="shared" ref="Z259:Z322" si="18">+T259</f>
        <v>0.05</v>
      </c>
      <c r="AA259" s="7">
        <v>0.04</v>
      </c>
      <c r="AB259" s="7">
        <v>0.9</v>
      </c>
      <c r="AC259" s="7">
        <v>0.1</v>
      </c>
      <c r="AD259" s="13">
        <v>1</v>
      </c>
      <c r="AE259" s="13">
        <v>1</v>
      </c>
      <c r="AF259" s="14" t="str" cm="1">
        <f t="array" ref="AF259">+"Loss_distribution_"&amp;D259&amp;"_"&amp;_xlfn.IFS(AND(D259="F",OR(G259="CCCSR-84",G259="NSR98-10")),"POST85_",AND(D259="F",OR(G259="PRE84",G259="PRE84S")),"PRE85_",D259="WF","")&amp;IF(OR(G259="CCCSR-84",G259="NSR98-10",D259="WF"),_xlfn.IFS(F259="OMF","DMI",F259="IMF","DMO",F259="SMF","DES"),)&amp;"_"&amp;C259&amp;"P"</f>
        <v>Loss_distribution_F_PRE85__3P</v>
      </c>
      <c r="AG259" s="15">
        <v>0.43049999999999999</v>
      </c>
      <c r="AH259" s="15">
        <v>0.82067599999999996</v>
      </c>
      <c r="AI259" s="15">
        <v>1.4999999999999999E-2</v>
      </c>
      <c r="AJ259" s="15">
        <v>0.3</v>
      </c>
    </row>
    <row r="260" spans="1:36" hidden="1" x14ac:dyDescent="0.3">
      <c r="A260" s="7" t="s">
        <v>565</v>
      </c>
      <c r="B260" s="7">
        <v>590</v>
      </c>
      <c r="C260" s="7">
        <v>3</v>
      </c>
      <c r="D260" s="7" t="s">
        <v>22</v>
      </c>
      <c r="E260" s="7"/>
      <c r="F260" s="7" t="s">
        <v>523</v>
      </c>
      <c r="G260" t="s">
        <v>524</v>
      </c>
      <c r="H260" s="8" t="s">
        <v>566</v>
      </c>
      <c r="I260" t="s">
        <v>35</v>
      </c>
      <c r="J260" t="s">
        <v>38</v>
      </c>
      <c r="K260" s="7" t="str" cm="1">
        <f t="array" ref="K260">+_xlfn.IFS(D260="F","PRM",D260="WF","SC",D260="FI","PRMM")</f>
        <v>PRM</v>
      </c>
      <c r="L260" s="9" t="str" cm="1">
        <f t="array" ref="L260">+"CR" &amp; "/" &amp; K260 &amp; "/" &amp;
_xlfn.IFS(
OR(G260="PRE84",G260="PRE84S"),"ND",
AND(F260="OMF",OR(K260="PRM",K260="SC")),"DMI",
AND(F260="IMF",OR(K260="PRM",K260="SC")),"DMO",
AND(F260="SMF",OR(K260="PRM",K260="SC")),"DES",
AND(K260="PRMM",G260="CCCSR-84"),"DU")
&amp; "/" &amp; C260</f>
        <v>CR/PRM/ND/3</v>
      </c>
      <c r="M260" s="10" t="str" cm="1">
        <f t="array" ref="M260">+"CR" &amp; "/" &amp; K260 &amp; "/" &amp;
_xlfn.IFS(
OR(G260="PRE84",G260="PRE84S"),"ND",
AND(F260="OMF",OR(K260="PRM",K260="SC")),"DMI",
AND(F260="IMF",OR(K260="PRM",K260="SC")),"DMO",
AND(F260="SMF",OR(K260="PRM",K260="SC")),"DES",
AND(K260="PRMM",G260="CCCSR-84"),"DU")</f>
        <v>CR/PRM/ND</v>
      </c>
      <c r="N260" s="11"/>
      <c r="O260" s="12">
        <v>3.0000000000000001E-3</v>
      </c>
      <c r="P260" s="12">
        <v>7.1000000000000004E-3</v>
      </c>
      <c r="Q260" s="12">
        <v>0.02</v>
      </c>
      <c r="R260" s="12">
        <v>3.1E-2</v>
      </c>
      <c r="S260" s="12" t="str">
        <f t="shared" si="17"/>
        <v>0.003,0.0071,0.02,0.031</v>
      </c>
      <c r="T260" s="11">
        <v>0.05</v>
      </c>
      <c r="U260" s="11">
        <v>0.37</v>
      </c>
      <c r="V260" s="11">
        <v>0.44</v>
      </c>
      <c r="W260" s="11">
        <v>0.57999999999999996</v>
      </c>
      <c r="X260" s="11">
        <v>0.63</v>
      </c>
      <c r="Y260" s="21" t="str">
        <f t="shared" si="16"/>
        <v>0.37,0.44,0.58,0.63</v>
      </c>
      <c r="Z260" s="11">
        <f t="shared" si="18"/>
        <v>0.05</v>
      </c>
      <c r="AA260" s="7">
        <v>0.04</v>
      </c>
      <c r="AB260" s="7">
        <v>0.9</v>
      </c>
      <c r="AC260" s="7">
        <v>0.1</v>
      </c>
      <c r="AD260" s="13">
        <v>1</v>
      </c>
      <c r="AE260" s="13">
        <v>1</v>
      </c>
      <c r="AF260" s="14" t="str" cm="1">
        <f t="array" ref="AF260">+"Loss_distribution_"&amp;D260&amp;"_"&amp;_xlfn.IFS(AND(D260="F",OR(G260="CCCSR-84",G260="NSR98-10")),"POST85_",AND(D260="F",OR(G260="PRE84",G260="PRE84S")),"PRE85_",D260="WF","")&amp;IF(OR(G260="CCCSR-84",G260="NSR98-10",D260="WF"),_xlfn.IFS(F260="OMF","DMI",F260="IMF","DMO",F260="SMF","DES"),)&amp;"_"&amp;C260&amp;"P"</f>
        <v>Loss_distribution_F_PRE85__3P</v>
      </c>
      <c r="AG260" s="15">
        <v>0.43049999999999999</v>
      </c>
      <c r="AH260" s="15">
        <v>0.82067599999999996</v>
      </c>
      <c r="AI260" s="15">
        <v>1.4999999999999999E-2</v>
      </c>
      <c r="AJ260" s="15">
        <v>0.3</v>
      </c>
    </row>
    <row r="261" spans="1:36" hidden="1" x14ac:dyDescent="0.3">
      <c r="A261" s="7" t="s">
        <v>567</v>
      </c>
      <c r="B261" s="7">
        <v>591</v>
      </c>
      <c r="C261" s="7">
        <v>3</v>
      </c>
      <c r="D261" s="7" t="s">
        <v>22</v>
      </c>
      <c r="E261" s="7"/>
      <c r="F261" s="7" t="s">
        <v>523</v>
      </c>
      <c r="G261" t="s">
        <v>524</v>
      </c>
      <c r="H261" s="8" t="s">
        <v>568</v>
      </c>
      <c r="I261" t="s">
        <v>35</v>
      </c>
      <c r="J261" t="s">
        <v>38</v>
      </c>
      <c r="K261" s="7" t="str" cm="1">
        <f t="array" ref="K261">+_xlfn.IFS(D261="F","PRM",D261="WF","SC",D261="FI","PRMM")</f>
        <v>PRM</v>
      </c>
      <c r="L261" s="9" t="str" cm="1">
        <f t="array" ref="L261">+"CR" &amp; "/" &amp; K261 &amp; "/" &amp;
_xlfn.IFS(
OR(G261="PRE84",G261="PRE84S"),"ND",
AND(F261="OMF",OR(K261="PRM",K261="SC")),"DMI",
AND(F261="IMF",OR(K261="PRM",K261="SC")),"DMO",
AND(F261="SMF",OR(K261="PRM",K261="SC")),"DES",
AND(K261="PRMM",G261="CCCSR-84"),"DU")
&amp; "/" &amp; C261</f>
        <v>CR/PRM/ND/3</v>
      </c>
      <c r="M261" s="10" t="str" cm="1">
        <f t="array" ref="M261">+"CR" &amp; "/" &amp; K261 &amp; "/" &amp;
_xlfn.IFS(
OR(G261="PRE84",G261="PRE84S"),"ND",
AND(F261="OMF",OR(K261="PRM",K261="SC")),"DMI",
AND(F261="IMF",OR(K261="PRM",K261="SC")),"DMO",
AND(F261="SMF",OR(K261="PRM",K261="SC")),"DES",
AND(K261="PRMM",G261="CCCSR-84"),"DU")</f>
        <v>CR/PRM/ND</v>
      </c>
      <c r="N261" s="11"/>
      <c r="O261" s="12">
        <v>3.0000000000000001E-3</v>
      </c>
      <c r="P261" s="12">
        <v>7.1000000000000004E-3</v>
      </c>
      <c r="Q261" s="12">
        <v>0.02</v>
      </c>
      <c r="R261" s="12">
        <v>3.1E-2</v>
      </c>
      <c r="S261" s="12" t="str">
        <f t="shared" si="17"/>
        <v>0.003,0.0071,0.02,0.031</v>
      </c>
      <c r="T261" s="11">
        <v>0.05</v>
      </c>
      <c r="U261" s="11">
        <v>0.37</v>
      </c>
      <c r="V261" s="11">
        <v>0.44</v>
      </c>
      <c r="W261" s="11">
        <v>0.57999999999999996</v>
      </c>
      <c r="X261" s="11">
        <v>0.63</v>
      </c>
      <c r="Y261" s="21" t="str">
        <f t="shared" si="16"/>
        <v>0.37,0.44,0.58,0.63</v>
      </c>
      <c r="Z261" s="11">
        <f t="shared" si="18"/>
        <v>0.05</v>
      </c>
      <c r="AA261" s="7">
        <v>0.04</v>
      </c>
      <c r="AB261" s="7">
        <v>0.9</v>
      </c>
      <c r="AC261" s="7">
        <v>0.1</v>
      </c>
      <c r="AD261" s="13">
        <v>1</v>
      </c>
      <c r="AE261" s="13">
        <v>1</v>
      </c>
      <c r="AF261" s="14" t="str" cm="1">
        <f t="array" ref="AF261">+"Loss_distribution_"&amp;D261&amp;"_"&amp;_xlfn.IFS(AND(D261="F",OR(G261="CCCSR-84",G261="NSR98-10")),"POST85_",AND(D261="F",OR(G261="PRE84",G261="PRE84S")),"PRE85_",D261="WF","")&amp;IF(OR(G261="CCCSR-84",G261="NSR98-10",D261="WF"),_xlfn.IFS(F261="OMF","DMI",F261="IMF","DMO",F261="SMF","DES"),)&amp;"_"&amp;C261&amp;"P"</f>
        <v>Loss_distribution_F_PRE85__3P</v>
      </c>
      <c r="AG261" s="15">
        <v>0.43049999999999999</v>
      </c>
      <c r="AH261" s="15">
        <v>0.82067599999999996</v>
      </c>
      <c r="AI261" s="15">
        <v>1.4999999999999999E-2</v>
      </c>
      <c r="AJ261" s="15">
        <v>0.3</v>
      </c>
    </row>
    <row r="262" spans="1:36" hidden="1" x14ac:dyDescent="0.3">
      <c r="A262" s="7" t="s">
        <v>569</v>
      </c>
      <c r="B262" s="7">
        <v>592</v>
      </c>
      <c r="C262" s="7">
        <v>4</v>
      </c>
      <c r="D262" s="7" t="s">
        <v>22</v>
      </c>
      <c r="E262" s="7"/>
      <c r="F262" s="7" t="s">
        <v>523</v>
      </c>
      <c r="G262" t="s">
        <v>524</v>
      </c>
      <c r="H262" s="8" t="s">
        <v>570</v>
      </c>
      <c r="I262" t="s">
        <v>59</v>
      </c>
      <c r="J262" t="s">
        <v>38</v>
      </c>
      <c r="K262" s="7" t="str" cm="1">
        <f t="array" ref="K262">+_xlfn.IFS(D262="F","PRM",D262="WF","SC",D262="FI","PRMM")</f>
        <v>PRM</v>
      </c>
      <c r="L262" s="9" t="str" cm="1">
        <f t="array" ref="L262">+"CR" &amp; "/" &amp; K262 &amp; "/" &amp;
_xlfn.IFS(
OR(G262="PRE84",G262="PRE84S"),"ND",
AND(F262="OMF",OR(K262="PRM",K262="SC")),"DMI",
AND(F262="IMF",OR(K262="PRM",K262="SC")),"DMO",
AND(F262="SMF",OR(K262="PRM",K262="SC")),"DES",
AND(K262="PRMM",G262="CCCSR-84"),"DU")
&amp; "/" &amp; C262</f>
        <v>CR/PRM/ND/4</v>
      </c>
      <c r="M262" s="10" t="str" cm="1">
        <f t="array" ref="M262">+"CR" &amp; "/" &amp; K262 &amp; "/" &amp;
_xlfn.IFS(
OR(G262="PRE84",G262="PRE84S"),"ND",
AND(F262="OMF",OR(K262="PRM",K262="SC")),"DMI",
AND(F262="IMF",OR(K262="PRM",K262="SC")),"DMO",
AND(F262="SMF",OR(K262="PRM",K262="SC")),"DES",
AND(K262="PRMM",G262="CCCSR-84"),"DU")</f>
        <v>CR/PRM/ND</v>
      </c>
      <c r="N262" s="11"/>
      <c r="O262" s="12">
        <v>3.0000000000000001E-3</v>
      </c>
      <c r="P262" s="12">
        <v>7.1000000000000004E-3</v>
      </c>
      <c r="Q262" s="12">
        <v>0.02</v>
      </c>
      <c r="R262" s="12">
        <v>3.1E-2</v>
      </c>
      <c r="S262" s="12" t="str">
        <f t="shared" si="17"/>
        <v>0.003,0.0071,0.02,0.031</v>
      </c>
      <c r="T262" s="11">
        <v>0.05</v>
      </c>
      <c r="U262" s="11">
        <v>0.37</v>
      </c>
      <c r="V262" s="11">
        <v>0.44</v>
      </c>
      <c r="W262" s="11">
        <v>0.57999999999999996</v>
      </c>
      <c r="X262" s="11">
        <v>0.63</v>
      </c>
      <c r="Y262" s="21" t="str">
        <f t="shared" si="16"/>
        <v>0.37,0.44,0.58,0.63</v>
      </c>
      <c r="Z262" s="11">
        <f t="shared" si="18"/>
        <v>0.05</v>
      </c>
      <c r="AA262" s="7">
        <v>0.04</v>
      </c>
      <c r="AB262" s="7">
        <v>0.9</v>
      </c>
      <c r="AC262" s="7">
        <v>0.1</v>
      </c>
      <c r="AD262" s="13">
        <v>1</v>
      </c>
      <c r="AE262" s="13">
        <v>1</v>
      </c>
      <c r="AF262" s="14" t="str" cm="1">
        <f t="array" ref="AF262">+"Loss_distribution_"&amp;D262&amp;"_"&amp;_xlfn.IFS(AND(D262="F",OR(G262="CCCSR-84",G262="NSR98-10")),"POST85_",AND(D262="F",OR(G262="PRE84",G262="PRE84S")),"PRE85_",D262="WF","")&amp;IF(OR(G262="CCCSR-84",G262="NSR98-10",D262="WF"),_xlfn.IFS(F262="OMF","DMI",F262="IMF","DMO",F262="SMF","DES"),)&amp;"_"&amp;C262&amp;"P"</f>
        <v>Loss_distribution_F_PRE85__4P</v>
      </c>
      <c r="AG262" s="15">
        <v>0.4839</v>
      </c>
      <c r="AH262" s="15">
        <v>0.76715500000000003</v>
      </c>
      <c r="AI262" s="15">
        <v>1.4999999999999999E-2</v>
      </c>
      <c r="AJ262" s="15">
        <v>0.3</v>
      </c>
    </row>
    <row r="263" spans="1:36" hidden="1" x14ac:dyDescent="0.3">
      <c r="A263" s="7" t="s">
        <v>571</v>
      </c>
      <c r="B263" s="7">
        <v>594</v>
      </c>
      <c r="C263" s="7">
        <v>4</v>
      </c>
      <c r="D263" s="7" t="s">
        <v>22</v>
      </c>
      <c r="E263" s="7"/>
      <c r="F263" s="7" t="s">
        <v>523</v>
      </c>
      <c r="G263" t="s">
        <v>524</v>
      </c>
      <c r="H263" s="8" t="s">
        <v>572</v>
      </c>
      <c r="I263" t="s">
        <v>59</v>
      </c>
      <c r="J263" t="s">
        <v>38</v>
      </c>
      <c r="K263" s="7" t="str" cm="1">
        <f t="array" ref="K263">+_xlfn.IFS(D263="F","PRM",D263="WF","SC",D263="FI","PRMM")</f>
        <v>PRM</v>
      </c>
      <c r="L263" s="9" t="str" cm="1">
        <f t="array" ref="L263">+"CR" &amp; "/" &amp; K263 &amp; "/" &amp;
_xlfn.IFS(
OR(G263="PRE84",G263="PRE84S"),"ND",
AND(F263="OMF",OR(K263="PRM",K263="SC")),"DMI",
AND(F263="IMF",OR(K263="PRM",K263="SC")),"DMO",
AND(F263="SMF",OR(K263="PRM",K263="SC")),"DES",
AND(K263="PRMM",G263="CCCSR-84"),"DU")
&amp; "/" &amp; C263</f>
        <v>CR/PRM/ND/4</v>
      </c>
      <c r="M263" s="10" t="str" cm="1">
        <f t="array" ref="M263">+"CR" &amp; "/" &amp; K263 &amp; "/" &amp;
_xlfn.IFS(
OR(G263="PRE84",G263="PRE84S"),"ND",
AND(F263="OMF",OR(K263="PRM",K263="SC")),"DMI",
AND(F263="IMF",OR(K263="PRM",K263="SC")),"DMO",
AND(F263="SMF",OR(K263="PRM",K263="SC")),"DES",
AND(K263="PRMM",G263="CCCSR-84"),"DU")</f>
        <v>CR/PRM/ND</v>
      </c>
      <c r="N263" s="11"/>
      <c r="O263" s="12">
        <v>3.0000000000000001E-3</v>
      </c>
      <c r="P263" s="12">
        <v>7.1000000000000004E-3</v>
      </c>
      <c r="Q263" s="12">
        <v>0.02</v>
      </c>
      <c r="R263" s="12">
        <v>3.1E-2</v>
      </c>
      <c r="S263" s="12" t="str">
        <f t="shared" si="17"/>
        <v>0.003,0.0071,0.02,0.031</v>
      </c>
      <c r="T263" s="11">
        <v>0.05</v>
      </c>
      <c r="U263" s="11">
        <v>0.37</v>
      </c>
      <c r="V263" s="11">
        <v>0.44</v>
      </c>
      <c r="W263" s="11">
        <v>0.57999999999999996</v>
      </c>
      <c r="X263" s="11">
        <v>0.63</v>
      </c>
      <c r="Y263" s="21" t="str">
        <f t="shared" si="16"/>
        <v>0.37,0.44,0.58,0.63</v>
      </c>
      <c r="Z263" s="11">
        <f t="shared" si="18"/>
        <v>0.05</v>
      </c>
      <c r="AA263" s="7">
        <v>0.04</v>
      </c>
      <c r="AB263" s="7">
        <v>0.9</v>
      </c>
      <c r="AC263" s="7">
        <v>0.1</v>
      </c>
      <c r="AD263" s="13">
        <v>1</v>
      </c>
      <c r="AE263" s="13">
        <v>1</v>
      </c>
      <c r="AF263" s="14" t="str" cm="1">
        <f t="array" ref="AF263">+"Loss_distribution_"&amp;D263&amp;"_"&amp;_xlfn.IFS(AND(D263="F",OR(G263="CCCSR-84",G263="NSR98-10")),"POST85_",AND(D263="F",OR(G263="PRE84",G263="PRE84S")),"PRE85_",D263="WF","")&amp;IF(OR(G263="CCCSR-84",G263="NSR98-10",D263="WF"),_xlfn.IFS(F263="OMF","DMI",F263="IMF","DMO",F263="SMF","DES"),)&amp;"_"&amp;C263&amp;"P"</f>
        <v>Loss_distribution_F_PRE85__4P</v>
      </c>
      <c r="AG263" s="15">
        <v>0.4839</v>
      </c>
      <c r="AH263" s="15">
        <v>0.76715500000000003</v>
      </c>
      <c r="AI263" s="15">
        <v>1.4999999999999999E-2</v>
      </c>
      <c r="AJ263" s="15">
        <v>0.3</v>
      </c>
    </row>
    <row r="264" spans="1:36" hidden="1" x14ac:dyDescent="0.3">
      <c r="A264" s="7" t="s">
        <v>573</v>
      </c>
      <c r="B264" s="7">
        <v>596</v>
      </c>
      <c r="C264" s="7">
        <v>4</v>
      </c>
      <c r="D264" s="7" t="s">
        <v>22</v>
      </c>
      <c r="E264" s="7"/>
      <c r="F264" s="7" t="s">
        <v>523</v>
      </c>
      <c r="G264" t="s">
        <v>524</v>
      </c>
      <c r="H264" s="8" t="s">
        <v>574</v>
      </c>
      <c r="I264" t="s">
        <v>59</v>
      </c>
      <c r="J264" t="s">
        <v>38</v>
      </c>
      <c r="K264" s="7" t="str" cm="1">
        <f t="array" ref="K264">+_xlfn.IFS(D264="F","PRM",D264="WF","SC",D264="FI","PRMM")</f>
        <v>PRM</v>
      </c>
      <c r="L264" s="9" t="str" cm="1">
        <f t="array" ref="L264">+"CR" &amp; "/" &amp; K264 &amp; "/" &amp;
_xlfn.IFS(
OR(G264="PRE84",G264="PRE84S"),"ND",
AND(F264="OMF",OR(K264="PRM",K264="SC")),"DMI",
AND(F264="IMF",OR(K264="PRM",K264="SC")),"DMO",
AND(F264="SMF",OR(K264="PRM",K264="SC")),"DES",
AND(K264="PRMM",G264="CCCSR-84"),"DU")
&amp; "/" &amp; C264</f>
        <v>CR/PRM/ND/4</v>
      </c>
      <c r="M264" s="10" t="str" cm="1">
        <f t="array" ref="M264">+"CR" &amp; "/" &amp; K264 &amp; "/" &amp;
_xlfn.IFS(
OR(G264="PRE84",G264="PRE84S"),"ND",
AND(F264="OMF",OR(K264="PRM",K264="SC")),"DMI",
AND(F264="IMF",OR(K264="PRM",K264="SC")),"DMO",
AND(F264="SMF",OR(K264="PRM",K264="SC")),"DES",
AND(K264="PRMM",G264="CCCSR-84"),"DU")</f>
        <v>CR/PRM/ND</v>
      </c>
      <c r="N264" s="11"/>
      <c r="O264" s="12">
        <v>3.0000000000000001E-3</v>
      </c>
      <c r="P264" s="12">
        <v>7.1000000000000004E-3</v>
      </c>
      <c r="Q264" s="12">
        <v>0.02</v>
      </c>
      <c r="R264" s="12">
        <v>3.1E-2</v>
      </c>
      <c r="S264" s="12" t="str">
        <f t="shared" si="17"/>
        <v>0.003,0.0071,0.02,0.031</v>
      </c>
      <c r="T264" s="11">
        <v>0.05</v>
      </c>
      <c r="U264" s="11">
        <v>0.37</v>
      </c>
      <c r="V264" s="11">
        <v>0.44</v>
      </c>
      <c r="W264" s="11">
        <v>0.57999999999999996</v>
      </c>
      <c r="X264" s="11">
        <v>0.63</v>
      </c>
      <c r="Y264" s="21" t="str">
        <f t="shared" si="16"/>
        <v>0.37,0.44,0.58,0.63</v>
      </c>
      <c r="Z264" s="11">
        <f t="shared" si="18"/>
        <v>0.05</v>
      </c>
      <c r="AA264" s="7">
        <v>0.04</v>
      </c>
      <c r="AB264" s="7">
        <v>0.9</v>
      </c>
      <c r="AC264" s="7">
        <v>0.1</v>
      </c>
      <c r="AD264" s="13">
        <v>1</v>
      </c>
      <c r="AE264" s="13">
        <v>1</v>
      </c>
      <c r="AF264" s="14" t="str" cm="1">
        <f t="array" ref="AF264">+"Loss_distribution_"&amp;D264&amp;"_"&amp;_xlfn.IFS(AND(D264="F",OR(G264="CCCSR-84",G264="NSR98-10")),"POST85_",AND(D264="F",OR(G264="PRE84",G264="PRE84S")),"PRE85_",D264="WF","")&amp;IF(OR(G264="CCCSR-84",G264="NSR98-10",D264="WF"),_xlfn.IFS(F264="OMF","DMI",F264="IMF","DMO",F264="SMF","DES"),)&amp;"_"&amp;C264&amp;"P"</f>
        <v>Loss_distribution_F_PRE85__4P</v>
      </c>
      <c r="AG264" s="15">
        <v>0.4839</v>
      </c>
      <c r="AH264" s="15">
        <v>0.76715500000000003</v>
      </c>
      <c r="AI264" s="15">
        <v>1.4999999999999999E-2</v>
      </c>
      <c r="AJ264" s="15">
        <v>0.3</v>
      </c>
    </row>
    <row r="265" spans="1:36" hidden="1" x14ac:dyDescent="0.3">
      <c r="A265" s="7" t="s">
        <v>575</v>
      </c>
      <c r="B265" s="7">
        <v>598</v>
      </c>
      <c r="C265" s="7">
        <v>4</v>
      </c>
      <c r="D265" s="7" t="s">
        <v>22</v>
      </c>
      <c r="E265" s="7"/>
      <c r="F265" s="7" t="s">
        <v>523</v>
      </c>
      <c r="G265" t="s">
        <v>524</v>
      </c>
      <c r="H265" s="8" t="s">
        <v>576</v>
      </c>
      <c r="I265" t="s">
        <v>59</v>
      </c>
      <c r="J265" t="s">
        <v>38</v>
      </c>
      <c r="K265" s="7" t="str" cm="1">
        <f t="array" ref="K265">+_xlfn.IFS(D265="F","PRM",D265="WF","SC",D265="FI","PRMM")</f>
        <v>PRM</v>
      </c>
      <c r="L265" s="9" t="str" cm="1">
        <f t="array" ref="L265">+"CR" &amp; "/" &amp; K265 &amp; "/" &amp;
_xlfn.IFS(
OR(G265="PRE84",G265="PRE84S"),"ND",
AND(F265="OMF",OR(K265="PRM",K265="SC")),"DMI",
AND(F265="IMF",OR(K265="PRM",K265="SC")),"DMO",
AND(F265="SMF",OR(K265="PRM",K265="SC")),"DES",
AND(K265="PRMM",G265="CCCSR-84"),"DU")
&amp; "/" &amp; C265</f>
        <v>CR/PRM/ND/4</v>
      </c>
      <c r="M265" s="10" t="str" cm="1">
        <f t="array" ref="M265">+"CR" &amp; "/" &amp; K265 &amp; "/" &amp;
_xlfn.IFS(
OR(G265="PRE84",G265="PRE84S"),"ND",
AND(F265="OMF",OR(K265="PRM",K265="SC")),"DMI",
AND(F265="IMF",OR(K265="PRM",K265="SC")),"DMO",
AND(F265="SMF",OR(K265="PRM",K265="SC")),"DES",
AND(K265="PRMM",G265="CCCSR-84"),"DU")</f>
        <v>CR/PRM/ND</v>
      </c>
      <c r="N265" s="11"/>
      <c r="O265" s="12">
        <v>3.0000000000000001E-3</v>
      </c>
      <c r="P265" s="12">
        <v>7.1000000000000004E-3</v>
      </c>
      <c r="Q265" s="12">
        <v>0.02</v>
      </c>
      <c r="R265" s="12">
        <v>3.1E-2</v>
      </c>
      <c r="S265" s="12" t="str">
        <f t="shared" si="17"/>
        <v>0.003,0.0071,0.02,0.031</v>
      </c>
      <c r="T265" s="11">
        <v>0.05</v>
      </c>
      <c r="U265" s="11">
        <v>0.37</v>
      </c>
      <c r="V265" s="11">
        <v>0.44</v>
      </c>
      <c r="W265" s="11">
        <v>0.57999999999999996</v>
      </c>
      <c r="X265" s="11">
        <v>0.63</v>
      </c>
      <c r="Y265" s="21" t="str">
        <f t="shared" si="16"/>
        <v>0.37,0.44,0.58,0.63</v>
      </c>
      <c r="Z265" s="11">
        <f t="shared" si="18"/>
        <v>0.05</v>
      </c>
      <c r="AA265" s="7">
        <v>0.04</v>
      </c>
      <c r="AB265" s="7">
        <v>0.9</v>
      </c>
      <c r="AC265" s="7">
        <v>0.1</v>
      </c>
      <c r="AD265" s="13">
        <v>1</v>
      </c>
      <c r="AE265" s="13">
        <v>1</v>
      </c>
      <c r="AF265" s="14" t="str" cm="1">
        <f t="array" ref="AF265">+"Loss_distribution_"&amp;D265&amp;"_"&amp;_xlfn.IFS(AND(D265="F",OR(G265="CCCSR-84",G265="NSR98-10")),"POST85_",AND(D265="F",OR(G265="PRE84",G265="PRE84S")),"PRE85_",D265="WF","")&amp;IF(OR(G265="CCCSR-84",G265="NSR98-10",D265="WF"),_xlfn.IFS(F265="OMF","DMI",F265="IMF","DMO",F265="SMF","DES"),)&amp;"_"&amp;C265&amp;"P"</f>
        <v>Loss_distribution_F_PRE85__4P</v>
      </c>
      <c r="AG265" s="15">
        <v>0.4839</v>
      </c>
      <c r="AH265" s="15">
        <v>0.76715500000000003</v>
      </c>
      <c r="AI265" s="15">
        <v>1.4999999999999999E-2</v>
      </c>
      <c r="AJ265" s="15">
        <v>0.3</v>
      </c>
    </row>
    <row r="266" spans="1:36" hidden="1" x14ac:dyDescent="0.3">
      <c r="A266" s="7" t="s">
        <v>577</v>
      </c>
      <c r="B266" s="7">
        <v>603</v>
      </c>
      <c r="C266" s="7">
        <v>4</v>
      </c>
      <c r="D266" s="7" t="s">
        <v>22</v>
      </c>
      <c r="E266" s="7"/>
      <c r="F266" s="7" t="s">
        <v>523</v>
      </c>
      <c r="G266" t="s">
        <v>524</v>
      </c>
      <c r="H266" s="8" t="s">
        <v>578</v>
      </c>
      <c r="I266" t="s">
        <v>59</v>
      </c>
      <c r="J266" t="s">
        <v>38</v>
      </c>
      <c r="K266" s="7" t="str" cm="1">
        <f t="array" ref="K266">+_xlfn.IFS(D266="F","PRM",D266="WF","SC",D266="FI","PRMM")</f>
        <v>PRM</v>
      </c>
      <c r="L266" s="9" t="str" cm="1">
        <f t="array" ref="L266">+"CR" &amp; "/" &amp; K266 &amp; "/" &amp;
_xlfn.IFS(
OR(G266="PRE84",G266="PRE84S"),"ND",
AND(F266="OMF",OR(K266="PRM",K266="SC")),"DMI",
AND(F266="IMF",OR(K266="PRM",K266="SC")),"DMO",
AND(F266="SMF",OR(K266="PRM",K266="SC")),"DES",
AND(K266="PRMM",G266="CCCSR-84"),"DU")
&amp; "/" &amp; C266</f>
        <v>CR/PRM/ND/4</v>
      </c>
      <c r="M266" s="10" t="str" cm="1">
        <f t="array" ref="M266">+"CR" &amp; "/" &amp; K266 &amp; "/" &amp;
_xlfn.IFS(
OR(G266="PRE84",G266="PRE84S"),"ND",
AND(F266="OMF",OR(K266="PRM",K266="SC")),"DMI",
AND(F266="IMF",OR(K266="PRM",K266="SC")),"DMO",
AND(F266="SMF",OR(K266="PRM",K266="SC")),"DES",
AND(K266="PRMM",G266="CCCSR-84"),"DU")</f>
        <v>CR/PRM/ND</v>
      </c>
      <c r="N266" s="11"/>
      <c r="O266" s="12">
        <v>3.0000000000000001E-3</v>
      </c>
      <c r="P266" s="12">
        <v>7.1000000000000004E-3</v>
      </c>
      <c r="Q266" s="12">
        <v>0.02</v>
      </c>
      <c r="R266" s="12">
        <v>3.1E-2</v>
      </c>
      <c r="S266" s="12" t="str">
        <f t="shared" si="17"/>
        <v>0.003,0.0071,0.02,0.031</v>
      </c>
      <c r="T266" s="11">
        <v>0.05</v>
      </c>
      <c r="U266" s="11">
        <v>0.37</v>
      </c>
      <c r="V266" s="11">
        <v>0.44</v>
      </c>
      <c r="W266" s="11">
        <v>0.57999999999999996</v>
      </c>
      <c r="X266" s="11">
        <v>0.63</v>
      </c>
      <c r="Y266" s="21" t="str">
        <f t="shared" si="16"/>
        <v>0.37,0.44,0.58,0.63</v>
      </c>
      <c r="Z266" s="11">
        <f t="shared" si="18"/>
        <v>0.05</v>
      </c>
      <c r="AA266" s="7">
        <v>0.04</v>
      </c>
      <c r="AB266" s="7">
        <v>0.9</v>
      </c>
      <c r="AC266" s="7">
        <v>0.1</v>
      </c>
      <c r="AD266" s="13">
        <v>1</v>
      </c>
      <c r="AE266" s="13">
        <v>1</v>
      </c>
      <c r="AF266" s="14" t="str" cm="1">
        <f t="array" ref="AF266">+"Loss_distribution_"&amp;D266&amp;"_"&amp;_xlfn.IFS(AND(D266="F",OR(G266="CCCSR-84",G266="NSR98-10")),"POST85_",AND(D266="F",OR(G266="PRE84",G266="PRE84S")),"PRE85_",D266="WF","")&amp;IF(OR(G266="CCCSR-84",G266="NSR98-10",D266="WF"),_xlfn.IFS(F266="OMF","DMI",F266="IMF","DMO",F266="SMF","DES"),)&amp;"_"&amp;C266&amp;"P"</f>
        <v>Loss_distribution_F_PRE85__4P</v>
      </c>
      <c r="AG266" s="15">
        <v>0.4839</v>
      </c>
      <c r="AH266" s="15">
        <v>0.76715500000000003</v>
      </c>
      <c r="AI266" s="15">
        <v>1.4999999999999999E-2</v>
      </c>
      <c r="AJ266" s="15">
        <v>0.3</v>
      </c>
    </row>
    <row r="267" spans="1:36" hidden="1" x14ac:dyDescent="0.3">
      <c r="A267" s="7" t="s">
        <v>579</v>
      </c>
      <c r="B267" s="7">
        <v>604</v>
      </c>
      <c r="C267" s="7">
        <v>4</v>
      </c>
      <c r="D267" s="7" t="s">
        <v>22</v>
      </c>
      <c r="E267" s="7"/>
      <c r="F267" s="7" t="s">
        <v>523</v>
      </c>
      <c r="G267" t="s">
        <v>524</v>
      </c>
      <c r="H267" s="8" t="s">
        <v>580</v>
      </c>
      <c r="I267" t="s">
        <v>59</v>
      </c>
      <c r="J267" t="s">
        <v>38</v>
      </c>
      <c r="K267" s="7" t="str" cm="1">
        <f t="array" ref="K267">+_xlfn.IFS(D267="F","PRM",D267="WF","SC",D267="FI","PRMM")</f>
        <v>PRM</v>
      </c>
      <c r="L267" s="9" t="str" cm="1">
        <f t="array" ref="L267">+"CR" &amp; "/" &amp; K267 &amp; "/" &amp;
_xlfn.IFS(
OR(G267="PRE84",G267="PRE84S"),"ND",
AND(F267="OMF",OR(K267="PRM",K267="SC")),"DMI",
AND(F267="IMF",OR(K267="PRM",K267="SC")),"DMO",
AND(F267="SMF",OR(K267="PRM",K267="SC")),"DES",
AND(K267="PRMM",G267="CCCSR-84"),"DU")
&amp; "/" &amp; C267</f>
        <v>CR/PRM/ND/4</v>
      </c>
      <c r="M267" s="10" t="str" cm="1">
        <f t="array" ref="M267">+"CR" &amp; "/" &amp; K267 &amp; "/" &amp;
_xlfn.IFS(
OR(G267="PRE84",G267="PRE84S"),"ND",
AND(F267="OMF",OR(K267="PRM",K267="SC")),"DMI",
AND(F267="IMF",OR(K267="PRM",K267="SC")),"DMO",
AND(F267="SMF",OR(K267="PRM",K267="SC")),"DES",
AND(K267="PRMM",G267="CCCSR-84"),"DU")</f>
        <v>CR/PRM/ND</v>
      </c>
      <c r="N267" s="11"/>
      <c r="O267" s="12">
        <v>3.0000000000000001E-3</v>
      </c>
      <c r="P267" s="12">
        <v>7.1000000000000004E-3</v>
      </c>
      <c r="Q267" s="12">
        <v>0.02</v>
      </c>
      <c r="R267" s="12">
        <v>3.1E-2</v>
      </c>
      <c r="S267" s="12" t="str">
        <f t="shared" si="17"/>
        <v>0.003,0.0071,0.02,0.031</v>
      </c>
      <c r="T267" s="11">
        <v>0.05</v>
      </c>
      <c r="U267" s="11">
        <v>0.37</v>
      </c>
      <c r="V267" s="11">
        <v>0.44</v>
      </c>
      <c r="W267" s="11">
        <v>0.57999999999999996</v>
      </c>
      <c r="X267" s="11">
        <v>0.63</v>
      </c>
      <c r="Y267" s="21" t="str">
        <f t="shared" si="16"/>
        <v>0.37,0.44,0.58,0.63</v>
      </c>
      <c r="Z267" s="11">
        <f t="shared" si="18"/>
        <v>0.05</v>
      </c>
      <c r="AA267" s="7">
        <v>0.04</v>
      </c>
      <c r="AB267" s="7">
        <v>0.9</v>
      </c>
      <c r="AC267" s="7">
        <v>0.1</v>
      </c>
      <c r="AD267" s="13">
        <v>1</v>
      </c>
      <c r="AE267" s="13">
        <v>1</v>
      </c>
      <c r="AF267" s="14" t="str" cm="1">
        <f t="array" ref="AF267">+"Loss_distribution_"&amp;D267&amp;"_"&amp;_xlfn.IFS(AND(D267="F",OR(G267="CCCSR-84",G267="NSR98-10")),"POST85_",AND(D267="F",OR(G267="PRE84",G267="PRE84S")),"PRE85_",D267="WF","")&amp;IF(OR(G267="CCCSR-84",G267="NSR98-10",D267="WF"),_xlfn.IFS(F267="OMF","DMI",F267="IMF","DMO",F267="SMF","DES"),)&amp;"_"&amp;C267&amp;"P"</f>
        <v>Loss_distribution_F_PRE85__4P</v>
      </c>
      <c r="AG267" s="15">
        <v>0.4839</v>
      </c>
      <c r="AH267" s="15">
        <v>0.76715500000000003</v>
      </c>
      <c r="AI267" s="15">
        <v>1.4999999999999999E-2</v>
      </c>
      <c r="AJ267" s="15">
        <v>0.3</v>
      </c>
    </row>
    <row r="268" spans="1:36" hidden="1" x14ac:dyDescent="0.3">
      <c r="A268" s="7" t="s">
        <v>581</v>
      </c>
      <c r="B268" s="7">
        <v>605</v>
      </c>
      <c r="C268" s="7">
        <v>5</v>
      </c>
      <c r="D268" s="7" t="s">
        <v>22</v>
      </c>
      <c r="E268" s="7"/>
      <c r="F268" s="7" t="s">
        <v>523</v>
      </c>
      <c r="G268" t="s">
        <v>524</v>
      </c>
      <c r="H268" s="8" t="s">
        <v>582</v>
      </c>
      <c r="I268" t="s">
        <v>59</v>
      </c>
      <c r="J268" t="s">
        <v>38</v>
      </c>
      <c r="K268" s="7" t="str" cm="1">
        <f t="array" ref="K268">+_xlfn.IFS(D268="F","PRM",D268="WF","SC",D268="FI","PRMM")</f>
        <v>PRM</v>
      </c>
      <c r="L268" s="9" t="str" cm="1">
        <f t="array" ref="L268">+"CR" &amp; "/" &amp; K268 &amp; "/" &amp;
_xlfn.IFS(
OR(G268="PRE84",G268="PRE84S"),"ND",
AND(F268="OMF",OR(K268="PRM",K268="SC")),"DMI",
AND(F268="IMF",OR(K268="PRM",K268="SC")),"DMO",
AND(F268="SMF",OR(K268="PRM",K268="SC")),"DES",
AND(K268="PRMM",G268="CCCSR-84"),"DU")
&amp; "/" &amp; C268</f>
        <v>CR/PRM/ND/5</v>
      </c>
      <c r="M268" s="10" t="str" cm="1">
        <f t="array" ref="M268">+"CR" &amp; "/" &amp; K268 &amp; "/" &amp;
_xlfn.IFS(
OR(G268="PRE84",G268="PRE84S"),"ND",
AND(F268="OMF",OR(K268="PRM",K268="SC")),"DMI",
AND(F268="IMF",OR(K268="PRM",K268="SC")),"DMO",
AND(F268="SMF",OR(K268="PRM",K268="SC")),"DES",
AND(K268="PRMM",G268="CCCSR-84"),"DU")</f>
        <v>CR/PRM/ND</v>
      </c>
      <c r="N268" s="11"/>
      <c r="O268" s="12">
        <v>3.0000000000000001E-3</v>
      </c>
      <c r="P268" s="12">
        <v>7.1000000000000004E-3</v>
      </c>
      <c r="Q268" s="12">
        <v>0.02</v>
      </c>
      <c r="R268" s="12">
        <v>3.1E-2</v>
      </c>
      <c r="S268" s="12" t="str">
        <f t="shared" si="17"/>
        <v>0.003,0.0071,0.02,0.031</v>
      </c>
      <c r="T268" s="11">
        <v>0.05</v>
      </c>
      <c r="U268" s="11">
        <v>0.37</v>
      </c>
      <c r="V268" s="11">
        <v>0.44</v>
      </c>
      <c r="W268" s="11">
        <v>0.57999999999999996</v>
      </c>
      <c r="X268" s="11">
        <v>0.63</v>
      </c>
      <c r="Y268" s="21" t="str">
        <f t="shared" si="16"/>
        <v>0.37,0.44,0.58,0.63</v>
      </c>
      <c r="Z268" s="11">
        <f t="shared" si="18"/>
        <v>0.05</v>
      </c>
      <c r="AA268" s="7">
        <v>0.04</v>
      </c>
      <c r="AB268" s="7">
        <v>0.9</v>
      </c>
      <c r="AC268" s="7">
        <v>0.1</v>
      </c>
      <c r="AD268" s="13">
        <v>1</v>
      </c>
      <c r="AE268" s="13">
        <v>1</v>
      </c>
      <c r="AF268" s="14" t="str" cm="1">
        <f t="array" ref="AF268">+"Loss_distribution_"&amp;D268&amp;"_"&amp;_xlfn.IFS(AND(D268="F",OR(G268="CCCSR-84",G268="NSR98-10")),"POST85_",AND(D268="F",OR(G268="PRE84",G268="PRE84S")),"PRE85_",D268="WF","")&amp;IF(OR(G268="CCCSR-84",G268="NSR98-10",D268="WF"),_xlfn.IFS(F268="OMF","DMI",F268="IMF","DMO",F268="SMF","DES"),)&amp;"_"&amp;C268&amp;"P"</f>
        <v>Loss_distribution_F_PRE85__5P</v>
      </c>
      <c r="AG268" s="15">
        <v>0.56430000000000002</v>
      </c>
      <c r="AH268" s="15">
        <v>0.72945400000000005</v>
      </c>
      <c r="AI268" s="15">
        <v>1.4999999999999999E-2</v>
      </c>
      <c r="AJ268" s="15">
        <v>0.3</v>
      </c>
    </row>
    <row r="269" spans="1:36" hidden="1" x14ac:dyDescent="0.3">
      <c r="A269" s="7" t="s">
        <v>583</v>
      </c>
      <c r="B269" s="7">
        <v>607</v>
      </c>
      <c r="C269" s="7">
        <v>5</v>
      </c>
      <c r="D269" s="7" t="s">
        <v>22</v>
      </c>
      <c r="E269" s="7"/>
      <c r="F269" s="7" t="s">
        <v>523</v>
      </c>
      <c r="G269" t="s">
        <v>524</v>
      </c>
      <c r="H269" s="8" t="s">
        <v>584</v>
      </c>
      <c r="I269" t="s">
        <v>59</v>
      </c>
      <c r="J269" t="s">
        <v>38</v>
      </c>
      <c r="K269" s="7" t="str" cm="1">
        <f t="array" ref="K269">+_xlfn.IFS(D269="F","PRM",D269="WF","SC",D269="FI","PRMM")</f>
        <v>PRM</v>
      </c>
      <c r="L269" s="9" t="str" cm="1">
        <f t="array" ref="L269">+"CR" &amp; "/" &amp; K269 &amp; "/" &amp;
_xlfn.IFS(
OR(G269="PRE84",G269="PRE84S"),"ND",
AND(F269="OMF",OR(K269="PRM",K269="SC")),"DMI",
AND(F269="IMF",OR(K269="PRM",K269="SC")),"DMO",
AND(F269="SMF",OR(K269="PRM",K269="SC")),"DES",
AND(K269="PRMM",G269="CCCSR-84"),"DU")
&amp; "/" &amp; C269</f>
        <v>CR/PRM/ND/5</v>
      </c>
      <c r="M269" s="10" t="str" cm="1">
        <f t="array" ref="M269">+"CR" &amp; "/" &amp; K269 &amp; "/" &amp;
_xlfn.IFS(
OR(G269="PRE84",G269="PRE84S"),"ND",
AND(F269="OMF",OR(K269="PRM",K269="SC")),"DMI",
AND(F269="IMF",OR(K269="PRM",K269="SC")),"DMO",
AND(F269="SMF",OR(K269="PRM",K269="SC")),"DES",
AND(K269="PRMM",G269="CCCSR-84"),"DU")</f>
        <v>CR/PRM/ND</v>
      </c>
      <c r="N269" s="11"/>
      <c r="O269" s="12">
        <v>3.0000000000000001E-3</v>
      </c>
      <c r="P269" s="12">
        <v>7.1000000000000004E-3</v>
      </c>
      <c r="Q269" s="12">
        <v>0.02</v>
      </c>
      <c r="R269" s="12">
        <v>3.1E-2</v>
      </c>
      <c r="S269" s="12" t="str">
        <f t="shared" si="17"/>
        <v>0.003,0.0071,0.02,0.031</v>
      </c>
      <c r="T269" s="11">
        <v>0.05</v>
      </c>
      <c r="U269" s="11">
        <v>0.37</v>
      </c>
      <c r="V269" s="11">
        <v>0.44</v>
      </c>
      <c r="W269" s="11">
        <v>0.57999999999999996</v>
      </c>
      <c r="X269" s="11">
        <v>0.63</v>
      </c>
      <c r="Y269" s="21" t="str">
        <f t="shared" si="16"/>
        <v>0.37,0.44,0.58,0.63</v>
      </c>
      <c r="Z269" s="11">
        <f t="shared" si="18"/>
        <v>0.05</v>
      </c>
      <c r="AA269" s="7">
        <v>0.04</v>
      </c>
      <c r="AB269" s="7">
        <v>0.9</v>
      </c>
      <c r="AC269" s="7">
        <v>0.1</v>
      </c>
      <c r="AD269" s="13">
        <v>1</v>
      </c>
      <c r="AE269" s="13">
        <v>1</v>
      </c>
      <c r="AF269" s="14" t="str" cm="1">
        <f t="array" ref="AF269">+"Loss_distribution_"&amp;D269&amp;"_"&amp;_xlfn.IFS(AND(D269="F",OR(G269="CCCSR-84",G269="NSR98-10")),"POST85_",AND(D269="F",OR(G269="PRE84",G269="PRE84S")),"PRE85_",D269="WF","")&amp;IF(OR(G269="CCCSR-84",G269="NSR98-10",D269="WF"),_xlfn.IFS(F269="OMF","DMI",F269="IMF","DMO",F269="SMF","DES"),)&amp;"_"&amp;C269&amp;"P"</f>
        <v>Loss_distribution_F_PRE85__5P</v>
      </c>
      <c r="AG269" s="15">
        <v>0.56430000000000002</v>
      </c>
      <c r="AH269" s="15">
        <v>0.72945400000000005</v>
      </c>
      <c r="AI269" s="15">
        <v>1.4999999999999999E-2</v>
      </c>
      <c r="AJ269" s="15">
        <v>0.3</v>
      </c>
    </row>
    <row r="270" spans="1:36" hidden="1" x14ac:dyDescent="0.3">
      <c r="A270" s="7" t="s">
        <v>585</v>
      </c>
      <c r="B270" s="7">
        <v>609</v>
      </c>
      <c r="C270" s="7">
        <v>5</v>
      </c>
      <c r="D270" s="7" t="s">
        <v>22</v>
      </c>
      <c r="E270" s="7"/>
      <c r="F270" s="7" t="s">
        <v>523</v>
      </c>
      <c r="G270" t="s">
        <v>524</v>
      </c>
      <c r="H270" s="8" t="s">
        <v>586</v>
      </c>
      <c r="I270" t="s">
        <v>529</v>
      </c>
      <c r="J270" t="s">
        <v>38</v>
      </c>
      <c r="K270" s="7" t="str" cm="1">
        <f t="array" ref="K270">+_xlfn.IFS(D270="F","PRM",D270="WF","SC",D270="FI","PRMM")</f>
        <v>PRM</v>
      </c>
      <c r="L270" s="9" t="str" cm="1">
        <f t="array" ref="L270">+"CR" &amp; "/" &amp; K270 &amp; "/" &amp;
_xlfn.IFS(
OR(G270="PRE84",G270="PRE84S"),"ND",
AND(F270="OMF",OR(K270="PRM",K270="SC")),"DMI",
AND(F270="IMF",OR(K270="PRM",K270="SC")),"DMO",
AND(F270="SMF",OR(K270="PRM",K270="SC")),"DES",
AND(K270="PRMM",G270="CCCSR-84"),"DU")
&amp; "/" &amp; C270</f>
        <v>CR/PRM/ND/5</v>
      </c>
      <c r="M270" s="10" t="str" cm="1">
        <f t="array" ref="M270">+"CR" &amp; "/" &amp; K270 &amp; "/" &amp;
_xlfn.IFS(
OR(G270="PRE84",G270="PRE84S"),"ND",
AND(F270="OMF",OR(K270="PRM",K270="SC")),"DMI",
AND(F270="IMF",OR(K270="PRM",K270="SC")),"DMO",
AND(F270="SMF",OR(K270="PRM",K270="SC")),"DES",
AND(K270="PRMM",G270="CCCSR-84"),"DU")</f>
        <v>CR/PRM/ND</v>
      </c>
      <c r="N270" s="11"/>
      <c r="O270" s="12">
        <v>3.0000000000000001E-3</v>
      </c>
      <c r="P270" s="12">
        <v>7.1000000000000004E-3</v>
      </c>
      <c r="Q270" s="12">
        <v>0.02</v>
      </c>
      <c r="R270" s="12">
        <v>3.1E-2</v>
      </c>
      <c r="S270" s="12" t="str">
        <f t="shared" si="17"/>
        <v>0.003,0.0071,0.02,0.031</v>
      </c>
      <c r="T270" s="11">
        <v>0.05</v>
      </c>
      <c r="U270" s="11">
        <v>0.37</v>
      </c>
      <c r="V270" s="11">
        <v>0.44</v>
      </c>
      <c r="W270" s="11">
        <v>0.57999999999999996</v>
      </c>
      <c r="X270" s="11">
        <v>0.63</v>
      </c>
      <c r="Y270" s="21" t="str">
        <f t="shared" si="16"/>
        <v>0.37,0.44,0.58,0.63</v>
      </c>
      <c r="Z270" s="11">
        <f t="shared" si="18"/>
        <v>0.05</v>
      </c>
      <c r="AA270" s="7">
        <v>0.04</v>
      </c>
      <c r="AB270" s="7">
        <v>0.9</v>
      </c>
      <c r="AC270" s="7">
        <v>0.1</v>
      </c>
      <c r="AD270" s="13">
        <v>1</v>
      </c>
      <c r="AE270" s="13">
        <v>1</v>
      </c>
      <c r="AF270" s="14" t="str" cm="1">
        <f t="array" ref="AF270">+"Loss_distribution_"&amp;D270&amp;"_"&amp;_xlfn.IFS(AND(D270="F",OR(G270="CCCSR-84",G270="NSR98-10")),"POST85_",AND(D270="F",OR(G270="PRE84",G270="PRE84S")),"PRE85_",D270="WF","")&amp;IF(OR(G270="CCCSR-84",G270="NSR98-10",D270="WF"),_xlfn.IFS(F270="OMF","DMI",F270="IMF","DMO",F270="SMF","DES"),)&amp;"_"&amp;C270&amp;"P"</f>
        <v>Loss_distribution_F_PRE85__5P</v>
      </c>
      <c r="AG270" s="15">
        <v>0.56430000000000002</v>
      </c>
      <c r="AH270" s="15">
        <v>0.72945400000000005</v>
      </c>
      <c r="AI270" s="15">
        <v>1.4999999999999999E-2</v>
      </c>
      <c r="AJ270" s="15">
        <v>0.3</v>
      </c>
    </row>
    <row r="271" spans="1:36" hidden="1" x14ac:dyDescent="0.3">
      <c r="A271" s="7" t="s">
        <v>587</v>
      </c>
      <c r="B271" s="7">
        <v>611</v>
      </c>
      <c r="C271" s="7">
        <v>5</v>
      </c>
      <c r="D271" s="7" t="s">
        <v>22</v>
      </c>
      <c r="E271" s="7"/>
      <c r="F271" s="7" t="s">
        <v>523</v>
      </c>
      <c r="G271" t="s">
        <v>524</v>
      </c>
      <c r="H271" s="8" t="s">
        <v>588</v>
      </c>
      <c r="I271" t="s">
        <v>529</v>
      </c>
      <c r="J271" t="s">
        <v>38</v>
      </c>
      <c r="K271" s="7" t="str" cm="1">
        <f t="array" ref="K271">+_xlfn.IFS(D271="F","PRM",D271="WF","SC",D271="FI","PRMM")</f>
        <v>PRM</v>
      </c>
      <c r="L271" s="9" t="str" cm="1">
        <f t="array" ref="L271">+"CR" &amp; "/" &amp; K271 &amp; "/" &amp;
_xlfn.IFS(
OR(G271="PRE84",G271="PRE84S"),"ND",
AND(F271="OMF",OR(K271="PRM",K271="SC")),"DMI",
AND(F271="IMF",OR(K271="PRM",K271="SC")),"DMO",
AND(F271="SMF",OR(K271="PRM",K271="SC")),"DES",
AND(K271="PRMM",G271="CCCSR-84"),"DU")
&amp; "/" &amp; C271</f>
        <v>CR/PRM/ND/5</v>
      </c>
      <c r="M271" s="10" t="str" cm="1">
        <f t="array" ref="M271">+"CR" &amp; "/" &amp; K271 &amp; "/" &amp;
_xlfn.IFS(
OR(G271="PRE84",G271="PRE84S"),"ND",
AND(F271="OMF",OR(K271="PRM",K271="SC")),"DMI",
AND(F271="IMF",OR(K271="PRM",K271="SC")),"DMO",
AND(F271="SMF",OR(K271="PRM",K271="SC")),"DES",
AND(K271="PRMM",G271="CCCSR-84"),"DU")</f>
        <v>CR/PRM/ND</v>
      </c>
      <c r="N271" s="11"/>
      <c r="O271" s="12">
        <v>3.0000000000000001E-3</v>
      </c>
      <c r="P271" s="12">
        <v>7.1000000000000004E-3</v>
      </c>
      <c r="Q271" s="12">
        <v>0.02</v>
      </c>
      <c r="R271" s="12">
        <v>3.1E-2</v>
      </c>
      <c r="S271" s="12" t="str">
        <f t="shared" si="17"/>
        <v>0.003,0.0071,0.02,0.031</v>
      </c>
      <c r="T271" s="11">
        <v>0.05</v>
      </c>
      <c r="U271" s="11">
        <v>0.37</v>
      </c>
      <c r="V271" s="11">
        <v>0.44</v>
      </c>
      <c r="W271" s="11">
        <v>0.57999999999999996</v>
      </c>
      <c r="X271" s="11">
        <v>0.63</v>
      </c>
      <c r="Y271" s="21" t="str">
        <f t="shared" si="16"/>
        <v>0.37,0.44,0.58,0.63</v>
      </c>
      <c r="Z271" s="11">
        <f t="shared" si="18"/>
        <v>0.05</v>
      </c>
      <c r="AA271" s="7">
        <v>0.04</v>
      </c>
      <c r="AB271" s="7">
        <v>0.9</v>
      </c>
      <c r="AC271" s="7">
        <v>0.1</v>
      </c>
      <c r="AD271" s="13">
        <v>1</v>
      </c>
      <c r="AE271" s="13">
        <v>1</v>
      </c>
      <c r="AF271" s="14" t="str" cm="1">
        <f t="array" ref="AF271">+"Loss_distribution_"&amp;D271&amp;"_"&amp;_xlfn.IFS(AND(D271="F",OR(G271="CCCSR-84",G271="NSR98-10")),"POST85_",AND(D271="F",OR(G271="PRE84",G271="PRE84S")),"PRE85_",D271="WF","")&amp;IF(OR(G271="CCCSR-84",G271="NSR98-10",D271="WF"),_xlfn.IFS(F271="OMF","DMI",F271="IMF","DMO",F271="SMF","DES"),)&amp;"_"&amp;C271&amp;"P"</f>
        <v>Loss_distribution_F_PRE85__5P</v>
      </c>
      <c r="AG271" s="15">
        <v>0.56430000000000002</v>
      </c>
      <c r="AH271" s="15">
        <v>0.72945400000000005</v>
      </c>
      <c r="AI271" s="15">
        <v>1.4999999999999999E-2</v>
      </c>
      <c r="AJ271" s="15">
        <v>0.3</v>
      </c>
    </row>
    <row r="272" spans="1:36" hidden="1" x14ac:dyDescent="0.3">
      <c r="A272" s="7" t="s">
        <v>589</v>
      </c>
      <c r="B272" s="7">
        <v>616</v>
      </c>
      <c r="C272" s="7">
        <v>5</v>
      </c>
      <c r="D272" s="7" t="s">
        <v>22</v>
      </c>
      <c r="E272" s="7"/>
      <c r="F272" s="7" t="s">
        <v>523</v>
      </c>
      <c r="G272" t="s">
        <v>524</v>
      </c>
      <c r="H272" s="8" t="s">
        <v>590</v>
      </c>
      <c r="I272" t="s">
        <v>59</v>
      </c>
      <c r="J272" t="s">
        <v>38</v>
      </c>
      <c r="K272" s="7" t="str" cm="1">
        <f t="array" ref="K272">+_xlfn.IFS(D272="F","PRM",D272="WF","SC",D272="FI","PRMM")</f>
        <v>PRM</v>
      </c>
      <c r="L272" s="9" t="str" cm="1">
        <f t="array" ref="L272">+"CR" &amp; "/" &amp; K272 &amp; "/" &amp;
_xlfn.IFS(
OR(G272="PRE84",G272="PRE84S"),"ND",
AND(F272="OMF",OR(K272="PRM",K272="SC")),"DMI",
AND(F272="IMF",OR(K272="PRM",K272="SC")),"DMO",
AND(F272="SMF",OR(K272="PRM",K272="SC")),"DES",
AND(K272="PRMM",G272="CCCSR-84"),"DU")
&amp; "/" &amp; C272</f>
        <v>CR/PRM/ND/5</v>
      </c>
      <c r="M272" s="10" t="str" cm="1">
        <f t="array" ref="M272">+"CR" &amp; "/" &amp; K272 &amp; "/" &amp;
_xlfn.IFS(
OR(G272="PRE84",G272="PRE84S"),"ND",
AND(F272="OMF",OR(K272="PRM",K272="SC")),"DMI",
AND(F272="IMF",OR(K272="PRM",K272="SC")),"DMO",
AND(F272="SMF",OR(K272="PRM",K272="SC")),"DES",
AND(K272="PRMM",G272="CCCSR-84"),"DU")</f>
        <v>CR/PRM/ND</v>
      </c>
      <c r="N272" s="11"/>
      <c r="O272" s="12">
        <v>3.0000000000000001E-3</v>
      </c>
      <c r="P272" s="12">
        <v>7.1000000000000004E-3</v>
      </c>
      <c r="Q272" s="12">
        <v>0.02</v>
      </c>
      <c r="R272" s="12">
        <v>3.1E-2</v>
      </c>
      <c r="S272" s="12" t="str">
        <f t="shared" si="17"/>
        <v>0.003,0.0071,0.02,0.031</v>
      </c>
      <c r="T272" s="11">
        <v>0.05</v>
      </c>
      <c r="U272" s="11">
        <v>0.37</v>
      </c>
      <c r="V272" s="11">
        <v>0.44</v>
      </c>
      <c r="W272" s="11">
        <v>0.57999999999999996</v>
      </c>
      <c r="X272" s="11">
        <v>0.63</v>
      </c>
      <c r="Y272" s="21" t="str">
        <f t="shared" si="16"/>
        <v>0.37,0.44,0.58,0.63</v>
      </c>
      <c r="Z272" s="11">
        <f t="shared" si="18"/>
        <v>0.05</v>
      </c>
      <c r="AA272" s="7">
        <v>0.04</v>
      </c>
      <c r="AB272" s="7">
        <v>0.9</v>
      </c>
      <c r="AC272" s="7">
        <v>0.1</v>
      </c>
      <c r="AD272" s="13">
        <v>1</v>
      </c>
      <c r="AE272" s="13">
        <v>1</v>
      </c>
      <c r="AF272" s="14" t="str" cm="1">
        <f t="array" ref="AF272">+"Loss_distribution_"&amp;D272&amp;"_"&amp;_xlfn.IFS(AND(D272="F",OR(G272="CCCSR-84",G272="NSR98-10")),"POST85_",AND(D272="F",OR(G272="PRE84",G272="PRE84S")),"PRE85_",D272="WF","")&amp;IF(OR(G272="CCCSR-84",G272="NSR98-10",D272="WF"),_xlfn.IFS(F272="OMF","DMI",F272="IMF","DMO",F272="SMF","DES"),)&amp;"_"&amp;C272&amp;"P"</f>
        <v>Loss_distribution_F_PRE85__5P</v>
      </c>
      <c r="AG272" s="15">
        <v>0.56430000000000002</v>
      </c>
      <c r="AH272" s="15">
        <v>0.72945400000000005</v>
      </c>
      <c r="AI272" s="15">
        <v>1.4999999999999999E-2</v>
      </c>
      <c r="AJ272" s="15">
        <v>0.3</v>
      </c>
    </row>
    <row r="273" spans="1:36" hidden="1" x14ac:dyDescent="0.3">
      <c r="A273" s="7" t="s">
        <v>591</v>
      </c>
      <c r="B273" s="7">
        <v>617</v>
      </c>
      <c r="C273" s="7">
        <v>5</v>
      </c>
      <c r="D273" s="7" t="s">
        <v>22</v>
      </c>
      <c r="E273" s="7"/>
      <c r="F273" s="7" t="s">
        <v>523</v>
      </c>
      <c r="G273" t="s">
        <v>524</v>
      </c>
      <c r="H273" s="8" t="s">
        <v>592</v>
      </c>
      <c r="I273" t="s">
        <v>529</v>
      </c>
      <c r="J273" t="s">
        <v>38</v>
      </c>
      <c r="K273" s="7" t="str" cm="1">
        <f t="array" ref="K273">+_xlfn.IFS(D273="F","PRM",D273="WF","SC",D273="FI","PRMM")</f>
        <v>PRM</v>
      </c>
      <c r="L273" s="9" t="str" cm="1">
        <f t="array" ref="L273">+"CR" &amp; "/" &amp; K273 &amp; "/" &amp;
_xlfn.IFS(
OR(G273="PRE84",G273="PRE84S"),"ND",
AND(F273="OMF",OR(K273="PRM",K273="SC")),"DMI",
AND(F273="IMF",OR(K273="PRM",K273="SC")),"DMO",
AND(F273="SMF",OR(K273="PRM",K273="SC")),"DES",
AND(K273="PRMM",G273="CCCSR-84"),"DU")
&amp; "/" &amp; C273</f>
        <v>CR/PRM/ND/5</v>
      </c>
      <c r="M273" s="10" t="str" cm="1">
        <f t="array" ref="M273">+"CR" &amp; "/" &amp; K273 &amp; "/" &amp;
_xlfn.IFS(
OR(G273="PRE84",G273="PRE84S"),"ND",
AND(F273="OMF",OR(K273="PRM",K273="SC")),"DMI",
AND(F273="IMF",OR(K273="PRM",K273="SC")),"DMO",
AND(F273="SMF",OR(K273="PRM",K273="SC")),"DES",
AND(K273="PRMM",G273="CCCSR-84"),"DU")</f>
        <v>CR/PRM/ND</v>
      </c>
      <c r="N273" s="11"/>
      <c r="O273" s="12">
        <v>3.0000000000000001E-3</v>
      </c>
      <c r="P273" s="12">
        <v>7.1000000000000004E-3</v>
      </c>
      <c r="Q273" s="12">
        <v>0.02</v>
      </c>
      <c r="R273" s="12">
        <v>3.1E-2</v>
      </c>
      <c r="S273" s="12" t="str">
        <f t="shared" si="17"/>
        <v>0.003,0.0071,0.02,0.031</v>
      </c>
      <c r="T273" s="11">
        <v>0.05</v>
      </c>
      <c r="U273" s="11">
        <v>0.37</v>
      </c>
      <c r="V273" s="11">
        <v>0.44</v>
      </c>
      <c r="W273" s="11">
        <v>0.57999999999999996</v>
      </c>
      <c r="X273" s="11">
        <v>0.63</v>
      </c>
      <c r="Y273" s="21" t="str">
        <f t="shared" si="16"/>
        <v>0.37,0.44,0.58,0.63</v>
      </c>
      <c r="Z273" s="11">
        <f t="shared" si="18"/>
        <v>0.05</v>
      </c>
      <c r="AA273" s="7">
        <v>0.04</v>
      </c>
      <c r="AB273" s="7">
        <v>0.9</v>
      </c>
      <c r="AC273" s="7">
        <v>0.1</v>
      </c>
      <c r="AD273" s="13">
        <v>1</v>
      </c>
      <c r="AE273" s="13">
        <v>1</v>
      </c>
      <c r="AF273" s="14" t="str" cm="1">
        <f t="array" ref="AF273">+"Loss_distribution_"&amp;D273&amp;"_"&amp;_xlfn.IFS(AND(D273="F",OR(G273="CCCSR-84",G273="NSR98-10")),"POST85_",AND(D273="F",OR(G273="PRE84",G273="PRE84S")),"PRE85_",D273="WF","")&amp;IF(OR(G273="CCCSR-84",G273="NSR98-10",D273="WF"),_xlfn.IFS(F273="OMF","DMI",F273="IMF","DMO",F273="SMF","DES"),)&amp;"_"&amp;C273&amp;"P"</f>
        <v>Loss_distribution_F_PRE85__5P</v>
      </c>
      <c r="AG273" s="15">
        <v>0.56430000000000002</v>
      </c>
      <c r="AH273" s="15">
        <v>0.72945400000000005</v>
      </c>
      <c r="AI273" s="15">
        <v>1.4999999999999999E-2</v>
      </c>
      <c r="AJ273" s="15">
        <v>0.3</v>
      </c>
    </row>
    <row r="274" spans="1:36" hidden="1" x14ac:dyDescent="0.3">
      <c r="A274" s="7" t="s">
        <v>593</v>
      </c>
      <c r="B274" s="7">
        <v>618</v>
      </c>
      <c r="C274" s="7">
        <v>6</v>
      </c>
      <c r="D274" s="7" t="s">
        <v>22</v>
      </c>
      <c r="E274" s="7"/>
      <c r="F274" s="7" t="s">
        <v>523</v>
      </c>
      <c r="G274" t="s">
        <v>524</v>
      </c>
      <c r="H274" s="8" t="s">
        <v>594</v>
      </c>
      <c r="I274" t="s">
        <v>529</v>
      </c>
      <c r="J274" t="s">
        <v>38</v>
      </c>
      <c r="K274" s="7" t="str" cm="1">
        <f t="array" ref="K274">+_xlfn.IFS(D274="F","PRM",D274="WF","SC",D274="FI","PRMM")</f>
        <v>PRM</v>
      </c>
      <c r="L274" s="9" t="str" cm="1">
        <f t="array" ref="L274">+"CR" &amp; "/" &amp; K274 &amp; "/" &amp;
_xlfn.IFS(
OR(G274="PRE84",G274="PRE84S"),"ND",
AND(F274="OMF",OR(K274="PRM",K274="SC")),"DMI",
AND(F274="IMF",OR(K274="PRM",K274="SC")),"DMO",
AND(F274="SMF",OR(K274="PRM",K274="SC")),"DES",
AND(K274="PRMM",G274="CCCSR-84"),"DU")
&amp; "/" &amp; C274</f>
        <v>CR/PRM/ND/6</v>
      </c>
      <c r="M274" s="10" t="str" cm="1">
        <f t="array" ref="M274">+"CR" &amp; "/" &amp; K274 &amp; "/" &amp;
_xlfn.IFS(
OR(G274="PRE84",G274="PRE84S"),"ND",
AND(F274="OMF",OR(K274="PRM",K274="SC")),"DMI",
AND(F274="IMF",OR(K274="PRM",K274="SC")),"DMO",
AND(F274="SMF",OR(K274="PRM",K274="SC")),"DES",
AND(K274="PRMM",G274="CCCSR-84"),"DU")</f>
        <v>CR/PRM/ND</v>
      </c>
      <c r="N274" s="11"/>
      <c r="O274" s="12">
        <v>3.0000000000000001E-3</v>
      </c>
      <c r="P274" s="12">
        <v>7.1000000000000004E-3</v>
      </c>
      <c r="Q274" s="12">
        <v>0.02</v>
      </c>
      <c r="R274" s="12">
        <v>3.1E-2</v>
      </c>
      <c r="S274" s="12" t="str">
        <f t="shared" si="17"/>
        <v>0.003,0.0071,0.02,0.031</v>
      </c>
      <c r="T274" s="11">
        <v>0.05</v>
      </c>
      <c r="U274" s="11">
        <v>0.37</v>
      </c>
      <c r="V274" s="11">
        <v>0.44</v>
      </c>
      <c r="W274" s="11">
        <v>0.57999999999999996</v>
      </c>
      <c r="X274" s="11">
        <v>0.63</v>
      </c>
      <c r="Y274" s="21" t="str">
        <f t="shared" si="16"/>
        <v>0.37,0.44,0.58,0.63</v>
      </c>
      <c r="Z274" s="11">
        <f t="shared" si="18"/>
        <v>0.05</v>
      </c>
      <c r="AA274" s="7">
        <v>0.04</v>
      </c>
      <c r="AB274" s="7">
        <v>0.9</v>
      </c>
      <c r="AC274" s="7">
        <v>0.1</v>
      </c>
      <c r="AD274" s="13">
        <v>1</v>
      </c>
      <c r="AE274" s="13">
        <v>1</v>
      </c>
      <c r="AF274" s="14" t="str" cm="1">
        <f t="array" ref="AF274">+"Loss_distribution_"&amp;D274&amp;"_"&amp;_xlfn.IFS(AND(D274="F",OR(G274="CCCSR-84",G274="NSR98-10")),"POST85_",AND(D274="F",OR(G274="PRE84",G274="PRE84S")),"PRE85_",D274="WF","")&amp;IF(OR(G274="CCCSR-84",G274="NSR98-10",D274="WF"),_xlfn.IFS(F274="OMF","DMI",F274="IMF","DMO",F274="SMF","DES"),)&amp;"_"&amp;C274&amp;"P"</f>
        <v>Loss_distribution_F_PRE85__6P</v>
      </c>
      <c r="AG274" s="15">
        <v>0.67169999999999996</v>
      </c>
      <c r="AH274" s="15">
        <v>0.76443099999999997</v>
      </c>
      <c r="AI274" s="15">
        <v>1.4999999999999999E-2</v>
      </c>
      <c r="AJ274" s="15">
        <v>0.3</v>
      </c>
    </row>
    <row r="275" spans="1:36" hidden="1" x14ac:dyDescent="0.3">
      <c r="A275" s="7" t="s">
        <v>595</v>
      </c>
      <c r="B275" s="7">
        <v>620</v>
      </c>
      <c r="C275" s="7">
        <v>6</v>
      </c>
      <c r="D275" s="7" t="s">
        <v>22</v>
      </c>
      <c r="E275" s="7"/>
      <c r="F275" s="7" t="s">
        <v>523</v>
      </c>
      <c r="G275" t="s">
        <v>524</v>
      </c>
      <c r="H275" s="8" t="s">
        <v>596</v>
      </c>
      <c r="I275" t="s">
        <v>529</v>
      </c>
      <c r="J275" t="s">
        <v>38</v>
      </c>
      <c r="K275" s="7" t="str" cm="1">
        <f t="array" ref="K275">+_xlfn.IFS(D275="F","PRM",D275="WF","SC",D275="FI","PRMM")</f>
        <v>PRM</v>
      </c>
      <c r="L275" s="9" t="str" cm="1">
        <f t="array" ref="L275">+"CR" &amp; "/" &amp; K275 &amp; "/" &amp;
_xlfn.IFS(
OR(G275="PRE84",G275="PRE84S"),"ND",
AND(F275="OMF",OR(K275="PRM",K275="SC")),"DMI",
AND(F275="IMF",OR(K275="PRM",K275="SC")),"DMO",
AND(F275="SMF",OR(K275="PRM",K275="SC")),"DES",
AND(K275="PRMM",G275="CCCSR-84"),"DU")
&amp; "/" &amp; C275</f>
        <v>CR/PRM/ND/6</v>
      </c>
      <c r="M275" s="10" t="str" cm="1">
        <f t="array" ref="M275">+"CR" &amp; "/" &amp; K275 &amp; "/" &amp;
_xlfn.IFS(
OR(G275="PRE84",G275="PRE84S"),"ND",
AND(F275="OMF",OR(K275="PRM",K275="SC")),"DMI",
AND(F275="IMF",OR(K275="PRM",K275="SC")),"DMO",
AND(F275="SMF",OR(K275="PRM",K275="SC")),"DES",
AND(K275="PRMM",G275="CCCSR-84"),"DU")</f>
        <v>CR/PRM/ND</v>
      </c>
      <c r="N275" s="11"/>
      <c r="O275" s="12">
        <v>3.0000000000000001E-3</v>
      </c>
      <c r="P275" s="12">
        <v>7.1000000000000004E-3</v>
      </c>
      <c r="Q275" s="12">
        <v>0.02</v>
      </c>
      <c r="R275" s="12">
        <v>3.1E-2</v>
      </c>
      <c r="S275" s="12" t="str">
        <f t="shared" si="17"/>
        <v>0.003,0.0071,0.02,0.031</v>
      </c>
      <c r="T275" s="11">
        <v>0.05</v>
      </c>
      <c r="U275" s="11">
        <v>0.37</v>
      </c>
      <c r="V275" s="11">
        <v>0.44</v>
      </c>
      <c r="W275" s="11">
        <v>0.57999999999999996</v>
      </c>
      <c r="X275" s="11">
        <v>0.63</v>
      </c>
      <c r="Y275" s="21" t="str">
        <f t="shared" si="16"/>
        <v>0.37,0.44,0.58,0.63</v>
      </c>
      <c r="Z275" s="11">
        <f t="shared" si="18"/>
        <v>0.05</v>
      </c>
      <c r="AA275" s="7">
        <v>0.04</v>
      </c>
      <c r="AB275" s="7">
        <v>0.9</v>
      </c>
      <c r="AC275" s="7">
        <v>0.1</v>
      </c>
      <c r="AD275" s="13">
        <v>1</v>
      </c>
      <c r="AE275" s="13">
        <v>1</v>
      </c>
      <c r="AF275" s="14" t="str" cm="1">
        <f t="array" ref="AF275">+"Loss_distribution_"&amp;D275&amp;"_"&amp;_xlfn.IFS(AND(D275="F",OR(G275="CCCSR-84",G275="NSR98-10")),"POST85_",AND(D275="F",OR(G275="PRE84",G275="PRE84S")),"PRE85_",D275="WF","")&amp;IF(OR(G275="CCCSR-84",G275="NSR98-10",D275="WF"),_xlfn.IFS(F275="OMF","DMI",F275="IMF","DMO",F275="SMF","DES"),)&amp;"_"&amp;C275&amp;"P"</f>
        <v>Loss_distribution_F_PRE85__6P</v>
      </c>
      <c r="AG275" s="15">
        <v>0.67169999999999996</v>
      </c>
      <c r="AH275" s="15">
        <v>0.76443099999999997</v>
      </c>
      <c r="AI275" s="15">
        <v>1.4999999999999999E-2</v>
      </c>
      <c r="AJ275" s="15">
        <v>0.3</v>
      </c>
    </row>
    <row r="276" spans="1:36" hidden="1" x14ac:dyDescent="0.3">
      <c r="A276" s="7" t="s">
        <v>597</v>
      </c>
      <c r="B276" s="7">
        <v>622</v>
      </c>
      <c r="C276" s="7">
        <v>6</v>
      </c>
      <c r="D276" s="7" t="s">
        <v>22</v>
      </c>
      <c r="E276" s="7"/>
      <c r="F276" s="7" t="s">
        <v>523</v>
      </c>
      <c r="G276" t="s">
        <v>524</v>
      </c>
      <c r="H276" s="8" t="s">
        <v>598</v>
      </c>
      <c r="I276" t="s">
        <v>529</v>
      </c>
      <c r="J276" t="s">
        <v>38</v>
      </c>
      <c r="K276" s="7" t="str" cm="1">
        <f t="array" ref="K276">+_xlfn.IFS(D276="F","PRM",D276="WF","SC",D276="FI","PRMM")</f>
        <v>PRM</v>
      </c>
      <c r="L276" s="9" t="str" cm="1">
        <f t="array" ref="L276">+"CR" &amp; "/" &amp; K276 &amp; "/" &amp;
_xlfn.IFS(
OR(G276="PRE84",G276="PRE84S"),"ND",
AND(F276="OMF",OR(K276="PRM",K276="SC")),"DMI",
AND(F276="IMF",OR(K276="PRM",K276="SC")),"DMO",
AND(F276="SMF",OR(K276="PRM",K276="SC")),"DES",
AND(K276="PRMM",G276="CCCSR-84"),"DU")
&amp; "/" &amp; C276</f>
        <v>CR/PRM/ND/6</v>
      </c>
      <c r="M276" s="10" t="str" cm="1">
        <f t="array" ref="M276">+"CR" &amp; "/" &amp; K276 &amp; "/" &amp;
_xlfn.IFS(
OR(G276="PRE84",G276="PRE84S"),"ND",
AND(F276="OMF",OR(K276="PRM",K276="SC")),"DMI",
AND(F276="IMF",OR(K276="PRM",K276="SC")),"DMO",
AND(F276="SMF",OR(K276="PRM",K276="SC")),"DES",
AND(K276="PRMM",G276="CCCSR-84"),"DU")</f>
        <v>CR/PRM/ND</v>
      </c>
      <c r="N276" s="11"/>
      <c r="O276" s="12">
        <v>3.0000000000000001E-3</v>
      </c>
      <c r="P276" s="12">
        <v>7.1000000000000004E-3</v>
      </c>
      <c r="Q276" s="12">
        <v>0.02</v>
      </c>
      <c r="R276" s="12">
        <v>3.1E-2</v>
      </c>
      <c r="S276" s="12" t="str">
        <f t="shared" si="17"/>
        <v>0.003,0.0071,0.02,0.031</v>
      </c>
      <c r="T276" s="11">
        <v>0.05</v>
      </c>
      <c r="U276" s="11">
        <v>0.37</v>
      </c>
      <c r="V276" s="11">
        <v>0.44</v>
      </c>
      <c r="W276" s="11">
        <v>0.57999999999999996</v>
      </c>
      <c r="X276" s="11">
        <v>0.63</v>
      </c>
      <c r="Y276" s="21" t="str">
        <f t="shared" si="16"/>
        <v>0.37,0.44,0.58,0.63</v>
      </c>
      <c r="Z276" s="11">
        <f t="shared" si="18"/>
        <v>0.05</v>
      </c>
      <c r="AA276" s="7">
        <v>0.04</v>
      </c>
      <c r="AB276" s="7">
        <v>0.9</v>
      </c>
      <c r="AC276" s="7">
        <v>0.1</v>
      </c>
      <c r="AD276" s="13">
        <v>1</v>
      </c>
      <c r="AE276" s="13">
        <v>1</v>
      </c>
      <c r="AF276" s="14" t="str" cm="1">
        <f t="array" ref="AF276">+"Loss_distribution_"&amp;D276&amp;"_"&amp;_xlfn.IFS(AND(D276="F",OR(G276="CCCSR-84",G276="NSR98-10")),"POST85_",AND(D276="F",OR(G276="PRE84",G276="PRE84S")),"PRE85_",D276="WF","")&amp;IF(OR(G276="CCCSR-84",G276="NSR98-10",D276="WF"),_xlfn.IFS(F276="OMF","DMI",F276="IMF","DMO",F276="SMF","DES"),)&amp;"_"&amp;C276&amp;"P"</f>
        <v>Loss_distribution_F_PRE85__6P</v>
      </c>
      <c r="AG276" s="15">
        <v>0.67169999999999996</v>
      </c>
      <c r="AH276" s="15">
        <v>0.76443099999999997</v>
      </c>
      <c r="AI276" s="15">
        <v>1.4999999999999999E-2</v>
      </c>
      <c r="AJ276" s="15">
        <v>0.3</v>
      </c>
    </row>
    <row r="277" spans="1:36" hidden="1" x14ac:dyDescent="0.3">
      <c r="A277" s="7" t="s">
        <v>599</v>
      </c>
      <c r="B277" s="7">
        <v>624</v>
      </c>
      <c r="C277" s="7">
        <v>6</v>
      </c>
      <c r="D277" s="7" t="s">
        <v>22</v>
      </c>
      <c r="E277" s="7"/>
      <c r="F277" s="7" t="s">
        <v>523</v>
      </c>
      <c r="G277" t="s">
        <v>524</v>
      </c>
      <c r="H277" s="8" t="s">
        <v>600</v>
      </c>
      <c r="I277" t="s">
        <v>529</v>
      </c>
      <c r="J277" t="s">
        <v>38</v>
      </c>
      <c r="K277" s="7" t="str" cm="1">
        <f t="array" ref="K277">+_xlfn.IFS(D277="F","PRM",D277="WF","SC",D277="FI","PRMM")</f>
        <v>PRM</v>
      </c>
      <c r="L277" s="9" t="str" cm="1">
        <f t="array" ref="L277">+"CR" &amp; "/" &amp; K277 &amp; "/" &amp;
_xlfn.IFS(
OR(G277="PRE84",G277="PRE84S"),"ND",
AND(F277="OMF",OR(K277="PRM",K277="SC")),"DMI",
AND(F277="IMF",OR(K277="PRM",K277="SC")),"DMO",
AND(F277="SMF",OR(K277="PRM",K277="SC")),"DES",
AND(K277="PRMM",G277="CCCSR-84"),"DU")
&amp; "/" &amp; C277</f>
        <v>CR/PRM/ND/6</v>
      </c>
      <c r="M277" s="10" t="str" cm="1">
        <f t="array" ref="M277">+"CR" &amp; "/" &amp; K277 &amp; "/" &amp;
_xlfn.IFS(
OR(G277="PRE84",G277="PRE84S"),"ND",
AND(F277="OMF",OR(K277="PRM",K277="SC")),"DMI",
AND(F277="IMF",OR(K277="PRM",K277="SC")),"DMO",
AND(F277="SMF",OR(K277="PRM",K277="SC")),"DES",
AND(K277="PRMM",G277="CCCSR-84"),"DU")</f>
        <v>CR/PRM/ND</v>
      </c>
      <c r="N277" s="11"/>
      <c r="O277" s="12">
        <v>3.0000000000000001E-3</v>
      </c>
      <c r="P277" s="12">
        <v>7.1000000000000004E-3</v>
      </c>
      <c r="Q277" s="12">
        <v>0.02</v>
      </c>
      <c r="R277" s="12">
        <v>3.1E-2</v>
      </c>
      <c r="S277" s="12" t="str">
        <f t="shared" si="17"/>
        <v>0.003,0.0071,0.02,0.031</v>
      </c>
      <c r="T277" s="11">
        <v>0.05</v>
      </c>
      <c r="U277" s="11">
        <v>0.37</v>
      </c>
      <c r="V277" s="11">
        <v>0.44</v>
      </c>
      <c r="W277" s="11">
        <v>0.57999999999999996</v>
      </c>
      <c r="X277" s="11">
        <v>0.63</v>
      </c>
      <c r="Y277" s="21" t="str">
        <f t="shared" si="16"/>
        <v>0.37,0.44,0.58,0.63</v>
      </c>
      <c r="Z277" s="11">
        <f t="shared" si="18"/>
        <v>0.05</v>
      </c>
      <c r="AA277" s="7">
        <v>0.04</v>
      </c>
      <c r="AB277" s="7">
        <v>0.9</v>
      </c>
      <c r="AC277" s="7">
        <v>0.1</v>
      </c>
      <c r="AD277" s="13">
        <v>1</v>
      </c>
      <c r="AE277" s="13">
        <v>1</v>
      </c>
      <c r="AF277" s="14" t="str" cm="1">
        <f t="array" ref="AF277">+"Loss_distribution_"&amp;D277&amp;"_"&amp;_xlfn.IFS(AND(D277="F",OR(G277="CCCSR-84",G277="NSR98-10")),"POST85_",AND(D277="F",OR(G277="PRE84",G277="PRE84S")),"PRE85_",D277="WF","")&amp;IF(OR(G277="CCCSR-84",G277="NSR98-10",D277="WF"),_xlfn.IFS(F277="OMF","DMI",F277="IMF","DMO",F277="SMF","DES"),)&amp;"_"&amp;C277&amp;"P"</f>
        <v>Loss_distribution_F_PRE85__6P</v>
      </c>
      <c r="AG277" s="15">
        <v>0.67169999999999996</v>
      </c>
      <c r="AH277" s="15">
        <v>0.76443099999999997</v>
      </c>
      <c r="AI277" s="15">
        <v>1.4999999999999999E-2</v>
      </c>
      <c r="AJ277" s="15">
        <v>0.3</v>
      </c>
    </row>
    <row r="278" spans="1:36" hidden="1" x14ac:dyDescent="0.3">
      <c r="A278" s="7" t="s">
        <v>601</v>
      </c>
      <c r="B278" s="7">
        <v>629</v>
      </c>
      <c r="C278" s="7">
        <v>6</v>
      </c>
      <c r="D278" s="7" t="s">
        <v>22</v>
      </c>
      <c r="E278" s="7"/>
      <c r="F278" s="7" t="s">
        <v>523</v>
      </c>
      <c r="G278" t="s">
        <v>524</v>
      </c>
      <c r="H278" s="8" t="s">
        <v>602</v>
      </c>
      <c r="I278" t="s">
        <v>529</v>
      </c>
      <c r="J278" t="s">
        <v>38</v>
      </c>
      <c r="K278" s="7" t="str" cm="1">
        <f t="array" ref="K278">+_xlfn.IFS(D278="F","PRM",D278="WF","SC",D278="FI","PRMM")</f>
        <v>PRM</v>
      </c>
      <c r="L278" s="9" t="str" cm="1">
        <f t="array" ref="L278">+"CR" &amp; "/" &amp; K278 &amp; "/" &amp;
_xlfn.IFS(
OR(G278="PRE84",G278="PRE84S"),"ND",
AND(F278="OMF",OR(K278="PRM",K278="SC")),"DMI",
AND(F278="IMF",OR(K278="PRM",K278="SC")),"DMO",
AND(F278="SMF",OR(K278="PRM",K278="SC")),"DES",
AND(K278="PRMM",G278="CCCSR-84"),"DU")
&amp; "/" &amp; C278</f>
        <v>CR/PRM/ND/6</v>
      </c>
      <c r="M278" s="10" t="str" cm="1">
        <f t="array" ref="M278">+"CR" &amp; "/" &amp; K278 &amp; "/" &amp;
_xlfn.IFS(
OR(G278="PRE84",G278="PRE84S"),"ND",
AND(F278="OMF",OR(K278="PRM",K278="SC")),"DMI",
AND(F278="IMF",OR(K278="PRM",K278="SC")),"DMO",
AND(F278="SMF",OR(K278="PRM",K278="SC")),"DES",
AND(K278="PRMM",G278="CCCSR-84"),"DU")</f>
        <v>CR/PRM/ND</v>
      </c>
      <c r="N278" s="11"/>
      <c r="O278" s="12">
        <v>3.0000000000000001E-3</v>
      </c>
      <c r="P278" s="12">
        <v>7.1000000000000004E-3</v>
      </c>
      <c r="Q278" s="12">
        <v>0.02</v>
      </c>
      <c r="R278" s="12">
        <v>3.1E-2</v>
      </c>
      <c r="S278" s="12" t="str">
        <f t="shared" si="17"/>
        <v>0.003,0.0071,0.02,0.031</v>
      </c>
      <c r="T278" s="11">
        <v>0.05</v>
      </c>
      <c r="U278" s="11">
        <v>0.37</v>
      </c>
      <c r="V278" s="11">
        <v>0.44</v>
      </c>
      <c r="W278" s="11">
        <v>0.57999999999999996</v>
      </c>
      <c r="X278" s="11">
        <v>0.63</v>
      </c>
      <c r="Y278" s="21" t="str">
        <f t="shared" si="16"/>
        <v>0.37,0.44,0.58,0.63</v>
      </c>
      <c r="Z278" s="11">
        <f t="shared" si="18"/>
        <v>0.05</v>
      </c>
      <c r="AA278" s="7">
        <v>0.04</v>
      </c>
      <c r="AB278" s="7">
        <v>0.9</v>
      </c>
      <c r="AC278" s="7">
        <v>0.1</v>
      </c>
      <c r="AD278" s="13">
        <v>1</v>
      </c>
      <c r="AE278" s="13">
        <v>1</v>
      </c>
      <c r="AF278" s="14" t="str" cm="1">
        <f t="array" ref="AF278">+"Loss_distribution_"&amp;D278&amp;"_"&amp;_xlfn.IFS(AND(D278="F",OR(G278="CCCSR-84",G278="NSR98-10")),"POST85_",AND(D278="F",OR(G278="PRE84",G278="PRE84S")),"PRE85_",D278="WF","")&amp;IF(OR(G278="CCCSR-84",G278="NSR98-10",D278="WF"),_xlfn.IFS(F278="OMF","DMI",F278="IMF","DMO",F278="SMF","DES"),)&amp;"_"&amp;C278&amp;"P"</f>
        <v>Loss_distribution_F_PRE85__6P</v>
      </c>
      <c r="AG278" s="15">
        <v>0.67169999999999996</v>
      </c>
      <c r="AH278" s="15">
        <v>0.76443099999999997</v>
      </c>
      <c r="AI278" s="15">
        <v>1.4999999999999999E-2</v>
      </c>
      <c r="AJ278" s="15">
        <v>0.3</v>
      </c>
    </row>
    <row r="279" spans="1:36" hidden="1" x14ac:dyDescent="0.3">
      <c r="A279" s="7" t="s">
        <v>603</v>
      </c>
      <c r="B279" s="7">
        <v>630</v>
      </c>
      <c r="C279" s="7">
        <v>6</v>
      </c>
      <c r="D279" s="7" t="s">
        <v>22</v>
      </c>
      <c r="E279" s="7"/>
      <c r="F279" s="7" t="s">
        <v>523</v>
      </c>
      <c r="G279" t="s">
        <v>524</v>
      </c>
      <c r="H279" s="8" t="s">
        <v>604</v>
      </c>
      <c r="I279" t="s">
        <v>437</v>
      </c>
      <c r="J279" t="s">
        <v>38</v>
      </c>
      <c r="K279" s="7" t="str" cm="1">
        <f t="array" ref="K279">+_xlfn.IFS(D279="F","PRM",D279="WF","SC",D279="FI","PRMM")</f>
        <v>PRM</v>
      </c>
      <c r="L279" s="9" t="str" cm="1">
        <f t="array" ref="L279">+"CR" &amp; "/" &amp; K279 &amp; "/" &amp;
_xlfn.IFS(
OR(G279="PRE84",G279="PRE84S"),"ND",
AND(F279="OMF",OR(K279="PRM",K279="SC")),"DMI",
AND(F279="IMF",OR(K279="PRM",K279="SC")),"DMO",
AND(F279="SMF",OR(K279="PRM",K279="SC")),"DES",
AND(K279="PRMM",G279="CCCSR-84"),"DU")
&amp; "/" &amp; C279</f>
        <v>CR/PRM/ND/6</v>
      </c>
      <c r="M279" s="10" t="str" cm="1">
        <f t="array" ref="M279">+"CR" &amp; "/" &amp; K279 &amp; "/" &amp;
_xlfn.IFS(
OR(G279="PRE84",G279="PRE84S"),"ND",
AND(F279="OMF",OR(K279="PRM",K279="SC")),"DMI",
AND(F279="IMF",OR(K279="PRM",K279="SC")),"DMO",
AND(F279="SMF",OR(K279="PRM",K279="SC")),"DES",
AND(K279="PRMM",G279="CCCSR-84"),"DU")</f>
        <v>CR/PRM/ND</v>
      </c>
      <c r="N279" s="11"/>
      <c r="O279" s="12">
        <v>3.0000000000000001E-3</v>
      </c>
      <c r="P279" s="12">
        <v>7.1000000000000004E-3</v>
      </c>
      <c r="Q279" s="12">
        <v>0.02</v>
      </c>
      <c r="R279" s="12">
        <v>3.1E-2</v>
      </c>
      <c r="S279" s="12" t="str">
        <f t="shared" si="17"/>
        <v>0.003,0.0071,0.02,0.031</v>
      </c>
      <c r="T279" s="11">
        <v>0.05</v>
      </c>
      <c r="U279" s="11">
        <v>0.37</v>
      </c>
      <c r="V279" s="11">
        <v>0.44</v>
      </c>
      <c r="W279" s="11">
        <v>0.57999999999999996</v>
      </c>
      <c r="X279" s="11">
        <v>0.63</v>
      </c>
      <c r="Y279" s="21" t="str">
        <f t="shared" si="16"/>
        <v>0.37,0.44,0.58,0.63</v>
      </c>
      <c r="Z279" s="11">
        <f t="shared" si="18"/>
        <v>0.05</v>
      </c>
      <c r="AA279" s="7">
        <v>0.04</v>
      </c>
      <c r="AB279" s="7">
        <v>0.9</v>
      </c>
      <c r="AC279" s="7">
        <v>0.1</v>
      </c>
      <c r="AD279" s="13">
        <v>1</v>
      </c>
      <c r="AE279" s="13">
        <v>1</v>
      </c>
      <c r="AF279" s="14" t="str" cm="1">
        <f t="array" ref="AF279">+"Loss_distribution_"&amp;D279&amp;"_"&amp;_xlfn.IFS(AND(D279="F",OR(G279="CCCSR-84",G279="NSR98-10")),"POST85_",AND(D279="F",OR(G279="PRE84",G279="PRE84S")),"PRE85_",D279="WF","")&amp;IF(OR(G279="CCCSR-84",G279="NSR98-10",D279="WF"),_xlfn.IFS(F279="OMF","DMI",F279="IMF","DMO",F279="SMF","DES"),)&amp;"_"&amp;C279&amp;"P"</f>
        <v>Loss_distribution_F_PRE85__6P</v>
      </c>
      <c r="AG279" s="15">
        <v>0.67169999999999996</v>
      </c>
      <c r="AH279" s="15">
        <v>0.76443099999999997</v>
      </c>
      <c r="AI279" s="15">
        <v>1.4999999999999999E-2</v>
      </c>
      <c r="AJ279" s="15">
        <v>0.3</v>
      </c>
    </row>
    <row r="280" spans="1:36" hidden="1" x14ac:dyDescent="0.3">
      <c r="A280" s="7" t="s">
        <v>605</v>
      </c>
      <c r="B280" s="7">
        <v>709</v>
      </c>
      <c r="C280" s="7">
        <v>6</v>
      </c>
      <c r="D280" s="7" t="s">
        <v>22</v>
      </c>
      <c r="E280" s="7"/>
      <c r="F280" s="7" t="s">
        <v>523</v>
      </c>
      <c r="G280" t="s">
        <v>537</v>
      </c>
      <c r="H280" s="8" t="s">
        <v>606</v>
      </c>
      <c r="I280" t="s">
        <v>59</v>
      </c>
      <c r="J280" t="s">
        <v>38</v>
      </c>
      <c r="K280" s="7" t="str" cm="1">
        <f t="array" ref="K280">+_xlfn.IFS(D280="F","PRM",D280="WF","SC",D280="FI","PRMM")</f>
        <v>PRM</v>
      </c>
      <c r="L280" s="9" t="str" cm="1">
        <f t="array" ref="L280">+"CR" &amp; "/" &amp; K280 &amp; "/" &amp;
_xlfn.IFS(
OR(G280="PRE84",G280="PRE84S"),"ND",
AND(F280="OMF",OR(K280="PRM",K280="SC")),"DMI",
AND(F280="IMF",OR(K280="PRM",K280="SC")),"DMO",
AND(F280="SMF",OR(K280="PRM",K280="SC")),"DES",
AND(K280="PRMM",G280="CCCSR-84"),"DU")
&amp; "/" &amp; C280</f>
        <v>CR/PRM/ND/6</v>
      </c>
      <c r="M280" s="10" t="str" cm="1">
        <f t="array" ref="M280">+"CR" &amp; "/" &amp; K280 &amp; "/" &amp;
_xlfn.IFS(
OR(G280="PRE84",G280="PRE84S"),"ND",
AND(F280="OMF",OR(K280="PRM",K280="SC")),"DMI",
AND(F280="IMF",OR(K280="PRM",K280="SC")),"DMO",
AND(F280="SMF",OR(K280="PRM",K280="SC")),"DES",
AND(K280="PRMM",G280="CCCSR-84"),"DU")</f>
        <v>CR/PRM/ND</v>
      </c>
      <c r="N280" s="11"/>
      <c r="O280" s="12">
        <v>3.0000000000000001E-3</v>
      </c>
      <c r="P280" s="12">
        <v>7.1000000000000004E-3</v>
      </c>
      <c r="Q280" s="12">
        <v>0.02</v>
      </c>
      <c r="R280" s="12">
        <v>3.1E-2</v>
      </c>
      <c r="S280" s="12" t="str">
        <f t="shared" si="17"/>
        <v>0.003,0.0071,0.02,0.031</v>
      </c>
      <c r="T280" s="11">
        <v>0.05</v>
      </c>
      <c r="U280" s="11">
        <v>0.37</v>
      </c>
      <c r="V280" s="11">
        <v>0.44</v>
      </c>
      <c r="W280" s="11">
        <v>0.57999999999999996</v>
      </c>
      <c r="X280" s="11">
        <v>0.63</v>
      </c>
      <c r="Y280" s="21" t="str">
        <f t="shared" si="16"/>
        <v>0.37,0.44,0.58,0.63</v>
      </c>
      <c r="Z280" s="11">
        <f t="shared" si="18"/>
        <v>0.05</v>
      </c>
      <c r="AA280" s="7">
        <v>0.04</v>
      </c>
      <c r="AB280" s="7">
        <v>0.9</v>
      </c>
      <c r="AC280" s="7">
        <v>0.1</v>
      </c>
      <c r="AD280" s="13">
        <v>1</v>
      </c>
      <c r="AE280" s="13">
        <v>1</v>
      </c>
      <c r="AF280" s="14" t="str" cm="1">
        <f t="array" ref="AF280">+"Loss_distribution_"&amp;D280&amp;"_"&amp;_xlfn.IFS(AND(D280="F",OR(G280="CCCSR-84",G280="NSR98-10")),"POST85_",AND(D280="F",OR(G280="PRE84",G280="PRE84S")),"PRE85_",D280="WF","")&amp;IF(OR(G280="CCCSR-84",G280="NSR98-10",D280="WF"),_xlfn.IFS(F280="OMF","DMI",F280="IMF","DMO",F280="SMF","DES"),)&amp;"_"&amp;C280&amp;"P"</f>
        <v>Loss_distribution_F_PRE85__6P</v>
      </c>
      <c r="AG280" s="15">
        <v>0.67169999999999996</v>
      </c>
      <c r="AH280" s="15">
        <v>0.76443099999999997</v>
      </c>
      <c r="AI280" s="15">
        <v>1.4999999999999999E-2</v>
      </c>
      <c r="AJ280" s="15">
        <v>0.3</v>
      </c>
    </row>
    <row r="281" spans="1:36" hidden="1" x14ac:dyDescent="0.3">
      <c r="A281" s="7" t="s">
        <v>607</v>
      </c>
      <c r="B281" s="7">
        <v>713</v>
      </c>
      <c r="C281" s="7">
        <v>6</v>
      </c>
      <c r="D281" s="7" t="s">
        <v>22</v>
      </c>
      <c r="E281" s="7"/>
      <c r="F281" s="7" t="s">
        <v>523</v>
      </c>
      <c r="G281" t="s">
        <v>537</v>
      </c>
      <c r="H281" s="8" t="s">
        <v>608</v>
      </c>
      <c r="I281" t="s">
        <v>59</v>
      </c>
      <c r="J281" t="s">
        <v>38</v>
      </c>
      <c r="K281" s="7" t="str" cm="1">
        <f t="array" ref="K281">+_xlfn.IFS(D281="F","PRM",D281="WF","SC",D281="FI","PRMM")</f>
        <v>PRM</v>
      </c>
      <c r="L281" s="9" t="str" cm="1">
        <f t="array" ref="L281">+"CR" &amp; "/" &amp; K281 &amp; "/" &amp;
_xlfn.IFS(
OR(G281="PRE84",G281="PRE84S"),"ND",
AND(F281="OMF",OR(K281="PRM",K281="SC")),"DMI",
AND(F281="IMF",OR(K281="PRM",K281="SC")),"DMO",
AND(F281="SMF",OR(K281="PRM",K281="SC")),"DES",
AND(K281="PRMM",G281="CCCSR-84"),"DU")
&amp; "/" &amp; C281</f>
        <v>CR/PRM/ND/6</v>
      </c>
      <c r="M281" s="10" t="str" cm="1">
        <f t="array" ref="M281">+"CR" &amp; "/" &amp; K281 &amp; "/" &amp;
_xlfn.IFS(
OR(G281="PRE84",G281="PRE84S"),"ND",
AND(F281="OMF",OR(K281="PRM",K281="SC")),"DMI",
AND(F281="IMF",OR(K281="PRM",K281="SC")),"DMO",
AND(F281="SMF",OR(K281="PRM",K281="SC")),"DES",
AND(K281="PRMM",G281="CCCSR-84"),"DU")</f>
        <v>CR/PRM/ND</v>
      </c>
      <c r="N281" s="11"/>
      <c r="O281" s="12">
        <v>3.0000000000000001E-3</v>
      </c>
      <c r="P281" s="12">
        <v>7.1000000000000004E-3</v>
      </c>
      <c r="Q281" s="12">
        <v>0.02</v>
      </c>
      <c r="R281" s="12">
        <v>3.1E-2</v>
      </c>
      <c r="S281" s="12" t="str">
        <f t="shared" si="17"/>
        <v>0.003,0.0071,0.02,0.031</v>
      </c>
      <c r="T281" s="11">
        <v>0.05</v>
      </c>
      <c r="U281" s="11">
        <v>0.37</v>
      </c>
      <c r="V281" s="11">
        <v>0.44</v>
      </c>
      <c r="W281" s="11">
        <v>0.57999999999999996</v>
      </c>
      <c r="X281" s="11">
        <v>0.63</v>
      </c>
      <c r="Y281" s="21" t="str">
        <f t="shared" si="16"/>
        <v>0.37,0.44,0.58,0.63</v>
      </c>
      <c r="Z281" s="11">
        <f t="shared" si="18"/>
        <v>0.05</v>
      </c>
      <c r="AA281" s="7">
        <v>0.04</v>
      </c>
      <c r="AB281" s="7">
        <v>0.9</v>
      </c>
      <c r="AC281" s="7">
        <v>0.1</v>
      </c>
      <c r="AD281" s="13">
        <v>1</v>
      </c>
      <c r="AE281" s="13">
        <v>1</v>
      </c>
      <c r="AF281" s="14" t="str" cm="1">
        <f t="array" ref="AF281">+"Loss_distribution_"&amp;D281&amp;"_"&amp;_xlfn.IFS(AND(D281="F",OR(G281="CCCSR-84",G281="NSR98-10")),"POST85_",AND(D281="F",OR(G281="PRE84",G281="PRE84S")),"PRE85_",D281="WF","")&amp;IF(OR(G281="CCCSR-84",G281="NSR98-10",D281="WF"),_xlfn.IFS(F281="OMF","DMI",F281="IMF","DMO",F281="SMF","DES"),)&amp;"_"&amp;C281&amp;"P"</f>
        <v>Loss_distribution_F_PRE85__6P</v>
      </c>
      <c r="AG281" s="15">
        <v>0.67169999999999996</v>
      </c>
      <c r="AH281" s="15">
        <v>0.76443099999999997</v>
      </c>
      <c r="AI281" s="15">
        <v>1.4999999999999999E-2</v>
      </c>
      <c r="AJ281" s="15">
        <v>0.3</v>
      </c>
    </row>
    <row r="282" spans="1:36" hidden="1" x14ac:dyDescent="0.3">
      <c r="A282" s="7" t="s">
        <v>609</v>
      </c>
      <c r="B282" s="7">
        <v>717</v>
      </c>
      <c r="C282" s="7">
        <v>6</v>
      </c>
      <c r="D282" s="7" t="s">
        <v>22</v>
      </c>
      <c r="E282" s="7"/>
      <c r="F282" s="7" t="s">
        <v>523</v>
      </c>
      <c r="G282" t="s">
        <v>537</v>
      </c>
      <c r="H282" s="8" t="s">
        <v>610</v>
      </c>
      <c r="I282" t="s">
        <v>59</v>
      </c>
      <c r="J282" t="s">
        <v>38</v>
      </c>
      <c r="K282" s="7" t="str" cm="1">
        <f t="array" ref="K282">+_xlfn.IFS(D282="F","PRM",D282="WF","SC",D282="FI","PRMM")</f>
        <v>PRM</v>
      </c>
      <c r="L282" s="9" t="str" cm="1">
        <f t="array" ref="L282">+"CR" &amp; "/" &amp; K282 &amp; "/" &amp;
_xlfn.IFS(
OR(G282="PRE84",G282="PRE84S"),"ND",
AND(F282="OMF",OR(K282="PRM",K282="SC")),"DMI",
AND(F282="IMF",OR(K282="PRM",K282="SC")),"DMO",
AND(F282="SMF",OR(K282="PRM",K282="SC")),"DES",
AND(K282="PRMM",G282="CCCSR-84"),"DU")
&amp; "/" &amp; C282</f>
        <v>CR/PRM/ND/6</v>
      </c>
      <c r="M282" s="10" t="str" cm="1">
        <f t="array" ref="M282">+"CR" &amp; "/" &amp; K282 &amp; "/" &amp;
_xlfn.IFS(
OR(G282="PRE84",G282="PRE84S"),"ND",
AND(F282="OMF",OR(K282="PRM",K282="SC")),"DMI",
AND(F282="IMF",OR(K282="PRM",K282="SC")),"DMO",
AND(F282="SMF",OR(K282="PRM",K282="SC")),"DES",
AND(K282="PRMM",G282="CCCSR-84"),"DU")</f>
        <v>CR/PRM/ND</v>
      </c>
      <c r="N282" s="11"/>
      <c r="O282" s="12">
        <v>3.0000000000000001E-3</v>
      </c>
      <c r="P282" s="12">
        <v>7.1000000000000004E-3</v>
      </c>
      <c r="Q282" s="12">
        <v>0.02</v>
      </c>
      <c r="R282" s="12">
        <v>3.1E-2</v>
      </c>
      <c r="S282" s="12" t="str">
        <f t="shared" si="17"/>
        <v>0.003,0.0071,0.02,0.031</v>
      </c>
      <c r="T282" s="11">
        <v>0.05</v>
      </c>
      <c r="U282" s="11">
        <v>0.37</v>
      </c>
      <c r="V282" s="11">
        <v>0.44</v>
      </c>
      <c r="W282" s="11">
        <v>0.57999999999999996</v>
      </c>
      <c r="X282" s="11">
        <v>0.63</v>
      </c>
      <c r="Y282" s="21" t="str">
        <f t="shared" si="16"/>
        <v>0.37,0.44,0.58,0.63</v>
      </c>
      <c r="Z282" s="11">
        <f t="shared" si="18"/>
        <v>0.05</v>
      </c>
      <c r="AA282" s="7">
        <v>0.04</v>
      </c>
      <c r="AB282" s="7">
        <v>0.9</v>
      </c>
      <c r="AC282" s="7">
        <v>0.1</v>
      </c>
      <c r="AD282" s="13">
        <v>1</v>
      </c>
      <c r="AE282" s="13">
        <v>1</v>
      </c>
      <c r="AF282" s="14" t="str" cm="1">
        <f t="array" ref="AF282">+"Loss_distribution_"&amp;D282&amp;"_"&amp;_xlfn.IFS(AND(D282="F",OR(G282="CCCSR-84",G282="NSR98-10")),"POST85_",AND(D282="F",OR(G282="PRE84",G282="PRE84S")),"PRE85_",D282="WF","")&amp;IF(OR(G282="CCCSR-84",G282="NSR98-10",D282="WF"),_xlfn.IFS(F282="OMF","DMI",F282="IMF","DMO",F282="SMF","DES"),)&amp;"_"&amp;C282&amp;"P"</f>
        <v>Loss_distribution_F_PRE85__6P</v>
      </c>
      <c r="AG282" s="15">
        <v>0.67169999999999996</v>
      </c>
      <c r="AH282" s="15">
        <v>0.76443099999999997</v>
      </c>
      <c r="AI282" s="15">
        <v>1.4999999999999999E-2</v>
      </c>
      <c r="AJ282" s="15">
        <v>0.3</v>
      </c>
    </row>
    <row r="283" spans="1:36" hidden="1" x14ac:dyDescent="0.3">
      <c r="A283" s="7" t="s">
        <v>611</v>
      </c>
      <c r="B283" s="7">
        <v>721</v>
      </c>
      <c r="C283" s="7">
        <v>6</v>
      </c>
      <c r="D283" s="7" t="s">
        <v>22</v>
      </c>
      <c r="E283" s="7"/>
      <c r="F283" s="7" t="s">
        <v>523</v>
      </c>
      <c r="G283" t="s">
        <v>537</v>
      </c>
      <c r="H283" s="8" t="s">
        <v>612</v>
      </c>
      <c r="I283" t="s">
        <v>59</v>
      </c>
      <c r="J283" t="s">
        <v>38</v>
      </c>
      <c r="K283" s="7" t="str" cm="1">
        <f t="array" ref="K283">+_xlfn.IFS(D283="F","PRM",D283="WF","SC",D283="FI","PRMM")</f>
        <v>PRM</v>
      </c>
      <c r="L283" s="9" t="str" cm="1">
        <f t="array" ref="L283">+"CR" &amp; "/" &amp; K283 &amp; "/" &amp;
_xlfn.IFS(
OR(G283="PRE84",G283="PRE84S"),"ND",
AND(F283="OMF",OR(K283="PRM",K283="SC")),"DMI",
AND(F283="IMF",OR(K283="PRM",K283="SC")),"DMO",
AND(F283="SMF",OR(K283="PRM",K283="SC")),"DES",
AND(K283="PRMM",G283="CCCSR-84"),"DU")
&amp; "/" &amp; C283</f>
        <v>CR/PRM/ND/6</v>
      </c>
      <c r="M283" s="10" t="str" cm="1">
        <f t="array" ref="M283">+"CR" &amp; "/" &amp; K283 &amp; "/" &amp;
_xlfn.IFS(
OR(G283="PRE84",G283="PRE84S"),"ND",
AND(F283="OMF",OR(K283="PRM",K283="SC")),"DMI",
AND(F283="IMF",OR(K283="PRM",K283="SC")),"DMO",
AND(F283="SMF",OR(K283="PRM",K283="SC")),"DES",
AND(K283="PRMM",G283="CCCSR-84"),"DU")</f>
        <v>CR/PRM/ND</v>
      </c>
      <c r="N283" s="11"/>
      <c r="O283" s="12">
        <v>3.0000000000000001E-3</v>
      </c>
      <c r="P283" s="12">
        <v>7.1000000000000004E-3</v>
      </c>
      <c r="Q283" s="12">
        <v>0.02</v>
      </c>
      <c r="R283" s="12">
        <v>3.1E-2</v>
      </c>
      <c r="S283" s="12" t="str">
        <f t="shared" si="17"/>
        <v>0.003,0.0071,0.02,0.031</v>
      </c>
      <c r="T283" s="11">
        <v>0.05</v>
      </c>
      <c r="U283" s="11">
        <v>0.37</v>
      </c>
      <c r="V283" s="11">
        <v>0.44</v>
      </c>
      <c r="W283" s="11">
        <v>0.57999999999999996</v>
      </c>
      <c r="X283" s="11">
        <v>0.63</v>
      </c>
      <c r="Y283" s="21" t="str">
        <f t="shared" si="16"/>
        <v>0.37,0.44,0.58,0.63</v>
      </c>
      <c r="Z283" s="11">
        <f t="shared" si="18"/>
        <v>0.05</v>
      </c>
      <c r="AA283" s="7">
        <v>0.04</v>
      </c>
      <c r="AB283" s="7">
        <v>0.9</v>
      </c>
      <c r="AC283" s="7">
        <v>0.1</v>
      </c>
      <c r="AD283" s="13">
        <v>1</v>
      </c>
      <c r="AE283" s="13">
        <v>1</v>
      </c>
      <c r="AF283" s="14" t="str" cm="1">
        <f t="array" ref="AF283">+"Loss_distribution_"&amp;D283&amp;"_"&amp;_xlfn.IFS(AND(D283="F",OR(G283="CCCSR-84",G283="NSR98-10")),"POST85_",AND(D283="F",OR(G283="PRE84",G283="PRE84S")),"PRE85_",D283="WF","")&amp;IF(OR(G283="CCCSR-84",G283="NSR98-10",D283="WF"),_xlfn.IFS(F283="OMF","DMI",F283="IMF","DMO",F283="SMF","DES"),)&amp;"_"&amp;C283&amp;"P"</f>
        <v>Loss_distribution_F_PRE85__6P</v>
      </c>
      <c r="AG283" s="15">
        <v>0.67169999999999996</v>
      </c>
      <c r="AH283" s="15">
        <v>0.76443099999999997</v>
      </c>
      <c r="AI283" s="15">
        <v>1.4999999999999999E-2</v>
      </c>
      <c r="AJ283" s="15">
        <v>0.3</v>
      </c>
    </row>
    <row r="284" spans="1:36" hidden="1" x14ac:dyDescent="0.3">
      <c r="A284" s="7" t="s">
        <v>613</v>
      </c>
      <c r="B284" s="7">
        <v>631</v>
      </c>
      <c r="C284" s="7">
        <v>7</v>
      </c>
      <c r="D284" s="7" t="s">
        <v>22</v>
      </c>
      <c r="E284" s="7"/>
      <c r="F284" s="7" t="s">
        <v>523</v>
      </c>
      <c r="G284" t="s">
        <v>524</v>
      </c>
      <c r="H284" s="8" t="s">
        <v>614</v>
      </c>
      <c r="I284" t="s">
        <v>526</v>
      </c>
      <c r="J284" t="s">
        <v>38</v>
      </c>
      <c r="K284" s="7" t="str" cm="1">
        <f t="array" ref="K284">+_xlfn.IFS(D284="F","PRM",D284="WF","SC",D284="FI","PRMM")</f>
        <v>PRM</v>
      </c>
      <c r="L284" s="9" t="str" cm="1">
        <f t="array" ref="L284">+"CR" &amp; "/" &amp; K284 &amp; "/" &amp;
_xlfn.IFS(
OR(G284="PRE84",G284="PRE84S"),"ND",
AND(F284="OMF",OR(K284="PRM",K284="SC")),"DMI",
AND(F284="IMF",OR(K284="PRM",K284="SC")),"DMO",
AND(F284="SMF",OR(K284="PRM",K284="SC")),"DES",
AND(K284="PRMM",G284="CCCSR-84"),"DU")
&amp; "/" &amp; C284</f>
        <v>CR/PRM/ND/7</v>
      </c>
      <c r="M284" s="10" t="str" cm="1">
        <f t="array" ref="M284">+"CR" &amp; "/" &amp; K284 &amp; "/" &amp;
_xlfn.IFS(
OR(G284="PRE84",G284="PRE84S"),"ND",
AND(F284="OMF",OR(K284="PRM",K284="SC")),"DMI",
AND(F284="IMF",OR(K284="PRM",K284="SC")),"DMO",
AND(F284="SMF",OR(K284="PRM",K284="SC")),"DES",
AND(K284="PRMM",G284="CCCSR-84"),"DU")</f>
        <v>CR/PRM/ND</v>
      </c>
      <c r="N284" s="11"/>
      <c r="O284" s="12">
        <v>3.0000000000000001E-3</v>
      </c>
      <c r="P284" s="12">
        <v>7.1000000000000004E-3</v>
      </c>
      <c r="Q284" s="12">
        <v>0.02</v>
      </c>
      <c r="R284" s="12">
        <v>3.1E-2</v>
      </c>
      <c r="S284" s="12" t="str">
        <f t="shared" si="17"/>
        <v>0.003,0.0071,0.02,0.031</v>
      </c>
      <c r="T284" s="11">
        <v>0.05</v>
      </c>
      <c r="U284" s="11">
        <v>0.37</v>
      </c>
      <c r="V284" s="11">
        <v>0.44</v>
      </c>
      <c r="W284" s="11">
        <v>0.57999999999999996</v>
      </c>
      <c r="X284" s="11">
        <v>0.63</v>
      </c>
      <c r="Y284" s="21" t="str">
        <f t="shared" si="16"/>
        <v>0.37,0.44,0.58,0.63</v>
      </c>
      <c r="Z284" s="11">
        <f t="shared" si="18"/>
        <v>0.05</v>
      </c>
      <c r="AA284" s="7">
        <v>0.04</v>
      </c>
      <c r="AB284" s="7">
        <v>0.9</v>
      </c>
      <c r="AC284" s="7">
        <v>0.1</v>
      </c>
      <c r="AD284" s="13">
        <v>1.5</v>
      </c>
      <c r="AE284" s="13">
        <v>1</v>
      </c>
      <c r="AF284" s="14" t="str" cm="1">
        <f t="array" ref="AF284">+"Loss_distribution_"&amp;D284&amp;"_"&amp;_xlfn.IFS(AND(D284="F",OR(G284="CCCSR-84",G284="NSR98-10")),"POST85_",AND(D284="F",OR(G284="PRE84",G284="PRE84S")),"PRE85_",D284="WF","")&amp;IF(OR(G284="CCCSR-84",G284="NSR98-10",D284="WF"),_xlfn.IFS(F284="OMF","DMI",F284="IMF","DMO",F284="SMF","DES"),)&amp;"_"&amp;C284&amp;"P"</f>
        <v>Loss_distribution_F_PRE85__7P</v>
      </c>
      <c r="AG284" s="15">
        <v>0.44600000000000001</v>
      </c>
      <c r="AH284" s="15">
        <v>0.69035800000000003</v>
      </c>
      <c r="AI284" s="15">
        <v>1.4999999999999999E-2</v>
      </c>
      <c r="AJ284" s="15">
        <v>0.3</v>
      </c>
    </row>
    <row r="285" spans="1:36" hidden="1" x14ac:dyDescent="0.3">
      <c r="A285" s="7" t="s">
        <v>615</v>
      </c>
      <c r="B285" s="7">
        <v>633</v>
      </c>
      <c r="C285" s="7">
        <v>7</v>
      </c>
      <c r="D285" s="7" t="s">
        <v>22</v>
      </c>
      <c r="E285" s="7"/>
      <c r="F285" s="7" t="s">
        <v>523</v>
      </c>
      <c r="G285" t="s">
        <v>524</v>
      </c>
      <c r="H285" s="8" t="s">
        <v>616</v>
      </c>
      <c r="I285" t="s">
        <v>529</v>
      </c>
      <c r="J285" t="s">
        <v>38</v>
      </c>
      <c r="K285" s="7" t="str" cm="1">
        <f t="array" ref="K285">+_xlfn.IFS(D285="F","PRM",D285="WF","SC",D285="FI","PRMM")</f>
        <v>PRM</v>
      </c>
      <c r="L285" s="9" t="str" cm="1">
        <f t="array" ref="L285">+"CR" &amp; "/" &amp; K285 &amp; "/" &amp;
_xlfn.IFS(
OR(G285="PRE84",G285="PRE84S"),"ND",
AND(F285="OMF",OR(K285="PRM",K285="SC")),"DMI",
AND(F285="IMF",OR(K285="PRM",K285="SC")),"DMO",
AND(F285="SMF",OR(K285="PRM",K285="SC")),"DES",
AND(K285="PRMM",G285="CCCSR-84"),"DU")
&amp; "/" &amp; C285</f>
        <v>CR/PRM/ND/7</v>
      </c>
      <c r="M285" s="10" t="str" cm="1">
        <f t="array" ref="M285">+"CR" &amp; "/" &amp; K285 &amp; "/" &amp;
_xlfn.IFS(
OR(G285="PRE84",G285="PRE84S"),"ND",
AND(F285="OMF",OR(K285="PRM",K285="SC")),"DMI",
AND(F285="IMF",OR(K285="PRM",K285="SC")),"DMO",
AND(F285="SMF",OR(K285="PRM",K285="SC")),"DES",
AND(K285="PRMM",G285="CCCSR-84"),"DU")</f>
        <v>CR/PRM/ND</v>
      </c>
      <c r="N285" s="11"/>
      <c r="O285" s="12">
        <v>3.0000000000000001E-3</v>
      </c>
      <c r="P285" s="12">
        <v>7.1000000000000004E-3</v>
      </c>
      <c r="Q285" s="12">
        <v>0.02</v>
      </c>
      <c r="R285" s="12">
        <v>3.1E-2</v>
      </c>
      <c r="S285" s="12" t="str">
        <f t="shared" si="17"/>
        <v>0.003,0.0071,0.02,0.031</v>
      </c>
      <c r="T285" s="11">
        <v>0.05</v>
      </c>
      <c r="U285" s="11">
        <v>0.37</v>
      </c>
      <c r="V285" s="11">
        <v>0.44</v>
      </c>
      <c r="W285" s="11">
        <v>0.57999999999999996</v>
      </c>
      <c r="X285" s="11">
        <v>0.63</v>
      </c>
      <c r="Y285" s="21" t="str">
        <f t="shared" si="16"/>
        <v>0.37,0.44,0.58,0.63</v>
      </c>
      <c r="Z285" s="11">
        <f t="shared" si="18"/>
        <v>0.05</v>
      </c>
      <c r="AA285" s="7">
        <v>0.04</v>
      </c>
      <c r="AB285" s="7">
        <v>0.9</v>
      </c>
      <c r="AC285" s="7">
        <v>0.1</v>
      </c>
      <c r="AD285" s="13">
        <v>1.5</v>
      </c>
      <c r="AE285" s="13">
        <v>1</v>
      </c>
      <c r="AF285" s="14" t="str" cm="1">
        <f t="array" ref="AF285">+"Loss_distribution_"&amp;D285&amp;"_"&amp;_xlfn.IFS(AND(D285="F",OR(G285="CCCSR-84",G285="NSR98-10")),"POST85_",AND(D285="F",OR(G285="PRE84",G285="PRE84S")),"PRE85_",D285="WF","")&amp;IF(OR(G285="CCCSR-84",G285="NSR98-10",D285="WF"),_xlfn.IFS(F285="OMF","DMI",F285="IMF","DMO",F285="SMF","DES"),)&amp;"_"&amp;C285&amp;"P"</f>
        <v>Loss_distribution_F_PRE85__7P</v>
      </c>
      <c r="AG285" s="15">
        <v>0.44600000000000001</v>
      </c>
      <c r="AH285" s="15">
        <v>0.69035800000000003</v>
      </c>
      <c r="AI285" s="15">
        <v>1.4999999999999999E-2</v>
      </c>
      <c r="AJ285" s="15">
        <v>0.3</v>
      </c>
    </row>
    <row r="286" spans="1:36" hidden="1" x14ac:dyDescent="0.3">
      <c r="A286" s="7" t="s">
        <v>617</v>
      </c>
      <c r="B286" s="7">
        <v>635</v>
      </c>
      <c r="C286" s="7">
        <v>7</v>
      </c>
      <c r="D286" s="7" t="s">
        <v>22</v>
      </c>
      <c r="E286" s="7"/>
      <c r="F286" s="7" t="s">
        <v>523</v>
      </c>
      <c r="G286" t="s">
        <v>524</v>
      </c>
      <c r="H286" s="8" t="s">
        <v>618</v>
      </c>
      <c r="I286" t="s">
        <v>526</v>
      </c>
      <c r="J286" t="s">
        <v>38</v>
      </c>
      <c r="K286" s="7" t="str" cm="1">
        <f t="array" ref="K286">+_xlfn.IFS(D286="F","PRM",D286="WF","SC",D286="FI","PRMM")</f>
        <v>PRM</v>
      </c>
      <c r="L286" s="9" t="str" cm="1">
        <f t="array" ref="L286">+"CR" &amp; "/" &amp; K286 &amp; "/" &amp;
_xlfn.IFS(
OR(G286="PRE84",G286="PRE84S"),"ND",
AND(F286="OMF",OR(K286="PRM",K286="SC")),"DMI",
AND(F286="IMF",OR(K286="PRM",K286="SC")),"DMO",
AND(F286="SMF",OR(K286="PRM",K286="SC")),"DES",
AND(K286="PRMM",G286="CCCSR-84"),"DU")
&amp; "/" &amp; C286</f>
        <v>CR/PRM/ND/7</v>
      </c>
      <c r="M286" s="10" t="str" cm="1">
        <f t="array" ref="M286">+"CR" &amp; "/" &amp; K286 &amp; "/" &amp;
_xlfn.IFS(
OR(G286="PRE84",G286="PRE84S"),"ND",
AND(F286="OMF",OR(K286="PRM",K286="SC")),"DMI",
AND(F286="IMF",OR(K286="PRM",K286="SC")),"DMO",
AND(F286="SMF",OR(K286="PRM",K286="SC")),"DES",
AND(K286="PRMM",G286="CCCSR-84"),"DU")</f>
        <v>CR/PRM/ND</v>
      </c>
      <c r="N286" s="11"/>
      <c r="O286" s="12">
        <v>3.0000000000000001E-3</v>
      </c>
      <c r="P286" s="12">
        <v>7.1000000000000004E-3</v>
      </c>
      <c r="Q286" s="12">
        <v>0.02</v>
      </c>
      <c r="R286" s="12">
        <v>3.1E-2</v>
      </c>
      <c r="S286" s="12" t="str">
        <f t="shared" si="17"/>
        <v>0.003,0.0071,0.02,0.031</v>
      </c>
      <c r="T286" s="11">
        <v>0.05</v>
      </c>
      <c r="U286" s="11">
        <v>0.37</v>
      </c>
      <c r="V286" s="11">
        <v>0.44</v>
      </c>
      <c r="W286" s="11">
        <v>0.57999999999999996</v>
      </c>
      <c r="X286" s="11">
        <v>0.63</v>
      </c>
      <c r="Y286" s="21" t="str">
        <f t="shared" si="16"/>
        <v>0.37,0.44,0.58,0.63</v>
      </c>
      <c r="Z286" s="11">
        <f t="shared" si="18"/>
        <v>0.05</v>
      </c>
      <c r="AA286" s="7">
        <v>0.04</v>
      </c>
      <c r="AB286" s="7">
        <v>0.9</v>
      </c>
      <c r="AC286" s="7">
        <v>0.1</v>
      </c>
      <c r="AD286" s="13">
        <v>1.5</v>
      </c>
      <c r="AE286" s="13">
        <v>1</v>
      </c>
      <c r="AF286" s="14" t="str" cm="1">
        <f t="array" ref="AF286">+"Loss_distribution_"&amp;D286&amp;"_"&amp;_xlfn.IFS(AND(D286="F",OR(G286="CCCSR-84",G286="NSR98-10")),"POST85_",AND(D286="F",OR(G286="PRE84",G286="PRE84S")),"PRE85_",D286="WF","")&amp;IF(OR(G286="CCCSR-84",G286="NSR98-10",D286="WF"),_xlfn.IFS(F286="OMF","DMI",F286="IMF","DMO",F286="SMF","DES"),)&amp;"_"&amp;C286&amp;"P"</f>
        <v>Loss_distribution_F_PRE85__7P</v>
      </c>
      <c r="AG286" s="15">
        <v>0.44600000000000001</v>
      </c>
      <c r="AH286" s="15">
        <v>0.69035800000000003</v>
      </c>
      <c r="AI286" s="15">
        <v>1.4999999999999999E-2</v>
      </c>
      <c r="AJ286" s="15">
        <v>0.3</v>
      </c>
    </row>
    <row r="287" spans="1:36" hidden="1" x14ac:dyDescent="0.3">
      <c r="A287" s="7" t="s">
        <v>619</v>
      </c>
      <c r="B287" s="7">
        <v>637</v>
      </c>
      <c r="C287" s="7">
        <v>7</v>
      </c>
      <c r="D287" s="7" t="s">
        <v>22</v>
      </c>
      <c r="E287" s="7"/>
      <c r="F287" s="7" t="s">
        <v>523</v>
      </c>
      <c r="G287" t="s">
        <v>524</v>
      </c>
      <c r="H287" s="8" t="s">
        <v>620</v>
      </c>
      <c r="I287" t="s">
        <v>526</v>
      </c>
      <c r="J287" t="s">
        <v>38</v>
      </c>
      <c r="K287" s="7" t="str" cm="1">
        <f t="array" ref="K287">+_xlfn.IFS(D287="F","PRM",D287="WF","SC",D287="FI","PRMM")</f>
        <v>PRM</v>
      </c>
      <c r="L287" s="9" t="str" cm="1">
        <f t="array" ref="L287">+"CR" &amp; "/" &amp; K287 &amp; "/" &amp;
_xlfn.IFS(
OR(G287="PRE84",G287="PRE84S"),"ND",
AND(F287="OMF",OR(K287="PRM",K287="SC")),"DMI",
AND(F287="IMF",OR(K287="PRM",K287="SC")),"DMO",
AND(F287="SMF",OR(K287="PRM",K287="SC")),"DES",
AND(K287="PRMM",G287="CCCSR-84"),"DU")
&amp; "/" &amp; C287</f>
        <v>CR/PRM/ND/7</v>
      </c>
      <c r="M287" s="10" t="str" cm="1">
        <f t="array" ref="M287">+"CR" &amp; "/" &amp; K287 &amp; "/" &amp;
_xlfn.IFS(
OR(G287="PRE84",G287="PRE84S"),"ND",
AND(F287="OMF",OR(K287="PRM",K287="SC")),"DMI",
AND(F287="IMF",OR(K287="PRM",K287="SC")),"DMO",
AND(F287="SMF",OR(K287="PRM",K287="SC")),"DES",
AND(K287="PRMM",G287="CCCSR-84"),"DU")</f>
        <v>CR/PRM/ND</v>
      </c>
      <c r="N287" s="11"/>
      <c r="O287" s="12">
        <v>3.0000000000000001E-3</v>
      </c>
      <c r="P287" s="12">
        <v>7.1000000000000004E-3</v>
      </c>
      <c r="Q287" s="12">
        <v>0.02</v>
      </c>
      <c r="R287" s="12">
        <v>3.1E-2</v>
      </c>
      <c r="S287" s="12" t="str">
        <f t="shared" si="17"/>
        <v>0.003,0.0071,0.02,0.031</v>
      </c>
      <c r="T287" s="11">
        <v>0.05</v>
      </c>
      <c r="U287" s="11">
        <v>0.37</v>
      </c>
      <c r="V287" s="11">
        <v>0.44</v>
      </c>
      <c r="W287" s="11">
        <v>0.57999999999999996</v>
      </c>
      <c r="X287" s="11">
        <v>0.63</v>
      </c>
      <c r="Y287" s="21" t="str">
        <f t="shared" si="16"/>
        <v>0.37,0.44,0.58,0.63</v>
      </c>
      <c r="Z287" s="11">
        <f t="shared" si="18"/>
        <v>0.05</v>
      </c>
      <c r="AA287" s="7">
        <v>0.04</v>
      </c>
      <c r="AB287" s="7">
        <v>0.9</v>
      </c>
      <c r="AC287" s="7">
        <v>0.1</v>
      </c>
      <c r="AD287" s="13">
        <v>1.5</v>
      </c>
      <c r="AE287" s="13">
        <v>1</v>
      </c>
      <c r="AF287" s="14" t="str" cm="1">
        <f t="array" ref="AF287">+"Loss_distribution_"&amp;D287&amp;"_"&amp;_xlfn.IFS(AND(D287="F",OR(G287="CCCSR-84",G287="NSR98-10")),"POST85_",AND(D287="F",OR(G287="PRE84",G287="PRE84S")),"PRE85_",D287="WF","")&amp;IF(OR(G287="CCCSR-84",G287="NSR98-10",D287="WF"),_xlfn.IFS(F287="OMF","DMI",F287="IMF","DMO",F287="SMF","DES"),)&amp;"_"&amp;C287&amp;"P"</f>
        <v>Loss_distribution_F_PRE85__7P</v>
      </c>
      <c r="AG287" s="15">
        <v>0.44600000000000001</v>
      </c>
      <c r="AH287" s="15">
        <v>0.69035800000000003</v>
      </c>
      <c r="AI287" s="15">
        <v>1.4999999999999999E-2</v>
      </c>
      <c r="AJ287" s="15">
        <v>0.3</v>
      </c>
    </row>
    <row r="288" spans="1:36" hidden="1" x14ac:dyDescent="0.3">
      <c r="A288" s="7" t="s">
        <v>621</v>
      </c>
      <c r="B288" s="7">
        <v>642</v>
      </c>
      <c r="C288" s="7">
        <v>7</v>
      </c>
      <c r="D288" s="7" t="s">
        <v>22</v>
      </c>
      <c r="E288" s="7"/>
      <c r="F288" s="7" t="s">
        <v>523</v>
      </c>
      <c r="G288" t="s">
        <v>524</v>
      </c>
      <c r="H288" s="8" t="s">
        <v>622</v>
      </c>
      <c r="I288" t="s">
        <v>526</v>
      </c>
      <c r="J288" t="s">
        <v>38</v>
      </c>
      <c r="K288" s="7" t="str" cm="1">
        <f t="array" ref="K288">+_xlfn.IFS(D288="F","PRM",D288="WF","SC",D288="FI","PRMM")</f>
        <v>PRM</v>
      </c>
      <c r="L288" s="9" t="str" cm="1">
        <f t="array" ref="L288">+"CR" &amp; "/" &amp; K288 &amp; "/" &amp;
_xlfn.IFS(
OR(G288="PRE84",G288="PRE84S"),"ND",
AND(F288="OMF",OR(K288="PRM",K288="SC")),"DMI",
AND(F288="IMF",OR(K288="PRM",K288="SC")),"DMO",
AND(F288="SMF",OR(K288="PRM",K288="SC")),"DES",
AND(K288="PRMM",G288="CCCSR-84"),"DU")
&amp; "/" &amp; C288</f>
        <v>CR/PRM/ND/7</v>
      </c>
      <c r="M288" s="10" t="str" cm="1">
        <f t="array" ref="M288">+"CR" &amp; "/" &amp; K288 &amp; "/" &amp;
_xlfn.IFS(
OR(G288="PRE84",G288="PRE84S"),"ND",
AND(F288="OMF",OR(K288="PRM",K288="SC")),"DMI",
AND(F288="IMF",OR(K288="PRM",K288="SC")),"DMO",
AND(F288="SMF",OR(K288="PRM",K288="SC")),"DES",
AND(K288="PRMM",G288="CCCSR-84"),"DU")</f>
        <v>CR/PRM/ND</v>
      </c>
      <c r="N288" s="11"/>
      <c r="O288" s="12">
        <v>3.0000000000000001E-3</v>
      </c>
      <c r="P288" s="12">
        <v>7.1000000000000004E-3</v>
      </c>
      <c r="Q288" s="12">
        <v>0.02</v>
      </c>
      <c r="R288" s="12">
        <v>3.1E-2</v>
      </c>
      <c r="S288" s="12" t="str">
        <f t="shared" si="17"/>
        <v>0.003,0.0071,0.02,0.031</v>
      </c>
      <c r="T288" s="11">
        <v>0.05</v>
      </c>
      <c r="U288" s="11">
        <v>0.37</v>
      </c>
      <c r="V288" s="11">
        <v>0.44</v>
      </c>
      <c r="W288" s="11">
        <v>0.57999999999999996</v>
      </c>
      <c r="X288" s="11">
        <v>0.63</v>
      </c>
      <c r="Y288" s="21" t="str">
        <f t="shared" si="16"/>
        <v>0.37,0.44,0.58,0.63</v>
      </c>
      <c r="Z288" s="11">
        <f t="shared" si="18"/>
        <v>0.05</v>
      </c>
      <c r="AA288" s="7">
        <v>0.04</v>
      </c>
      <c r="AB288" s="7">
        <v>0.9</v>
      </c>
      <c r="AC288" s="7">
        <v>0.1</v>
      </c>
      <c r="AD288" s="13">
        <v>1.5</v>
      </c>
      <c r="AE288" s="13">
        <v>1</v>
      </c>
      <c r="AF288" s="14" t="str" cm="1">
        <f t="array" ref="AF288">+"Loss_distribution_"&amp;D288&amp;"_"&amp;_xlfn.IFS(AND(D288="F",OR(G288="CCCSR-84",G288="NSR98-10")),"POST85_",AND(D288="F",OR(G288="PRE84",G288="PRE84S")),"PRE85_",D288="WF","")&amp;IF(OR(G288="CCCSR-84",G288="NSR98-10",D288="WF"),_xlfn.IFS(F288="OMF","DMI",F288="IMF","DMO",F288="SMF","DES"),)&amp;"_"&amp;C288&amp;"P"</f>
        <v>Loss_distribution_F_PRE85__7P</v>
      </c>
      <c r="AG288" s="15">
        <v>0.44600000000000001</v>
      </c>
      <c r="AH288" s="15">
        <v>0.69035800000000003</v>
      </c>
      <c r="AI288" s="15">
        <v>1.4999999999999999E-2</v>
      </c>
      <c r="AJ288" s="15">
        <v>0.3</v>
      </c>
    </row>
    <row r="289" spans="1:36" hidden="1" x14ac:dyDescent="0.3">
      <c r="A289" s="7" t="s">
        <v>623</v>
      </c>
      <c r="B289" s="7">
        <v>643</v>
      </c>
      <c r="C289" s="7">
        <v>7</v>
      </c>
      <c r="D289" s="7" t="s">
        <v>22</v>
      </c>
      <c r="E289" s="7"/>
      <c r="F289" s="7" t="s">
        <v>523</v>
      </c>
      <c r="G289" t="s">
        <v>524</v>
      </c>
      <c r="H289" s="8" t="s">
        <v>624</v>
      </c>
      <c r="I289" t="s">
        <v>526</v>
      </c>
      <c r="J289" t="s">
        <v>38</v>
      </c>
      <c r="K289" s="7" t="str" cm="1">
        <f t="array" ref="K289">+_xlfn.IFS(D289="F","PRM",D289="WF","SC",D289="FI","PRMM")</f>
        <v>PRM</v>
      </c>
      <c r="L289" s="9" t="str" cm="1">
        <f t="array" ref="L289">+"CR" &amp; "/" &amp; K289 &amp; "/" &amp;
_xlfn.IFS(
OR(G289="PRE84",G289="PRE84S"),"ND",
AND(F289="OMF",OR(K289="PRM",K289="SC")),"DMI",
AND(F289="IMF",OR(K289="PRM",K289="SC")),"DMO",
AND(F289="SMF",OR(K289="PRM",K289="SC")),"DES",
AND(K289="PRMM",G289="CCCSR-84"),"DU")
&amp; "/" &amp; C289</f>
        <v>CR/PRM/ND/7</v>
      </c>
      <c r="M289" s="10" t="str" cm="1">
        <f t="array" ref="M289">+"CR" &amp; "/" &amp; K289 &amp; "/" &amp;
_xlfn.IFS(
OR(G289="PRE84",G289="PRE84S"),"ND",
AND(F289="OMF",OR(K289="PRM",K289="SC")),"DMI",
AND(F289="IMF",OR(K289="PRM",K289="SC")),"DMO",
AND(F289="SMF",OR(K289="PRM",K289="SC")),"DES",
AND(K289="PRMM",G289="CCCSR-84"),"DU")</f>
        <v>CR/PRM/ND</v>
      </c>
      <c r="N289" s="11"/>
      <c r="O289" s="12">
        <v>3.0000000000000001E-3</v>
      </c>
      <c r="P289" s="12">
        <v>7.1000000000000004E-3</v>
      </c>
      <c r="Q289" s="12">
        <v>0.02</v>
      </c>
      <c r="R289" s="12">
        <v>3.1E-2</v>
      </c>
      <c r="S289" s="12" t="str">
        <f t="shared" si="17"/>
        <v>0.003,0.0071,0.02,0.031</v>
      </c>
      <c r="T289" s="11">
        <v>0.05</v>
      </c>
      <c r="U289" s="11">
        <v>0.37</v>
      </c>
      <c r="V289" s="11">
        <v>0.44</v>
      </c>
      <c r="W289" s="11">
        <v>0.57999999999999996</v>
      </c>
      <c r="X289" s="11">
        <v>0.63</v>
      </c>
      <c r="Y289" s="21" t="str">
        <f t="shared" si="16"/>
        <v>0.37,0.44,0.58,0.63</v>
      </c>
      <c r="Z289" s="11">
        <f t="shared" si="18"/>
        <v>0.05</v>
      </c>
      <c r="AA289" s="7">
        <v>0.04</v>
      </c>
      <c r="AB289" s="7">
        <v>0.9</v>
      </c>
      <c r="AC289" s="7">
        <v>0.1</v>
      </c>
      <c r="AD289" s="13">
        <v>1.5</v>
      </c>
      <c r="AE289" s="13">
        <v>1</v>
      </c>
      <c r="AF289" s="14" t="str" cm="1">
        <f t="array" ref="AF289">+"Loss_distribution_"&amp;D289&amp;"_"&amp;_xlfn.IFS(AND(D289="F",OR(G289="CCCSR-84",G289="NSR98-10")),"POST85_",AND(D289="F",OR(G289="PRE84",G289="PRE84S")),"PRE85_",D289="WF","")&amp;IF(OR(G289="CCCSR-84",G289="NSR98-10",D289="WF"),_xlfn.IFS(F289="OMF","DMI",F289="IMF","DMO",F289="SMF","DES"),)&amp;"_"&amp;C289&amp;"P"</f>
        <v>Loss_distribution_F_PRE85__7P</v>
      </c>
      <c r="AG289" s="15">
        <v>0.44600000000000001</v>
      </c>
      <c r="AH289" s="15">
        <v>0.69035800000000003</v>
      </c>
      <c r="AI289" s="15">
        <v>1.4999999999999999E-2</v>
      </c>
      <c r="AJ289" s="15">
        <v>0.3</v>
      </c>
    </row>
    <row r="290" spans="1:36" hidden="1" x14ac:dyDescent="0.3">
      <c r="A290" s="7" t="s">
        <v>625</v>
      </c>
      <c r="B290" s="7">
        <v>710</v>
      </c>
      <c r="C290" s="7">
        <v>7</v>
      </c>
      <c r="D290" s="7" t="s">
        <v>22</v>
      </c>
      <c r="E290" s="7"/>
      <c r="F290" s="7" t="s">
        <v>523</v>
      </c>
      <c r="G290" t="s">
        <v>537</v>
      </c>
      <c r="H290" s="8" t="s">
        <v>626</v>
      </c>
      <c r="I290" t="s">
        <v>59</v>
      </c>
      <c r="J290" t="s">
        <v>38</v>
      </c>
      <c r="K290" s="7" t="str" cm="1">
        <f t="array" ref="K290">+_xlfn.IFS(D290="F","PRM",D290="WF","SC",D290="FI","PRMM")</f>
        <v>PRM</v>
      </c>
      <c r="L290" s="9" t="str" cm="1">
        <f t="array" ref="L290">+"CR" &amp; "/" &amp; K290 &amp; "/" &amp;
_xlfn.IFS(
OR(G290="PRE84",G290="PRE84S"),"ND",
AND(F290="OMF",OR(K290="PRM",K290="SC")),"DMI",
AND(F290="IMF",OR(K290="PRM",K290="SC")),"DMO",
AND(F290="SMF",OR(K290="PRM",K290="SC")),"DES",
AND(K290="PRMM",G290="CCCSR-84"),"DU")
&amp; "/" &amp; C290</f>
        <v>CR/PRM/ND/7</v>
      </c>
      <c r="M290" s="10" t="str" cm="1">
        <f t="array" ref="M290">+"CR" &amp; "/" &amp; K290 &amp; "/" &amp;
_xlfn.IFS(
OR(G290="PRE84",G290="PRE84S"),"ND",
AND(F290="OMF",OR(K290="PRM",K290="SC")),"DMI",
AND(F290="IMF",OR(K290="PRM",K290="SC")),"DMO",
AND(F290="SMF",OR(K290="PRM",K290="SC")),"DES",
AND(K290="PRMM",G290="CCCSR-84"),"DU")</f>
        <v>CR/PRM/ND</v>
      </c>
      <c r="N290" s="11"/>
      <c r="O290" s="12">
        <v>3.0000000000000001E-3</v>
      </c>
      <c r="P290" s="12">
        <v>7.1000000000000004E-3</v>
      </c>
      <c r="Q290" s="12">
        <v>0.02</v>
      </c>
      <c r="R290" s="12">
        <v>3.1E-2</v>
      </c>
      <c r="S290" s="12" t="str">
        <f t="shared" si="17"/>
        <v>0.003,0.0071,0.02,0.031</v>
      </c>
      <c r="T290" s="11">
        <v>0.05</v>
      </c>
      <c r="U290" s="11">
        <v>0.37</v>
      </c>
      <c r="V290" s="11">
        <v>0.44</v>
      </c>
      <c r="W290" s="11">
        <v>0.57999999999999996</v>
      </c>
      <c r="X290" s="11">
        <v>0.63</v>
      </c>
      <c r="Y290" s="21" t="str">
        <f t="shared" si="16"/>
        <v>0.37,0.44,0.58,0.63</v>
      </c>
      <c r="Z290" s="11">
        <f t="shared" si="18"/>
        <v>0.05</v>
      </c>
      <c r="AA290" s="7">
        <v>0.04</v>
      </c>
      <c r="AB290" s="7">
        <v>0.9</v>
      </c>
      <c r="AC290" s="7">
        <v>0.1</v>
      </c>
      <c r="AD290" s="13">
        <v>1.5</v>
      </c>
      <c r="AE290" s="13">
        <v>1</v>
      </c>
      <c r="AF290" s="14" t="str" cm="1">
        <f t="array" ref="AF290">+"Loss_distribution_"&amp;D290&amp;"_"&amp;_xlfn.IFS(AND(D290="F",OR(G290="CCCSR-84",G290="NSR98-10")),"POST85_",AND(D290="F",OR(G290="PRE84",G290="PRE84S")),"PRE85_",D290="WF","")&amp;IF(OR(G290="CCCSR-84",G290="NSR98-10",D290="WF"),_xlfn.IFS(F290="OMF","DMI",F290="IMF","DMO",F290="SMF","DES"),)&amp;"_"&amp;C290&amp;"P"</f>
        <v>Loss_distribution_F_PRE85__7P</v>
      </c>
      <c r="AG290" s="15">
        <v>0.44600000000000001</v>
      </c>
      <c r="AH290" s="15">
        <v>0.69035800000000003</v>
      </c>
      <c r="AI290" s="15">
        <v>1.4999999999999999E-2</v>
      </c>
      <c r="AJ290" s="15">
        <v>0.3</v>
      </c>
    </row>
    <row r="291" spans="1:36" hidden="1" x14ac:dyDescent="0.3">
      <c r="A291" s="7" t="s">
        <v>627</v>
      </c>
      <c r="B291" s="7">
        <v>714</v>
      </c>
      <c r="C291" s="7">
        <v>7</v>
      </c>
      <c r="D291" s="7" t="s">
        <v>22</v>
      </c>
      <c r="E291" s="7"/>
      <c r="F291" s="7" t="s">
        <v>523</v>
      </c>
      <c r="G291" t="s">
        <v>537</v>
      </c>
      <c r="H291" s="8" t="s">
        <v>628</v>
      </c>
      <c r="I291" t="s">
        <v>59</v>
      </c>
      <c r="J291" t="s">
        <v>38</v>
      </c>
      <c r="K291" s="7" t="str" cm="1">
        <f t="array" ref="K291">+_xlfn.IFS(D291="F","PRM",D291="WF","SC",D291="FI","PRMM")</f>
        <v>PRM</v>
      </c>
      <c r="L291" s="9" t="str" cm="1">
        <f t="array" ref="L291">+"CR" &amp; "/" &amp; K291 &amp; "/" &amp;
_xlfn.IFS(
OR(G291="PRE84",G291="PRE84S"),"ND",
AND(F291="OMF",OR(K291="PRM",K291="SC")),"DMI",
AND(F291="IMF",OR(K291="PRM",K291="SC")),"DMO",
AND(F291="SMF",OR(K291="PRM",K291="SC")),"DES",
AND(K291="PRMM",G291="CCCSR-84"),"DU")
&amp; "/" &amp; C291</f>
        <v>CR/PRM/ND/7</v>
      </c>
      <c r="M291" s="10" t="str" cm="1">
        <f t="array" ref="M291">+"CR" &amp; "/" &amp; K291 &amp; "/" &amp;
_xlfn.IFS(
OR(G291="PRE84",G291="PRE84S"),"ND",
AND(F291="OMF",OR(K291="PRM",K291="SC")),"DMI",
AND(F291="IMF",OR(K291="PRM",K291="SC")),"DMO",
AND(F291="SMF",OR(K291="PRM",K291="SC")),"DES",
AND(K291="PRMM",G291="CCCSR-84"),"DU")</f>
        <v>CR/PRM/ND</v>
      </c>
      <c r="N291" s="11"/>
      <c r="O291" s="12">
        <v>3.0000000000000001E-3</v>
      </c>
      <c r="P291" s="12">
        <v>7.1000000000000004E-3</v>
      </c>
      <c r="Q291" s="12">
        <v>0.02</v>
      </c>
      <c r="R291" s="12">
        <v>3.1E-2</v>
      </c>
      <c r="S291" s="12" t="str">
        <f t="shared" si="17"/>
        <v>0.003,0.0071,0.02,0.031</v>
      </c>
      <c r="T291" s="11">
        <v>0.05</v>
      </c>
      <c r="U291" s="11">
        <v>0.37</v>
      </c>
      <c r="V291" s="11">
        <v>0.44</v>
      </c>
      <c r="W291" s="11">
        <v>0.57999999999999996</v>
      </c>
      <c r="X291" s="11">
        <v>0.63</v>
      </c>
      <c r="Y291" s="21" t="str">
        <f t="shared" si="16"/>
        <v>0.37,0.44,0.58,0.63</v>
      </c>
      <c r="Z291" s="11">
        <f t="shared" si="18"/>
        <v>0.05</v>
      </c>
      <c r="AA291" s="7">
        <v>0.04</v>
      </c>
      <c r="AB291" s="7">
        <v>0.9</v>
      </c>
      <c r="AC291" s="7">
        <v>0.1</v>
      </c>
      <c r="AD291" s="13">
        <v>1.5</v>
      </c>
      <c r="AE291" s="13">
        <v>1</v>
      </c>
      <c r="AF291" s="14" t="str" cm="1">
        <f t="array" ref="AF291">+"Loss_distribution_"&amp;D291&amp;"_"&amp;_xlfn.IFS(AND(D291="F",OR(G291="CCCSR-84",G291="NSR98-10")),"POST85_",AND(D291="F",OR(G291="PRE84",G291="PRE84S")),"PRE85_",D291="WF","")&amp;IF(OR(G291="CCCSR-84",G291="NSR98-10",D291="WF"),_xlfn.IFS(F291="OMF","DMI",F291="IMF","DMO",F291="SMF","DES"),)&amp;"_"&amp;C291&amp;"P"</f>
        <v>Loss_distribution_F_PRE85__7P</v>
      </c>
      <c r="AG291" s="15">
        <v>0.44600000000000001</v>
      </c>
      <c r="AH291" s="15">
        <v>0.69035800000000003</v>
      </c>
      <c r="AI291" s="15">
        <v>1.4999999999999999E-2</v>
      </c>
      <c r="AJ291" s="15">
        <v>0.3</v>
      </c>
    </row>
    <row r="292" spans="1:36" hidden="1" x14ac:dyDescent="0.3">
      <c r="A292" s="7" t="s">
        <v>629</v>
      </c>
      <c r="B292" s="7">
        <v>718</v>
      </c>
      <c r="C292" s="7">
        <v>7</v>
      </c>
      <c r="D292" s="7" t="s">
        <v>22</v>
      </c>
      <c r="E292" s="7"/>
      <c r="F292" s="7" t="s">
        <v>523</v>
      </c>
      <c r="G292" t="s">
        <v>537</v>
      </c>
      <c r="H292" s="8" t="s">
        <v>630</v>
      </c>
      <c r="I292" t="s">
        <v>59</v>
      </c>
      <c r="J292" t="s">
        <v>38</v>
      </c>
      <c r="K292" s="7" t="str" cm="1">
        <f t="array" ref="K292">+_xlfn.IFS(D292="F","PRM",D292="WF","SC",D292="FI","PRMM")</f>
        <v>PRM</v>
      </c>
      <c r="L292" s="9" t="str" cm="1">
        <f t="array" ref="L292">+"CR" &amp; "/" &amp; K292 &amp; "/" &amp;
_xlfn.IFS(
OR(G292="PRE84",G292="PRE84S"),"ND",
AND(F292="OMF",OR(K292="PRM",K292="SC")),"DMI",
AND(F292="IMF",OR(K292="PRM",K292="SC")),"DMO",
AND(F292="SMF",OR(K292="PRM",K292="SC")),"DES",
AND(K292="PRMM",G292="CCCSR-84"),"DU")
&amp; "/" &amp; C292</f>
        <v>CR/PRM/ND/7</v>
      </c>
      <c r="M292" s="10" t="str" cm="1">
        <f t="array" ref="M292">+"CR" &amp; "/" &amp; K292 &amp; "/" &amp;
_xlfn.IFS(
OR(G292="PRE84",G292="PRE84S"),"ND",
AND(F292="OMF",OR(K292="PRM",K292="SC")),"DMI",
AND(F292="IMF",OR(K292="PRM",K292="SC")),"DMO",
AND(F292="SMF",OR(K292="PRM",K292="SC")),"DES",
AND(K292="PRMM",G292="CCCSR-84"),"DU")</f>
        <v>CR/PRM/ND</v>
      </c>
      <c r="N292" s="11"/>
      <c r="O292" s="12">
        <v>3.0000000000000001E-3</v>
      </c>
      <c r="P292" s="12">
        <v>7.1000000000000004E-3</v>
      </c>
      <c r="Q292" s="12">
        <v>0.02</v>
      </c>
      <c r="R292" s="12">
        <v>3.1E-2</v>
      </c>
      <c r="S292" s="12" t="str">
        <f t="shared" si="17"/>
        <v>0.003,0.0071,0.02,0.031</v>
      </c>
      <c r="T292" s="11">
        <v>0.05</v>
      </c>
      <c r="U292" s="11">
        <v>0.37</v>
      </c>
      <c r="V292" s="11">
        <v>0.44</v>
      </c>
      <c r="W292" s="11">
        <v>0.57999999999999996</v>
      </c>
      <c r="X292" s="11">
        <v>0.63</v>
      </c>
      <c r="Y292" s="21" t="str">
        <f t="shared" si="16"/>
        <v>0.37,0.44,0.58,0.63</v>
      </c>
      <c r="Z292" s="11">
        <f t="shared" si="18"/>
        <v>0.05</v>
      </c>
      <c r="AA292" s="7">
        <v>0.04</v>
      </c>
      <c r="AB292" s="7">
        <v>0.9</v>
      </c>
      <c r="AC292" s="7">
        <v>0.1</v>
      </c>
      <c r="AD292" s="13">
        <v>1.5</v>
      </c>
      <c r="AE292" s="13">
        <v>1</v>
      </c>
      <c r="AF292" s="14" t="str" cm="1">
        <f t="array" ref="AF292">+"Loss_distribution_"&amp;D292&amp;"_"&amp;_xlfn.IFS(AND(D292="F",OR(G292="CCCSR-84",G292="NSR98-10")),"POST85_",AND(D292="F",OR(G292="PRE84",G292="PRE84S")),"PRE85_",D292="WF","")&amp;IF(OR(G292="CCCSR-84",G292="NSR98-10",D292="WF"),_xlfn.IFS(F292="OMF","DMI",F292="IMF","DMO",F292="SMF","DES"),)&amp;"_"&amp;C292&amp;"P"</f>
        <v>Loss_distribution_F_PRE85__7P</v>
      </c>
      <c r="AG292" s="15">
        <v>0.44600000000000001</v>
      </c>
      <c r="AH292" s="15">
        <v>0.69035800000000003</v>
      </c>
      <c r="AI292" s="15">
        <v>1.4999999999999999E-2</v>
      </c>
      <c r="AJ292" s="15">
        <v>0.3</v>
      </c>
    </row>
    <row r="293" spans="1:36" hidden="1" x14ac:dyDescent="0.3">
      <c r="A293" s="7" t="s">
        <v>631</v>
      </c>
      <c r="B293" s="7">
        <v>722</v>
      </c>
      <c r="C293" s="7">
        <v>7</v>
      </c>
      <c r="D293" s="7" t="s">
        <v>22</v>
      </c>
      <c r="E293" s="7"/>
      <c r="F293" s="7" t="s">
        <v>523</v>
      </c>
      <c r="G293" t="s">
        <v>537</v>
      </c>
      <c r="H293" s="8" t="s">
        <v>632</v>
      </c>
      <c r="I293" t="s">
        <v>529</v>
      </c>
      <c r="J293" t="s">
        <v>38</v>
      </c>
      <c r="K293" s="7" t="str" cm="1">
        <f t="array" ref="K293">+_xlfn.IFS(D293="F","PRM",D293="WF","SC",D293="FI","PRMM")</f>
        <v>PRM</v>
      </c>
      <c r="L293" s="9" t="str" cm="1">
        <f t="array" ref="L293">+"CR" &amp; "/" &amp; K293 &amp; "/" &amp;
_xlfn.IFS(
OR(G293="PRE84",G293="PRE84S"),"ND",
AND(F293="OMF",OR(K293="PRM",K293="SC")),"DMI",
AND(F293="IMF",OR(K293="PRM",K293="SC")),"DMO",
AND(F293="SMF",OR(K293="PRM",K293="SC")),"DES",
AND(K293="PRMM",G293="CCCSR-84"),"DU")
&amp; "/" &amp; C293</f>
        <v>CR/PRM/ND/7</v>
      </c>
      <c r="M293" s="10" t="str" cm="1">
        <f t="array" ref="M293">+"CR" &amp; "/" &amp; K293 &amp; "/" &amp;
_xlfn.IFS(
OR(G293="PRE84",G293="PRE84S"),"ND",
AND(F293="OMF",OR(K293="PRM",K293="SC")),"DMI",
AND(F293="IMF",OR(K293="PRM",K293="SC")),"DMO",
AND(F293="SMF",OR(K293="PRM",K293="SC")),"DES",
AND(K293="PRMM",G293="CCCSR-84"),"DU")</f>
        <v>CR/PRM/ND</v>
      </c>
      <c r="N293" s="11"/>
      <c r="O293" s="12">
        <v>3.0000000000000001E-3</v>
      </c>
      <c r="P293" s="12">
        <v>7.1000000000000004E-3</v>
      </c>
      <c r="Q293" s="12">
        <v>0.02</v>
      </c>
      <c r="R293" s="12">
        <v>3.1E-2</v>
      </c>
      <c r="S293" s="12" t="str">
        <f t="shared" si="17"/>
        <v>0.003,0.0071,0.02,0.031</v>
      </c>
      <c r="T293" s="11">
        <v>0.05</v>
      </c>
      <c r="U293" s="11">
        <v>0.37</v>
      </c>
      <c r="V293" s="11">
        <v>0.44</v>
      </c>
      <c r="W293" s="11">
        <v>0.57999999999999996</v>
      </c>
      <c r="X293" s="11">
        <v>0.63</v>
      </c>
      <c r="Y293" s="21" t="str">
        <f t="shared" si="16"/>
        <v>0.37,0.44,0.58,0.63</v>
      </c>
      <c r="Z293" s="11">
        <f t="shared" si="18"/>
        <v>0.05</v>
      </c>
      <c r="AA293" s="7">
        <v>0.04</v>
      </c>
      <c r="AB293" s="7">
        <v>0.9</v>
      </c>
      <c r="AC293" s="7">
        <v>0.1</v>
      </c>
      <c r="AD293" s="13">
        <v>1.5</v>
      </c>
      <c r="AE293" s="13">
        <v>1</v>
      </c>
      <c r="AF293" s="14" t="str" cm="1">
        <f t="array" ref="AF293">+"Loss_distribution_"&amp;D293&amp;"_"&amp;_xlfn.IFS(AND(D293="F",OR(G293="CCCSR-84",G293="NSR98-10")),"POST85_",AND(D293="F",OR(G293="PRE84",G293="PRE84S")),"PRE85_",D293="WF","")&amp;IF(OR(G293="CCCSR-84",G293="NSR98-10",D293="WF"),_xlfn.IFS(F293="OMF","DMI",F293="IMF","DMO",F293="SMF","DES"),)&amp;"_"&amp;C293&amp;"P"</f>
        <v>Loss_distribution_F_PRE85__7P</v>
      </c>
      <c r="AG293" s="15">
        <v>0.44600000000000001</v>
      </c>
      <c r="AH293" s="15">
        <v>0.69035800000000003</v>
      </c>
      <c r="AI293" s="15">
        <v>1.4999999999999999E-2</v>
      </c>
      <c r="AJ293" s="15">
        <v>0.3</v>
      </c>
    </row>
    <row r="294" spans="1:36" hidden="1" x14ac:dyDescent="0.3">
      <c r="A294" s="7" t="s">
        <v>633</v>
      </c>
      <c r="B294" s="7">
        <v>644</v>
      </c>
      <c r="C294" s="7">
        <v>8</v>
      </c>
      <c r="D294" s="7" t="s">
        <v>22</v>
      </c>
      <c r="E294" s="7"/>
      <c r="F294" s="7" t="s">
        <v>523</v>
      </c>
      <c r="G294" t="s">
        <v>524</v>
      </c>
      <c r="H294" s="8" t="s">
        <v>634</v>
      </c>
      <c r="I294" t="s">
        <v>526</v>
      </c>
      <c r="J294" t="s">
        <v>38</v>
      </c>
      <c r="K294" s="7" t="str" cm="1">
        <f t="array" ref="K294">+_xlfn.IFS(D294="F","PRM",D294="WF","SC",D294="FI","PRMM")</f>
        <v>PRM</v>
      </c>
      <c r="L294" s="9" t="str" cm="1">
        <f t="array" ref="L294">+"CR" &amp; "/" &amp; K294 &amp; "/" &amp;
_xlfn.IFS(
OR(G294="PRE84",G294="PRE84S"),"ND",
AND(F294="OMF",OR(K294="PRM",K294="SC")),"DMI",
AND(F294="IMF",OR(K294="PRM",K294="SC")),"DMO",
AND(F294="SMF",OR(K294="PRM",K294="SC")),"DES",
AND(K294="PRMM",G294="CCCSR-84"),"DU")
&amp; "/" &amp; C294</f>
        <v>CR/PRM/ND/8</v>
      </c>
      <c r="M294" s="10" t="str" cm="1">
        <f t="array" ref="M294">+"CR" &amp; "/" &amp; K294 &amp; "/" &amp;
_xlfn.IFS(
OR(G294="PRE84",G294="PRE84S"),"ND",
AND(F294="OMF",OR(K294="PRM",K294="SC")),"DMI",
AND(F294="IMF",OR(K294="PRM",K294="SC")),"DMO",
AND(F294="SMF",OR(K294="PRM",K294="SC")),"DES",
AND(K294="PRMM",G294="CCCSR-84"),"DU")</f>
        <v>CR/PRM/ND</v>
      </c>
      <c r="N294" s="11"/>
      <c r="O294" s="12">
        <v>3.0000000000000001E-3</v>
      </c>
      <c r="P294" s="12">
        <v>7.1000000000000004E-3</v>
      </c>
      <c r="Q294" s="12">
        <v>0.02</v>
      </c>
      <c r="R294" s="12">
        <v>3.1E-2</v>
      </c>
      <c r="S294" s="12" t="str">
        <f t="shared" si="17"/>
        <v>0.003,0.0071,0.02,0.031</v>
      </c>
      <c r="T294" s="11">
        <v>0.05</v>
      </c>
      <c r="U294" s="11">
        <v>0.37</v>
      </c>
      <c r="V294" s="11">
        <v>0.44</v>
      </c>
      <c r="W294" s="11">
        <v>0.57999999999999996</v>
      </c>
      <c r="X294" s="11">
        <v>0.63</v>
      </c>
      <c r="Y294" s="21" t="str">
        <f t="shared" si="16"/>
        <v>0.37,0.44,0.58,0.63</v>
      </c>
      <c r="Z294" s="11">
        <f t="shared" si="18"/>
        <v>0.05</v>
      </c>
      <c r="AA294" s="7">
        <v>0.04</v>
      </c>
      <c r="AB294" s="7">
        <v>0.9</v>
      </c>
      <c r="AC294" s="7">
        <v>0.1</v>
      </c>
      <c r="AD294" s="13">
        <v>1.5</v>
      </c>
      <c r="AE294" s="13">
        <v>1</v>
      </c>
      <c r="AF294" s="14" t="str" cm="1">
        <f t="array" ref="AF294">+"Loss_distribution_"&amp;D294&amp;"_"&amp;_xlfn.IFS(AND(D294="F",OR(G294="CCCSR-84",G294="NSR98-10")),"POST85_",AND(D294="F",OR(G294="PRE84",G294="PRE84S")),"PRE85_",D294="WF","")&amp;IF(OR(G294="CCCSR-84",G294="NSR98-10",D294="WF"),_xlfn.IFS(F294="OMF","DMI",F294="IMF","DMO",F294="SMF","DES"),)&amp;"_"&amp;C294&amp;"P"</f>
        <v>Loss_distribution_F_PRE85__8P</v>
      </c>
      <c r="AG294" s="15">
        <v>0.50849999999999995</v>
      </c>
      <c r="AH294" s="15">
        <v>0.73902284263647056</v>
      </c>
      <c r="AI294" s="15">
        <v>1.4999999999999999E-2</v>
      </c>
      <c r="AJ294" s="15">
        <v>0.3</v>
      </c>
    </row>
    <row r="295" spans="1:36" hidden="1" x14ac:dyDescent="0.3">
      <c r="A295" s="7" t="s">
        <v>635</v>
      </c>
      <c r="B295" s="7">
        <v>646</v>
      </c>
      <c r="C295" s="7">
        <v>8</v>
      </c>
      <c r="D295" s="7" t="s">
        <v>22</v>
      </c>
      <c r="E295" s="7"/>
      <c r="F295" s="7" t="s">
        <v>523</v>
      </c>
      <c r="G295" t="s">
        <v>524</v>
      </c>
      <c r="H295" s="8" t="s">
        <v>636</v>
      </c>
      <c r="I295" t="s">
        <v>529</v>
      </c>
      <c r="J295" t="s">
        <v>38</v>
      </c>
      <c r="K295" s="7" t="str" cm="1">
        <f t="array" ref="K295">+_xlfn.IFS(D295="F","PRM",D295="WF","SC",D295="FI","PRMM")</f>
        <v>PRM</v>
      </c>
      <c r="L295" s="9" t="str" cm="1">
        <f t="array" ref="L295">+"CR" &amp; "/" &amp; K295 &amp; "/" &amp;
_xlfn.IFS(
OR(G295="PRE84",G295="PRE84S"),"ND",
AND(F295="OMF",OR(K295="PRM",K295="SC")),"DMI",
AND(F295="IMF",OR(K295="PRM",K295="SC")),"DMO",
AND(F295="SMF",OR(K295="PRM",K295="SC")),"DES",
AND(K295="PRMM",G295="CCCSR-84"),"DU")
&amp; "/" &amp; C295</f>
        <v>CR/PRM/ND/8</v>
      </c>
      <c r="M295" s="10" t="str" cm="1">
        <f t="array" ref="M295">+"CR" &amp; "/" &amp; K295 &amp; "/" &amp;
_xlfn.IFS(
OR(G295="PRE84",G295="PRE84S"),"ND",
AND(F295="OMF",OR(K295="PRM",K295="SC")),"DMI",
AND(F295="IMF",OR(K295="PRM",K295="SC")),"DMO",
AND(F295="SMF",OR(K295="PRM",K295="SC")),"DES",
AND(K295="PRMM",G295="CCCSR-84"),"DU")</f>
        <v>CR/PRM/ND</v>
      </c>
      <c r="N295" s="11"/>
      <c r="O295" s="12">
        <v>3.0000000000000001E-3</v>
      </c>
      <c r="P295" s="12">
        <v>7.1000000000000004E-3</v>
      </c>
      <c r="Q295" s="12">
        <v>0.02</v>
      </c>
      <c r="R295" s="12">
        <v>3.1E-2</v>
      </c>
      <c r="S295" s="12" t="str">
        <f t="shared" si="17"/>
        <v>0.003,0.0071,0.02,0.031</v>
      </c>
      <c r="T295" s="11">
        <v>0.05</v>
      </c>
      <c r="U295" s="11">
        <v>0.37</v>
      </c>
      <c r="V295" s="11">
        <v>0.44</v>
      </c>
      <c r="W295" s="11">
        <v>0.57999999999999996</v>
      </c>
      <c r="X295" s="11">
        <v>0.63</v>
      </c>
      <c r="Y295" s="21" t="str">
        <f t="shared" si="16"/>
        <v>0.37,0.44,0.58,0.63</v>
      </c>
      <c r="Z295" s="11">
        <f t="shared" si="18"/>
        <v>0.05</v>
      </c>
      <c r="AA295" s="7">
        <v>0.04</v>
      </c>
      <c r="AB295" s="7">
        <v>0.9</v>
      </c>
      <c r="AC295" s="7">
        <v>0.1</v>
      </c>
      <c r="AD295" s="13">
        <v>1.5</v>
      </c>
      <c r="AE295" s="13">
        <v>1</v>
      </c>
      <c r="AF295" s="14" t="str" cm="1">
        <f t="array" ref="AF295">+"Loss_distribution_"&amp;D295&amp;"_"&amp;_xlfn.IFS(AND(D295="F",OR(G295="CCCSR-84",G295="NSR98-10")),"POST85_",AND(D295="F",OR(G295="PRE84",G295="PRE84S")),"PRE85_",D295="WF","")&amp;IF(OR(G295="CCCSR-84",G295="NSR98-10",D295="WF"),_xlfn.IFS(F295="OMF","DMI",F295="IMF","DMO",F295="SMF","DES"),)&amp;"_"&amp;C295&amp;"P"</f>
        <v>Loss_distribution_F_PRE85__8P</v>
      </c>
      <c r="AG295" s="15">
        <v>0.50849999999999995</v>
      </c>
      <c r="AH295" s="15">
        <v>0.73902284263647056</v>
      </c>
      <c r="AI295" s="15">
        <v>1.4999999999999999E-2</v>
      </c>
      <c r="AJ295" s="15">
        <v>0.3</v>
      </c>
    </row>
    <row r="296" spans="1:36" hidden="1" x14ac:dyDescent="0.3">
      <c r="A296" s="7" t="s">
        <v>637</v>
      </c>
      <c r="B296" s="7">
        <v>648</v>
      </c>
      <c r="C296" s="7">
        <v>8</v>
      </c>
      <c r="D296" s="7" t="s">
        <v>22</v>
      </c>
      <c r="E296" s="7"/>
      <c r="F296" s="7" t="s">
        <v>523</v>
      </c>
      <c r="G296" t="s">
        <v>524</v>
      </c>
      <c r="H296" s="8" t="s">
        <v>638</v>
      </c>
      <c r="I296" t="s">
        <v>526</v>
      </c>
      <c r="J296" t="s">
        <v>38</v>
      </c>
      <c r="K296" s="7" t="str" cm="1">
        <f t="array" ref="K296">+_xlfn.IFS(D296="F","PRM",D296="WF","SC",D296="FI","PRMM")</f>
        <v>PRM</v>
      </c>
      <c r="L296" s="9" t="str" cm="1">
        <f t="array" ref="L296">+"CR" &amp; "/" &amp; K296 &amp; "/" &amp;
_xlfn.IFS(
OR(G296="PRE84",G296="PRE84S"),"ND",
AND(F296="OMF",OR(K296="PRM",K296="SC")),"DMI",
AND(F296="IMF",OR(K296="PRM",K296="SC")),"DMO",
AND(F296="SMF",OR(K296="PRM",K296="SC")),"DES",
AND(K296="PRMM",G296="CCCSR-84"),"DU")
&amp; "/" &amp; C296</f>
        <v>CR/PRM/ND/8</v>
      </c>
      <c r="M296" s="10" t="str" cm="1">
        <f t="array" ref="M296">+"CR" &amp; "/" &amp; K296 &amp; "/" &amp;
_xlfn.IFS(
OR(G296="PRE84",G296="PRE84S"),"ND",
AND(F296="OMF",OR(K296="PRM",K296="SC")),"DMI",
AND(F296="IMF",OR(K296="PRM",K296="SC")),"DMO",
AND(F296="SMF",OR(K296="PRM",K296="SC")),"DES",
AND(K296="PRMM",G296="CCCSR-84"),"DU")</f>
        <v>CR/PRM/ND</v>
      </c>
      <c r="N296" s="11"/>
      <c r="O296" s="12">
        <v>3.0000000000000001E-3</v>
      </c>
      <c r="P296" s="12">
        <v>7.1000000000000004E-3</v>
      </c>
      <c r="Q296" s="12">
        <v>0.02</v>
      </c>
      <c r="R296" s="12">
        <v>3.1E-2</v>
      </c>
      <c r="S296" s="12" t="str">
        <f t="shared" si="17"/>
        <v>0.003,0.0071,0.02,0.031</v>
      </c>
      <c r="T296" s="11">
        <v>0.05</v>
      </c>
      <c r="U296" s="11">
        <v>0.37</v>
      </c>
      <c r="V296" s="11">
        <v>0.44</v>
      </c>
      <c r="W296" s="11">
        <v>0.57999999999999996</v>
      </c>
      <c r="X296" s="11">
        <v>0.63</v>
      </c>
      <c r="Y296" s="21" t="str">
        <f t="shared" si="16"/>
        <v>0.37,0.44,0.58,0.63</v>
      </c>
      <c r="Z296" s="11">
        <f t="shared" si="18"/>
        <v>0.05</v>
      </c>
      <c r="AA296" s="7">
        <v>0.04</v>
      </c>
      <c r="AB296" s="7">
        <v>0.9</v>
      </c>
      <c r="AC296" s="7">
        <v>0.1</v>
      </c>
      <c r="AD296" s="13">
        <v>1.5</v>
      </c>
      <c r="AE296" s="13">
        <v>1</v>
      </c>
      <c r="AF296" s="14" t="str" cm="1">
        <f t="array" ref="AF296">+"Loss_distribution_"&amp;D296&amp;"_"&amp;_xlfn.IFS(AND(D296="F",OR(G296="CCCSR-84",G296="NSR98-10")),"POST85_",AND(D296="F",OR(G296="PRE84",G296="PRE84S")),"PRE85_",D296="WF","")&amp;IF(OR(G296="CCCSR-84",G296="NSR98-10",D296="WF"),_xlfn.IFS(F296="OMF","DMI",F296="IMF","DMO",F296="SMF","DES"),)&amp;"_"&amp;C296&amp;"P"</f>
        <v>Loss_distribution_F_PRE85__8P</v>
      </c>
      <c r="AG296" s="15">
        <v>0.50849999999999995</v>
      </c>
      <c r="AH296" s="15">
        <v>0.73902284263647056</v>
      </c>
      <c r="AI296" s="15">
        <v>1.4999999999999999E-2</v>
      </c>
      <c r="AJ296" s="15">
        <v>0.3</v>
      </c>
    </row>
    <row r="297" spans="1:36" hidden="1" x14ac:dyDescent="0.3">
      <c r="A297" s="7" t="s">
        <v>639</v>
      </c>
      <c r="B297" s="7">
        <v>650</v>
      </c>
      <c r="C297" s="7">
        <v>8</v>
      </c>
      <c r="D297" s="7" t="s">
        <v>22</v>
      </c>
      <c r="E297" s="7"/>
      <c r="F297" s="7" t="s">
        <v>523</v>
      </c>
      <c r="G297" t="s">
        <v>524</v>
      </c>
      <c r="H297" s="8" t="s">
        <v>640</v>
      </c>
      <c r="I297" t="s">
        <v>526</v>
      </c>
      <c r="J297" t="s">
        <v>38</v>
      </c>
      <c r="K297" s="7" t="str" cm="1">
        <f t="array" ref="K297">+_xlfn.IFS(D297="F","PRM",D297="WF","SC",D297="FI","PRMM")</f>
        <v>PRM</v>
      </c>
      <c r="L297" s="9" t="str" cm="1">
        <f t="array" ref="L297">+"CR" &amp; "/" &amp; K297 &amp; "/" &amp;
_xlfn.IFS(
OR(G297="PRE84",G297="PRE84S"),"ND",
AND(F297="OMF",OR(K297="PRM",K297="SC")),"DMI",
AND(F297="IMF",OR(K297="PRM",K297="SC")),"DMO",
AND(F297="SMF",OR(K297="PRM",K297="SC")),"DES",
AND(K297="PRMM",G297="CCCSR-84"),"DU")
&amp; "/" &amp; C297</f>
        <v>CR/PRM/ND/8</v>
      </c>
      <c r="M297" s="10" t="str" cm="1">
        <f t="array" ref="M297">+"CR" &amp; "/" &amp; K297 &amp; "/" &amp;
_xlfn.IFS(
OR(G297="PRE84",G297="PRE84S"),"ND",
AND(F297="OMF",OR(K297="PRM",K297="SC")),"DMI",
AND(F297="IMF",OR(K297="PRM",K297="SC")),"DMO",
AND(F297="SMF",OR(K297="PRM",K297="SC")),"DES",
AND(K297="PRMM",G297="CCCSR-84"),"DU")</f>
        <v>CR/PRM/ND</v>
      </c>
      <c r="N297" s="11"/>
      <c r="O297" s="12">
        <v>3.0000000000000001E-3</v>
      </c>
      <c r="P297" s="12">
        <v>7.1000000000000004E-3</v>
      </c>
      <c r="Q297" s="12">
        <v>0.02</v>
      </c>
      <c r="R297" s="12">
        <v>3.1E-2</v>
      </c>
      <c r="S297" s="12" t="str">
        <f t="shared" si="17"/>
        <v>0.003,0.0071,0.02,0.031</v>
      </c>
      <c r="T297" s="11">
        <v>0.05</v>
      </c>
      <c r="U297" s="11">
        <v>0.37</v>
      </c>
      <c r="V297" s="11">
        <v>0.44</v>
      </c>
      <c r="W297" s="11">
        <v>0.57999999999999996</v>
      </c>
      <c r="X297" s="11">
        <v>0.63</v>
      </c>
      <c r="Y297" s="21" t="str">
        <f t="shared" si="16"/>
        <v>0.37,0.44,0.58,0.63</v>
      </c>
      <c r="Z297" s="11">
        <f t="shared" si="18"/>
        <v>0.05</v>
      </c>
      <c r="AA297" s="7">
        <v>0.04</v>
      </c>
      <c r="AB297" s="7">
        <v>0.9</v>
      </c>
      <c r="AC297" s="7">
        <v>0.1</v>
      </c>
      <c r="AD297" s="13">
        <v>1.5</v>
      </c>
      <c r="AE297" s="13">
        <v>1</v>
      </c>
      <c r="AF297" s="14" t="str" cm="1">
        <f t="array" ref="AF297">+"Loss_distribution_"&amp;D297&amp;"_"&amp;_xlfn.IFS(AND(D297="F",OR(G297="CCCSR-84",G297="NSR98-10")),"POST85_",AND(D297="F",OR(G297="PRE84",G297="PRE84S")),"PRE85_",D297="WF","")&amp;IF(OR(G297="CCCSR-84",G297="NSR98-10",D297="WF"),_xlfn.IFS(F297="OMF","DMI",F297="IMF","DMO",F297="SMF","DES"),)&amp;"_"&amp;C297&amp;"P"</f>
        <v>Loss_distribution_F_PRE85__8P</v>
      </c>
      <c r="AG297" s="15">
        <v>0.50849999999999995</v>
      </c>
      <c r="AH297" s="15">
        <v>0.73902284263647056</v>
      </c>
      <c r="AI297" s="15">
        <v>1.4999999999999999E-2</v>
      </c>
      <c r="AJ297" s="15">
        <v>0.3</v>
      </c>
    </row>
    <row r="298" spans="1:36" hidden="1" x14ac:dyDescent="0.3">
      <c r="A298" s="7" t="s">
        <v>641</v>
      </c>
      <c r="B298" s="7">
        <v>655</v>
      </c>
      <c r="C298" s="7">
        <v>8</v>
      </c>
      <c r="D298" s="7" t="s">
        <v>22</v>
      </c>
      <c r="E298" s="7"/>
      <c r="F298" s="7" t="s">
        <v>523</v>
      </c>
      <c r="G298" t="s">
        <v>524</v>
      </c>
      <c r="H298" s="8" t="s">
        <v>642</v>
      </c>
      <c r="I298" t="s">
        <v>526</v>
      </c>
      <c r="J298" t="s">
        <v>38</v>
      </c>
      <c r="K298" s="7" t="str" cm="1">
        <f t="array" ref="K298">+_xlfn.IFS(D298="F","PRM",D298="WF","SC",D298="FI","PRMM")</f>
        <v>PRM</v>
      </c>
      <c r="L298" s="9" t="str" cm="1">
        <f t="array" ref="L298">+"CR" &amp; "/" &amp; K298 &amp; "/" &amp;
_xlfn.IFS(
OR(G298="PRE84",G298="PRE84S"),"ND",
AND(F298="OMF",OR(K298="PRM",K298="SC")),"DMI",
AND(F298="IMF",OR(K298="PRM",K298="SC")),"DMO",
AND(F298="SMF",OR(K298="PRM",K298="SC")),"DES",
AND(K298="PRMM",G298="CCCSR-84"),"DU")
&amp; "/" &amp; C298</f>
        <v>CR/PRM/ND/8</v>
      </c>
      <c r="M298" s="10" t="str" cm="1">
        <f t="array" ref="M298">+"CR" &amp; "/" &amp; K298 &amp; "/" &amp;
_xlfn.IFS(
OR(G298="PRE84",G298="PRE84S"),"ND",
AND(F298="OMF",OR(K298="PRM",K298="SC")),"DMI",
AND(F298="IMF",OR(K298="PRM",K298="SC")),"DMO",
AND(F298="SMF",OR(K298="PRM",K298="SC")),"DES",
AND(K298="PRMM",G298="CCCSR-84"),"DU")</f>
        <v>CR/PRM/ND</v>
      </c>
      <c r="N298" s="11"/>
      <c r="O298" s="12">
        <v>3.0000000000000001E-3</v>
      </c>
      <c r="P298" s="12">
        <v>7.1000000000000004E-3</v>
      </c>
      <c r="Q298" s="12">
        <v>0.02</v>
      </c>
      <c r="R298" s="12">
        <v>3.1E-2</v>
      </c>
      <c r="S298" s="12" t="str">
        <f t="shared" si="17"/>
        <v>0.003,0.0071,0.02,0.031</v>
      </c>
      <c r="T298" s="11">
        <v>0.05</v>
      </c>
      <c r="U298" s="11">
        <v>0.37</v>
      </c>
      <c r="V298" s="11">
        <v>0.44</v>
      </c>
      <c r="W298" s="11">
        <v>0.57999999999999996</v>
      </c>
      <c r="X298" s="11">
        <v>0.63</v>
      </c>
      <c r="Y298" s="21" t="str">
        <f t="shared" si="16"/>
        <v>0.37,0.44,0.58,0.63</v>
      </c>
      <c r="Z298" s="11">
        <f t="shared" si="18"/>
        <v>0.05</v>
      </c>
      <c r="AA298" s="7">
        <v>0.04</v>
      </c>
      <c r="AB298" s="7">
        <v>0.9</v>
      </c>
      <c r="AC298" s="7">
        <v>0.1</v>
      </c>
      <c r="AD298" s="13">
        <v>1.5</v>
      </c>
      <c r="AE298" s="13">
        <v>1</v>
      </c>
      <c r="AF298" s="14" t="str" cm="1">
        <f t="array" ref="AF298">+"Loss_distribution_"&amp;D298&amp;"_"&amp;_xlfn.IFS(AND(D298="F",OR(G298="CCCSR-84",G298="NSR98-10")),"POST85_",AND(D298="F",OR(G298="PRE84",G298="PRE84S")),"PRE85_",D298="WF","")&amp;IF(OR(G298="CCCSR-84",G298="NSR98-10",D298="WF"),_xlfn.IFS(F298="OMF","DMI",F298="IMF","DMO",F298="SMF","DES"),)&amp;"_"&amp;C298&amp;"P"</f>
        <v>Loss_distribution_F_PRE85__8P</v>
      </c>
      <c r="AG298" s="15">
        <v>0.50849999999999995</v>
      </c>
      <c r="AH298" s="15">
        <v>0.73902284263647056</v>
      </c>
      <c r="AI298" s="15">
        <v>1.4999999999999999E-2</v>
      </c>
      <c r="AJ298" s="15">
        <v>0.3</v>
      </c>
    </row>
    <row r="299" spans="1:36" hidden="1" x14ac:dyDescent="0.3">
      <c r="A299" s="7" t="s">
        <v>643</v>
      </c>
      <c r="B299" s="7">
        <v>656</v>
      </c>
      <c r="C299" s="7">
        <v>8</v>
      </c>
      <c r="D299" s="7" t="s">
        <v>22</v>
      </c>
      <c r="E299" s="7"/>
      <c r="F299" s="7" t="s">
        <v>523</v>
      </c>
      <c r="G299" t="s">
        <v>524</v>
      </c>
      <c r="H299" s="8" t="s">
        <v>644</v>
      </c>
      <c r="I299" t="s">
        <v>526</v>
      </c>
      <c r="J299" t="s">
        <v>38</v>
      </c>
      <c r="K299" s="7" t="str" cm="1">
        <f t="array" ref="K299">+_xlfn.IFS(D299="F","PRM",D299="WF","SC",D299="FI","PRMM")</f>
        <v>PRM</v>
      </c>
      <c r="L299" s="9" t="str" cm="1">
        <f t="array" ref="L299">+"CR" &amp; "/" &amp; K299 &amp; "/" &amp;
_xlfn.IFS(
OR(G299="PRE84",G299="PRE84S"),"ND",
AND(F299="OMF",OR(K299="PRM",K299="SC")),"DMI",
AND(F299="IMF",OR(K299="PRM",K299="SC")),"DMO",
AND(F299="SMF",OR(K299="PRM",K299="SC")),"DES",
AND(K299="PRMM",G299="CCCSR-84"),"DU")
&amp; "/" &amp; C299</f>
        <v>CR/PRM/ND/8</v>
      </c>
      <c r="M299" s="10" t="str" cm="1">
        <f t="array" ref="M299">+"CR" &amp; "/" &amp; K299 &amp; "/" &amp;
_xlfn.IFS(
OR(G299="PRE84",G299="PRE84S"),"ND",
AND(F299="OMF",OR(K299="PRM",K299="SC")),"DMI",
AND(F299="IMF",OR(K299="PRM",K299="SC")),"DMO",
AND(F299="SMF",OR(K299="PRM",K299="SC")),"DES",
AND(K299="PRMM",G299="CCCSR-84"),"DU")</f>
        <v>CR/PRM/ND</v>
      </c>
      <c r="N299" s="11"/>
      <c r="O299" s="12">
        <v>3.0000000000000001E-3</v>
      </c>
      <c r="P299" s="12">
        <v>7.1000000000000004E-3</v>
      </c>
      <c r="Q299" s="12">
        <v>0.02</v>
      </c>
      <c r="R299" s="12">
        <v>3.1E-2</v>
      </c>
      <c r="S299" s="12" t="str">
        <f t="shared" si="17"/>
        <v>0.003,0.0071,0.02,0.031</v>
      </c>
      <c r="T299" s="11">
        <v>0.05</v>
      </c>
      <c r="U299" s="11">
        <v>0.37</v>
      </c>
      <c r="V299" s="11">
        <v>0.44</v>
      </c>
      <c r="W299" s="11">
        <v>0.57999999999999996</v>
      </c>
      <c r="X299" s="11">
        <v>0.63</v>
      </c>
      <c r="Y299" s="21" t="str">
        <f t="shared" si="16"/>
        <v>0.37,0.44,0.58,0.63</v>
      </c>
      <c r="Z299" s="11">
        <f t="shared" si="18"/>
        <v>0.05</v>
      </c>
      <c r="AA299" s="7">
        <v>0.04</v>
      </c>
      <c r="AB299" s="7">
        <v>0.9</v>
      </c>
      <c r="AC299" s="7">
        <v>0.1</v>
      </c>
      <c r="AD299" s="13">
        <v>1.5</v>
      </c>
      <c r="AE299" s="13">
        <v>1</v>
      </c>
      <c r="AF299" s="14" t="str" cm="1">
        <f t="array" ref="AF299">+"Loss_distribution_"&amp;D299&amp;"_"&amp;_xlfn.IFS(AND(D299="F",OR(G299="CCCSR-84",G299="NSR98-10")),"POST85_",AND(D299="F",OR(G299="PRE84",G299="PRE84S")),"PRE85_",D299="WF","")&amp;IF(OR(G299="CCCSR-84",G299="NSR98-10",D299="WF"),_xlfn.IFS(F299="OMF","DMI",F299="IMF","DMO",F299="SMF","DES"),)&amp;"_"&amp;C299&amp;"P"</f>
        <v>Loss_distribution_F_PRE85__8P</v>
      </c>
      <c r="AG299" s="15">
        <v>0.50849999999999995</v>
      </c>
      <c r="AH299" s="15">
        <v>0.73902284263647056</v>
      </c>
      <c r="AI299" s="15">
        <v>1.4999999999999999E-2</v>
      </c>
      <c r="AJ299" s="15">
        <v>0.3</v>
      </c>
    </row>
    <row r="300" spans="1:36" hidden="1" x14ac:dyDescent="0.3">
      <c r="A300" s="7" t="s">
        <v>645</v>
      </c>
      <c r="B300" s="7">
        <v>711</v>
      </c>
      <c r="C300" s="7">
        <v>8</v>
      </c>
      <c r="D300" s="7" t="s">
        <v>22</v>
      </c>
      <c r="E300" s="7"/>
      <c r="F300" s="7" t="s">
        <v>523</v>
      </c>
      <c r="G300" t="s">
        <v>537</v>
      </c>
      <c r="H300" s="8" t="s">
        <v>646</v>
      </c>
      <c r="I300" t="s">
        <v>59</v>
      </c>
      <c r="J300" t="s">
        <v>38</v>
      </c>
      <c r="K300" s="7" t="str" cm="1">
        <f t="array" ref="K300">+_xlfn.IFS(D300="F","PRM",D300="WF","SC",D300="FI","PRMM")</f>
        <v>PRM</v>
      </c>
      <c r="L300" s="9" t="str" cm="1">
        <f t="array" ref="L300">+"CR" &amp; "/" &amp; K300 &amp; "/" &amp;
_xlfn.IFS(
OR(G300="PRE84",G300="PRE84S"),"ND",
AND(F300="OMF",OR(K300="PRM",K300="SC")),"DMI",
AND(F300="IMF",OR(K300="PRM",K300="SC")),"DMO",
AND(F300="SMF",OR(K300="PRM",K300="SC")),"DES",
AND(K300="PRMM",G300="CCCSR-84"),"DU")
&amp; "/" &amp; C300</f>
        <v>CR/PRM/ND/8</v>
      </c>
      <c r="M300" s="10" t="str" cm="1">
        <f t="array" ref="M300">+"CR" &amp; "/" &amp; K300 &amp; "/" &amp;
_xlfn.IFS(
OR(G300="PRE84",G300="PRE84S"),"ND",
AND(F300="OMF",OR(K300="PRM",K300="SC")),"DMI",
AND(F300="IMF",OR(K300="PRM",K300="SC")),"DMO",
AND(F300="SMF",OR(K300="PRM",K300="SC")),"DES",
AND(K300="PRMM",G300="CCCSR-84"),"DU")</f>
        <v>CR/PRM/ND</v>
      </c>
      <c r="N300" s="11"/>
      <c r="O300" s="12">
        <v>3.0000000000000001E-3</v>
      </c>
      <c r="P300" s="12">
        <v>7.1000000000000004E-3</v>
      </c>
      <c r="Q300" s="12">
        <v>0.02</v>
      </c>
      <c r="R300" s="12">
        <v>3.1E-2</v>
      </c>
      <c r="S300" s="12" t="str">
        <f t="shared" si="17"/>
        <v>0.003,0.0071,0.02,0.031</v>
      </c>
      <c r="T300" s="11">
        <v>0.05</v>
      </c>
      <c r="U300" s="11">
        <v>0.37</v>
      </c>
      <c r="V300" s="11">
        <v>0.44</v>
      </c>
      <c r="W300" s="11">
        <v>0.57999999999999996</v>
      </c>
      <c r="X300" s="11">
        <v>0.63</v>
      </c>
      <c r="Y300" s="21" t="str">
        <f t="shared" si="16"/>
        <v>0.37,0.44,0.58,0.63</v>
      </c>
      <c r="Z300" s="11">
        <f t="shared" si="18"/>
        <v>0.05</v>
      </c>
      <c r="AA300" s="7">
        <v>0.04</v>
      </c>
      <c r="AB300" s="7">
        <v>0.9</v>
      </c>
      <c r="AC300" s="7">
        <v>0.1</v>
      </c>
      <c r="AD300" s="13">
        <v>1.5</v>
      </c>
      <c r="AE300" s="13">
        <v>1</v>
      </c>
      <c r="AF300" s="14" t="str" cm="1">
        <f t="array" ref="AF300">+"Loss_distribution_"&amp;D300&amp;"_"&amp;_xlfn.IFS(AND(D300="F",OR(G300="CCCSR-84",G300="NSR98-10")),"POST85_",AND(D300="F",OR(G300="PRE84",G300="PRE84S")),"PRE85_",D300="WF","")&amp;IF(OR(G300="CCCSR-84",G300="NSR98-10",D300="WF"),_xlfn.IFS(F300="OMF","DMI",F300="IMF","DMO",F300="SMF","DES"),)&amp;"_"&amp;C300&amp;"P"</f>
        <v>Loss_distribution_F_PRE85__8P</v>
      </c>
      <c r="AG300" s="15">
        <v>0.50849999999999995</v>
      </c>
      <c r="AH300" s="15">
        <v>0.73902284263647056</v>
      </c>
      <c r="AI300" s="15">
        <v>1.4999999999999999E-2</v>
      </c>
      <c r="AJ300" s="15">
        <v>0.3</v>
      </c>
    </row>
    <row r="301" spans="1:36" hidden="1" x14ac:dyDescent="0.3">
      <c r="A301" s="7" t="s">
        <v>647</v>
      </c>
      <c r="B301" s="7">
        <v>715</v>
      </c>
      <c r="C301" s="7">
        <v>8</v>
      </c>
      <c r="D301" s="7" t="s">
        <v>22</v>
      </c>
      <c r="E301" s="7"/>
      <c r="F301" s="7" t="s">
        <v>523</v>
      </c>
      <c r="G301" t="s">
        <v>537</v>
      </c>
      <c r="H301" s="8" t="s">
        <v>648</v>
      </c>
      <c r="I301" t="s">
        <v>59</v>
      </c>
      <c r="J301" t="s">
        <v>38</v>
      </c>
      <c r="K301" s="7" t="str" cm="1">
        <f t="array" ref="K301">+_xlfn.IFS(D301="F","PRM",D301="WF","SC",D301="FI","PRMM")</f>
        <v>PRM</v>
      </c>
      <c r="L301" s="9" t="str" cm="1">
        <f t="array" ref="L301">+"CR" &amp; "/" &amp; K301 &amp; "/" &amp;
_xlfn.IFS(
OR(G301="PRE84",G301="PRE84S"),"ND",
AND(F301="OMF",OR(K301="PRM",K301="SC")),"DMI",
AND(F301="IMF",OR(K301="PRM",K301="SC")),"DMO",
AND(F301="SMF",OR(K301="PRM",K301="SC")),"DES",
AND(K301="PRMM",G301="CCCSR-84"),"DU")
&amp; "/" &amp; C301</f>
        <v>CR/PRM/ND/8</v>
      </c>
      <c r="M301" s="10" t="str" cm="1">
        <f t="array" ref="M301">+"CR" &amp; "/" &amp; K301 &amp; "/" &amp;
_xlfn.IFS(
OR(G301="PRE84",G301="PRE84S"),"ND",
AND(F301="OMF",OR(K301="PRM",K301="SC")),"DMI",
AND(F301="IMF",OR(K301="PRM",K301="SC")),"DMO",
AND(F301="SMF",OR(K301="PRM",K301="SC")),"DES",
AND(K301="PRMM",G301="CCCSR-84"),"DU")</f>
        <v>CR/PRM/ND</v>
      </c>
      <c r="N301" s="11"/>
      <c r="O301" s="12">
        <v>3.0000000000000001E-3</v>
      </c>
      <c r="P301" s="12">
        <v>7.1000000000000004E-3</v>
      </c>
      <c r="Q301" s="12">
        <v>0.02</v>
      </c>
      <c r="R301" s="12">
        <v>3.1E-2</v>
      </c>
      <c r="S301" s="12" t="str">
        <f t="shared" si="17"/>
        <v>0.003,0.0071,0.02,0.031</v>
      </c>
      <c r="T301" s="11">
        <v>0.05</v>
      </c>
      <c r="U301" s="11">
        <v>0.37</v>
      </c>
      <c r="V301" s="11">
        <v>0.44</v>
      </c>
      <c r="W301" s="11">
        <v>0.57999999999999996</v>
      </c>
      <c r="X301" s="11">
        <v>0.63</v>
      </c>
      <c r="Y301" s="21" t="str">
        <f t="shared" si="16"/>
        <v>0.37,0.44,0.58,0.63</v>
      </c>
      <c r="Z301" s="11">
        <f t="shared" si="18"/>
        <v>0.05</v>
      </c>
      <c r="AA301" s="7">
        <v>0.04</v>
      </c>
      <c r="AB301" s="7">
        <v>0.9</v>
      </c>
      <c r="AC301" s="7">
        <v>0.1</v>
      </c>
      <c r="AD301" s="13">
        <v>1.5</v>
      </c>
      <c r="AE301" s="13">
        <v>1</v>
      </c>
      <c r="AF301" s="14" t="str" cm="1">
        <f t="array" ref="AF301">+"Loss_distribution_"&amp;D301&amp;"_"&amp;_xlfn.IFS(AND(D301="F",OR(G301="CCCSR-84",G301="NSR98-10")),"POST85_",AND(D301="F",OR(G301="PRE84",G301="PRE84S")),"PRE85_",D301="WF","")&amp;IF(OR(G301="CCCSR-84",G301="NSR98-10",D301="WF"),_xlfn.IFS(F301="OMF","DMI",F301="IMF","DMO",F301="SMF","DES"),)&amp;"_"&amp;C301&amp;"P"</f>
        <v>Loss_distribution_F_PRE85__8P</v>
      </c>
      <c r="AG301" s="15">
        <v>0.50849999999999995</v>
      </c>
      <c r="AH301" s="15">
        <v>0.73902284263647056</v>
      </c>
      <c r="AI301" s="15">
        <v>1.4999999999999999E-2</v>
      </c>
      <c r="AJ301" s="15">
        <v>0.3</v>
      </c>
    </row>
    <row r="302" spans="1:36" hidden="1" x14ac:dyDescent="0.3">
      <c r="A302" s="7" t="s">
        <v>649</v>
      </c>
      <c r="B302" s="7">
        <v>719</v>
      </c>
      <c r="C302" s="7">
        <v>8</v>
      </c>
      <c r="D302" s="7" t="s">
        <v>22</v>
      </c>
      <c r="E302" s="7"/>
      <c r="F302" s="7" t="s">
        <v>523</v>
      </c>
      <c r="G302" t="s">
        <v>537</v>
      </c>
      <c r="H302" s="8" t="s">
        <v>650</v>
      </c>
      <c r="I302" t="s">
        <v>59</v>
      </c>
      <c r="J302" t="s">
        <v>38</v>
      </c>
      <c r="K302" s="7" t="str" cm="1">
        <f t="array" ref="K302">+_xlfn.IFS(D302="F","PRM",D302="WF","SC",D302="FI","PRMM")</f>
        <v>PRM</v>
      </c>
      <c r="L302" s="9" t="str" cm="1">
        <f t="array" ref="L302">+"CR" &amp; "/" &amp; K302 &amp; "/" &amp;
_xlfn.IFS(
OR(G302="PRE84",G302="PRE84S"),"ND",
AND(F302="OMF",OR(K302="PRM",K302="SC")),"DMI",
AND(F302="IMF",OR(K302="PRM",K302="SC")),"DMO",
AND(F302="SMF",OR(K302="PRM",K302="SC")),"DES",
AND(K302="PRMM",G302="CCCSR-84"),"DU")
&amp; "/" &amp; C302</f>
        <v>CR/PRM/ND/8</v>
      </c>
      <c r="M302" s="10" t="str" cm="1">
        <f t="array" ref="M302">+"CR" &amp; "/" &amp; K302 &amp; "/" &amp;
_xlfn.IFS(
OR(G302="PRE84",G302="PRE84S"),"ND",
AND(F302="OMF",OR(K302="PRM",K302="SC")),"DMI",
AND(F302="IMF",OR(K302="PRM",K302="SC")),"DMO",
AND(F302="SMF",OR(K302="PRM",K302="SC")),"DES",
AND(K302="PRMM",G302="CCCSR-84"),"DU")</f>
        <v>CR/PRM/ND</v>
      </c>
      <c r="N302" s="11"/>
      <c r="O302" s="12">
        <v>3.0000000000000001E-3</v>
      </c>
      <c r="P302" s="12">
        <v>7.1000000000000004E-3</v>
      </c>
      <c r="Q302" s="12">
        <v>0.02</v>
      </c>
      <c r="R302" s="12">
        <v>3.1E-2</v>
      </c>
      <c r="S302" s="12" t="str">
        <f t="shared" si="17"/>
        <v>0.003,0.0071,0.02,0.031</v>
      </c>
      <c r="T302" s="11">
        <v>0.05</v>
      </c>
      <c r="U302" s="11">
        <v>0.37</v>
      </c>
      <c r="V302" s="11">
        <v>0.44</v>
      </c>
      <c r="W302" s="11">
        <v>0.57999999999999996</v>
      </c>
      <c r="X302" s="11">
        <v>0.63</v>
      </c>
      <c r="Y302" s="21" t="str">
        <f t="shared" si="16"/>
        <v>0.37,0.44,0.58,0.63</v>
      </c>
      <c r="Z302" s="11">
        <f t="shared" si="18"/>
        <v>0.05</v>
      </c>
      <c r="AA302" s="7">
        <v>0.04</v>
      </c>
      <c r="AB302" s="7">
        <v>0.9</v>
      </c>
      <c r="AC302" s="7">
        <v>0.1</v>
      </c>
      <c r="AD302" s="13">
        <v>1.5</v>
      </c>
      <c r="AE302" s="13">
        <v>1</v>
      </c>
      <c r="AF302" s="14" t="str" cm="1">
        <f t="array" ref="AF302">+"Loss_distribution_"&amp;D302&amp;"_"&amp;_xlfn.IFS(AND(D302="F",OR(G302="CCCSR-84",G302="NSR98-10")),"POST85_",AND(D302="F",OR(G302="PRE84",G302="PRE84S")),"PRE85_",D302="WF","")&amp;IF(OR(G302="CCCSR-84",G302="NSR98-10",D302="WF"),_xlfn.IFS(F302="OMF","DMI",F302="IMF","DMO",F302="SMF","DES"),)&amp;"_"&amp;C302&amp;"P"</f>
        <v>Loss_distribution_F_PRE85__8P</v>
      </c>
      <c r="AG302" s="15">
        <v>0.50849999999999995</v>
      </c>
      <c r="AH302" s="15">
        <v>0.73902284263647056</v>
      </c>
      <c r="AI302" s="15">
        <v>1.4999999999999999E-2</v>
      </c>
      <c r="AJ302" s="15">
        <v>0.3</v>
      </c>
    </row>
    <row r="303" spans="1:36" hidden="1" x14ac:dyDescent="0.3">
      <c r="A303" s="7" t="s">
        <v>651</v>
      </c>
      <c r="B303" s="7">
        <v>723</v>
      </c>
      <c r="C303" s="7">
        <v>8</v>
      </c>
      <c r="D303" s="7" t="s">
        <v>22</v>
      </c>
      <c r="E303" s="7"/>
      <c r="F303" s="7" t="s">
        <v>523</v>
      </c>
      <c r="G303" t="s">
        <v>537</v>
      </c>
      <c r="H303" s="8" t="s">
        <v>652</v>
      </c>
      <c r="I303" t="s">
        <v>529</v>
      </c>
      <c r="J303" t="s">
        <v>38</v>
      </c>
      <c r="K303" s="7" t="str" cm="1">
        <f t="array" ref="K303">+_xlfn.IFS(D303="F","PRM",D303="WF","SC",D303="FI","PRMM")</f>
        <v>PRM</v>
      </c>
      <c r="L303" s="9" t="str" cm="1">
        <f t="array" ref="L303">+"CR" &amp; "/" &amp; K303 &amp; "/" &amp;
_xlfn.IFS(
OR(G303="PRE84",G303="PRE84S"),"ND",
AND(F303="OMF",OR(K303="PRM",K303="SC")),"DMI",
AND(F303="IMF",OR(K303="PRM",K303="SC")),"DMO",
AND(F303="SMF",OR(K303="PRM",K303="SC")),"DES",
AND(K303="PRMM",G303="CCCSR-84"),"DU")
&amp; "/" &amp; C303</f>
        <v>CR/PRM/ND/8</v>
      </c>
      <c r="M303" s="10" t="str" cm="1">
        <f t="array" ref="M303">+"CR" &amp; "/" &amp; K303 &amp; "/" &amp;
_xlfn.IFS(
OR(G303="PRE84",G303="PRE84S"),"ND",
AND(F303="OMF",OR(K303="PRM",K303="SC")),"DMI",
AND(F303="IMF",OR(K303="PRM",K303="SC")),"DMO",
AND(F303="SMF",OR(K303="PRM",K303="SC")),"DES",
AND(K303="PRMM",G303="CCCSR-84"),"DU")</f>
        <v>CR/PRM/ND</v>
      </c>
      <c r="N303" s="11"/>
      <c r="O303" s="12">
        <v>3.0000000000000001E-3</v>
      </c>
      <c r="P303" s="12">
        <v>7.1000000000000004E-3</v>
      </c>
      <c r="Q303" s="12">
        <v>0.02</v>
      </c>
      <c r="R303" s="12">
        <v>3.1E-2</v>
      </c>
      <c r="S303" s="12" t="str">
        <f t="shared" si="17"/>
        <v>0.003,0.0071,0.02,0.031</v>
      </c>
      <c r="T303" s="11">
        <v>0.05</v>
      </c>
      <c r="U303" s="11">
        <v>0.37</v>
      </c>
      <c r="V303" s="11">
        <v>0.44</v>
      </c>
      <c r="W303" s="11">
        <v>0.57999999999999996</v>
      </c>
      <c r="X303" s="11">
        <v>0.63</v>
      </c>
      <c r="Y303" s="21" t="str">
        <f t="shared" si="16"/>
        <v>0.37,0.44,0.58,0.63</v>
      </c>
      <c r="Z303" s="11">
        <f t="shared" si="18"/>
        <v>0.05</v>
      </c>
      <c r="AA303" s="7">
        <v>0.04</v>
      </c>
      <c r="AB303" s="7">
        <v>0.9</v>
      </c>
      <c r="AC303" s="7">
        <v>0.1</v>
      </c>
      <c r="AD303" s="13">
        <v>1.5</v>
      </c>
      <c r="AE303" s="13">
        <v>1</v>
      </c>
      <c r="AF303" s="14" t="str" cm="1">
        <f t="array" ref="AF303">+"Loss_distribution_"&amp;D303&amp;"_"&amp;_xlfn.IFS(AND(D303="F",OR(G303="CCCSR-84",G303="NSR98-10")),"POST85_",AND(D303="F",OR(G303="PRE84",G303="PRE84S")),"PRE85_",D303="WF","")&amp;IF(OR(G303="CCCSR-84",G303="NSR98-10",D303="WF"),_xlfn.IFS(F303="OMF","DMI",F303="IMF","DMO",F303="SMF","DES"),)&amp;"_"&amp;C303&amp;"P"</f>
        <v>Loss_distribution_F_PRE85__8P</v>
      </c>
      <c r="AG303" s="15">
        <v>0.50849999999999995</v>
      </c>
      <c r="AH303" s="15">
        <v>0.73902284263647056</v>
      </c>
      <c r="AI303" s="15">
        <v>1.4999999999999999E-2</v>
      </c>
      <c r="AJ303" s="15">
        <v>0.3</v>
      </c>
    </row>
    <row r="304" spans="1:36" hidden="1" x14ac:dyDescent="0.3">
      <c r="A304" s="7" t="s">
        <v>653</v>
      </c>
      <c r="B304" s="18">
        <v>800</v>
      </c>
      <c r="C304" s="18">
        <v>6</v>
      </c>
      <c r="D304" s="18" t="s">
        <v>423</v>
      </c>
      <c r="E304" s="18" t="s">
        <v>23</v>
      </c>
      <c r="F304" s="18" t="str">
        <f t="shared" ref="F304:F339" si="19">+IF(E304="Baja","OMF",IF(E304="Intermedia","IMF","SMF"))</f>
        <v>OMF</v>
      </c>
      <c r="G304" s="19" t="s">
        <v>230</v>
      </c>
      <c r="H304" s="8" t="s">
        <v>654</v>
      </c>
      <c r="I304" t="s">
        <v>425</v>
      </c>
      <c r="J304" t="s">
        <v>66</v>
      </c>
      <c r="K304" s="7" t="str" cm="1">
        <f t="array" ref="K304">+_xlfn.IFS(D304="F","PRM",D304="WF","SC",D304="FI","PRMM")</f>
        <v>SC</v>
      </c>
      <c r="L304" s="9" t="str" cm="1">
        <f t="array" ref="L304">+"CR" &amp; "/" &amp; K304 &amp; "/" &amp;
_xlfn.IFS(
OR(G304="PRE84",G304="PRE84S"),"ND",
AND(F304="OMF",OR(K304="PRM",K304="SC")),"DMI",
AND(F304="IMF",OR(K304="PRM",K304="SC")),"DMO",
AND(F304="SMF",OR(K304="PRM",K304="SC")),"DES",
AND(K304="PRMM",G304="CCCSR-84"),"DU")
&amp; "/" &amp; C304</f>
        <v>CR/SC/DMI/6</v>
      </c>
      <c r="M304" s="10" t="str" cm="1">
        <f t="array" ref="M304">+"CR" &amp; "/" &amp; K304 &amp; "/" &amp;
_xlfn.IFS(
OR(G304="PRE84",G304="PRE84S"),"ND",
AND(F304="OMF",OR(K304="PRM",K304="SC")),"DMI",
AND(F304="IMF",OR(K304="PRM",K304="SC")),"DMO",
AND(F304="SMF",OR(K304="PRM",K304="SC")),"DES",
AND(K304="PRMM",G304="CCCSR-84"),"DU")</f>
        <v>CR/SC/DMI</v>
      </c>
      <c r="N304" s="17"/>
      <c r="O304" s="12">
        <v>3.0000000000000001E-3</v>
      </c>
      <c r="P304" s="12">
        <v>1.2787836104284685E-2</v>
      </c>
      <c r="Q304" s="12">
        <v>2.1247216637621882E-2</v>
      </c>
      <c r="R304" s="12">
        <v>3.5000000000000003E-2</v>
      </c>
      <c r="S304" s="12" t="str">
        <f t="shared" si="17"/>
        <v>0.003,0.0127878361042847,0.0212472166376219,0.035</v>
      </c>
      <c r="T304" s="11">
        <v>3.5000000000000003E-2</v>
      </c>
      <c r="U304" s="11">
        <v>0.4</v>
      </c>
      <c r="V304" s="11">
        <v>0.4</v>
      </c>
      <c r="W304" s="11">
        <v>0.4</v>
      </c>
      <c r="X304" s="11">
        <v>0.4</v>
      </c>
      <c r="Y304" s="21" t="str">
        <f t="shared" si="16"/>
        <v>0.4,0.4,0.4,0.4</v>
      </c>
      <c r="Z304" s="11">
        <f t="shared" si="18"/>
        <v>3.5000000000000003E-2</v>
      </c>
      <c r="AA304" s="7">
        <v>0.04</v>
      </c>
      <c r="AB304" s="7">
        <v>0.9</v>
      </c>
      <c r="AC304" s="7">
        <v>0.05</v>
      </c>
      <c r="AD304" s="13">
        <v>1</v>
      </c>
      <c r="AE304" s="13">
        <v>1</v>
      </c>
      <c r="AF304" s="14" t="str" cm="1">
        <f t="array" ref="AF304">+"Loss_distribution_"&amp;D304&amp;"_"&amp;_xlfn.IFS(AND(D304="F",OR(G304="CCCSR-84",G304="NSR98-10")),"POST85_",AND(D304="F",OR(G304="PRE84",G304="PRE84S")),"PRE85_",D304="WF","")&amp;IF(OR(G304="CCCSR-84",G304="NSR98-10",D304="WF"),_xlfn.IFS(F304="OMF","DMI",F304="IMF","DMO",F304="SMF","DES"),)&amp;"_"&amp;C304&amp;"P"</f>
        <v>Loss_distribution_WF_DMI_6P</v>
      </c>
      <c r="AG304" s="15">
        <v>1.2907000000000002</v>
      </c>
      <c r="AH304" s="15">
        <v>0.47389999999999999</v>
      </c>
      <c r="AI304" s="15">
        <v>2.5000000000000001E-2</v>
      </c>
      <c r="AJ304" s="15">
        <v>0.3</v>
      </c>
    </row>
    <row r="305" spans="1:36" hidden="1" x14ac:dyDescent="0.3">
      <c r="A305" s="7" t="s">
        <v>655</v>
      </c>
      <c r="B305" s="18">
        <v>801</v>
      </c>
      <c r="C305" s="18">
        <v>6</v>
      </c>
      <c r="D305" s="18" t="s">
        <v>423</v>
      </c>
      <c r="E305" s="18" t="s">
        <v>23</v>
      </c>
      <c r="F305" s="18" t="str">
        <f t="shared" si="19"/>
        <v>OMF</v>
      </c>
      <c r="G305" s="19" t="s">
        <v>230</v>
      </c>
      <c r="H305" s="8" t="s">
        <v>656</v>
      </c>
      <c r="I305" t="s">
        <v>425</v>
      </c>
      <c r="J305" t="s">
        <v>66</v>
      </c>
      <c r="K305" s="7" t="str" cm="1">
        <f t="array" ref="K305">+_xlfn.IFS(D305="F","PRM",D305="WF","SC",D305="FI","PRMM")</f>
        <v>SC</v>
      </c>
      <c r="L305" s="9" t="str" cm="1">
        <f t="array" ref="L305">+"CR" &amp; "/" &amp; K305 &amp; "/" &amp;
_xlfn.IFS(
OR(G305="PRE84",G305="PRE84S"),"ND",
AND(F305="OMF",OR(K305="PRM",K305="SC")),"DMI",
AND(F305="IMF",OR(K305="PRM",K305="SC")),"DMO",
AND(F305="SMF",OR(K305="PRM",K305="SC")),"DES",
AND(K305="PRMM",G305="CCCSR-84"),"DU")
&amp; "/" &amp; C305</f>
        <v>CR/SC/DMI/6</v>
      </c>
      <c r="M305" s="10" t="str" cm="1">
        <f t="array" ref="M305">+"CR" &amp; "/" &amp; K305 &amp; "/" &amp;
_xlfn.IFS(
OR(G305="PRE84",G305="PRE84S"),"ND",
AND(F305="OMF",OR(K305="PRM",K305="SC")),"DMI",
AND(F305="IMF",OR(K305="PRM",K305="SC")),"DMO",
AND(F305="SMF",OR(K305="PRM",K305="SC")),"DES",
AND(K305="PRMM",G305="CCCSR-84"),"DU")</f>
        <v>CR/SC/DMI</v>
      </c>
      <c r="N305" s="17"/>
      <c r="O305" s="12">
        <v>3.0000000000000001E-3</v>
      </c>
      <c r="P305" s="12">
        <v>1.2901877770951352E-2</v>
      </c>
      <c r="Q305" s="12">
        <v>2.1320980756001615E-2</v>
      </c>
      <c r="R305" s="12">
        <v>3.5000000000000003E-2</v>
      </c>
      <c r="S305" s="12" t="str">
        <f t="shared" si="17"/>
        <v>0.003,0.0129018777709514,0.0213209807560016,0.035</v>
      </c>
      <c r="T305" s="11">
        <v>3.5000000000000003E-2</v>
      </c>
      <c r="U305" s="11">
        <v>0.4</v>
      </c>
      <c r="V305" s="11">
        <v>0.4</v>
      </c>
      <c r="W305" s="11">
        <v>0.4</v>
      </c>
      <c r="X305" s="11">
        <v>0.4</v>
      </c>
      <c r="Y305" s="21" t="str">
        <f t="shared" si="16"/>
        <v>0.4,0.4,0.4,0.4</v>
      </c>
      <c r="Z305" s="11">
        <f t="shared" si="18"/>
        <v>3.5000000000000003E-2</v>
      </c>
      <c r="AA305" s="7">
        <v>0.04</v>
      </c>
      <c r="AB305" s="7">
        <v>0.9</v>
      </c>
      <c r="AC305" s="7">
        <v>0.05</v>
      </c>
      <c r="AD305" s="13">
        <v>1</v>
      </c>
      <c r="AE305" s="13">
        <v>1</v>
      </c>
      <c r="AF305" s="14" t="str" cm="1">
        <f t="array" ref="AF305">+"Loss_distribution_"&amp;D305&amp;"_"&amp;_xlfn.IFS(AND(D305="F",OR(G305="CCCSR-84",G305="NSR98-10")),"POST85_",AND(D305="F",OR(G305="PRE84",G305="PRE84S")),"PRE85_",D305="WF","")&amp;IF(OR(G305="CCCSR-84",G305="NSR98-10",D305="WF"),_xlfn.IFS(F305="OMF","DMI",F305="IMF","DMO",F305="SMF","DES"),)&amp;"_"&amp;C305&amp;"P"</f>
        <v>Loss_distribution_WF_DMI_6P</v>
      </c>
      <c r="AG305" s="15">
        <v>1.2907000000000002</v>
      </c>
      <c r="AH305" s="15">
        <v>0.47389999999999999</v>
      </c>
      <c r="AI305" s="15">
        <v>2.5000000000000001E-2</v>
      </c>
      <c r="AJ305" s="15">
        <v>0.3</v>
      </c>
    </row>
    <row r="306" spans="1:36" hidden="1" x14ac:dyDescent="0.3">
      <c r="A306" s="7" t="s">
        <v>657</v>
      </c>
      <c r="B306" s="18">
        <v>804</v>
      </c>
      <c r="C306" s="18">
        <v>8</v>
      </c>
      <c r="D306" s="18" t="s">
        <v>423</v>
      </c>
      <c r="E306" s="18" t="s">
        <v>23</v>
      </c>
      <c r="F306" s="18" t="str">
        <f t="shared" si="19"/>
        <v>OMF</v>
      </c>
      <c r="G306" s="19" t="s">
        <v>230</v>
      </c>
      <c r="H306" s="8" t="s">
        <v>658</v>
      </c>
      <c r="I306" t="s">
        <v>430</v>
      </c>
      <c r="J306" t="s">
        <v>66</v>
      </c>
      <c r="K306" s="7" t="str" cm="1">
        <f t="array" ref="K306">+_xlfn.IFS(D306="F","PRM",D306="WF","SC",D306="FI","PRMM")</f>
        <v>SC</v>
      </c>
      <c r="L306" s="9" t="str" cm="1">
        <f t="array" ref="L306">+"CR" &amp; "/" &amp; K306 &amp; "/" &amp;
_xlfn.IFS(
OR(G306="PRE84",G306="PRE84S"),"ND",
AND(F306="OMF",OR(K306="PRM",K306="SC")),"DMI",
AND(F306="IMF",OR(K306="PRM",K306="SC")),"DMO",
AND(F306="SMF",OR(K306="PRM",K306="SC")),"DES",
AND(K306="PRMM",G306="CCCSR-84"),"DU")
&amp; "/" &amp; C306</f>
        <v>CR/SC/DMI/8</v>
      </c>
      <c r="M306" s="10" t="str" cm="1">
        <f t="array" ref="M306">+"CR" &amp; "/" &amp; K306 &amp; "/" &amp;
_xlfn.IFS(
OR(G306="PRE84",G306="PRE84S"),"ND",
AND(F306="OMF",OR(K306="PRM",K306="SC")),"DMI",
AND(F306="IMF",OR(K306="PRM",K306="SC")),"DMO",
AND(F306="SMF",OR(K306="PRM",K306="SC")),"DES",
AND(K306="PRMM",G306="CCCSR-84"),"DU")</f>
        <v>CR/SC/DMI</v>
      </c>
      <c r="N306" s="17"/>
      <c r="O306" s="12">
        <v>3.0000000000000001E-3</v>
      </c>
      <c r="P306" s="12">
        <v>1.2730815270951351E-2</v>
      </c>
      <c r="Q306" s="12">
        <v>2.1788760843124932E-2</v>
      </c>
      <c r="R306" s="12">
        <v>3.5000000000000003E-2</v>
      </c>
      <c r="S306" s="12" t="str">
        <f t="shared" si="17"/>
        <v>0.003,0.0127308152709514,0.0217887608431249,0.035</v>
      </c>
      <c r="T306" s="11">
        <v>3.5000000000000003E-2</v>
      </c>
      <c r="U306" s="11">
        <v>0.4</v>
      </c>
      <c r="V306" s="11">
        <v>0.4</v>
      </c>
      <c r="W306" s="11">
        <v>0.4</v>
      </c>
      <c r="X306" s="11">
        <v>0.4</v>
      </c>
      <c r="Y306" s="21" t="str">
        <f t="shared" si="16"/>
        <v>0.4,0.4,0.4,0.4</v>
      </c>
      <c r="Z306" s="11">
        <f t="shared" si="18"/>
        <v>3.5000000000000003E-2</v>
      </c>
      <c r="AA306" s="7">
        <v>0.04</v>
      </c>
      <c r="AB306" s="7">
        <v>0.9</v>
      </c>
      <c r="AC306" s="7">
        <v>0.05</v>
      </c>
      <c r="AD306" s="13">
        <v>1</v>
      </c>
      <c r="AE306" s="13">
        <v>1</v>
      </c>
      <c r="AF306" s="14" t="str" cm="1">
        <f t="array" ref="AF306">+"Loss_distribution_"&amp;D306&amp;"_"&amp;_xlfn.IFS(AND(D306="F",OR(G306="CCCSR-84",G306="NSR98-10")),"POST85_",AND(D306="F",OR(G306="PRE84",G306="PRE84S")),"PRE85_",D306="WF","")&amp;IF(OR(G306="CCCSR-84",G306="NSR98-10",D306="WF"),_xlfn.IFS(F306="OMF","DMI",F306="IMF","DMO",F306="SMF","DES"),)&amp;"_"&amp;C306&amp;"P"</f>
        <v>Loss_distribution_WF_DMI_8P</v>
      </c>
      <c r="AG306" s="15">
        <v>1.3623000000000001</v>
      </c>
      <c r="AH306" s="15">
        <v>0.58779999999999999</v>
      </c>
      <c r="AI306" s="15">
        <v>2.5000000000000001E-2</v>
      </c>
      <c r="AJ306" s="15">
        <v>0.3</v>
      </c>
    </row>
    <row r="307" spans="1:36" hidden="1" x14ac:dyDescent="0.3">
      <c r="A307" s="7" t="s">
        <v>659</v>
      </c>
      <c r="B307" s="18">
        <v>805</v>
      </c>
      <c r="C307" s="18">
        <v>8</v>
      </c>
      <c r="D307" s="18" t="s">
        <v>423</v>
      </c>
      <c r="E307" s="18" t="s">
        <v>23</v>
      </c>
      <c r="F307" s="18" t="str">
        <f t="shared" si="19"/>
        <v>OMF</v>
      </c>
      <c r="G307" s="19" t="s">
        <v>230</v>
      </c>
      <c r="H307" s="8" t="s">
        <v>660</v>
      </c>
      <c r="I307" t="s">
        <v>430</v>
      </c>
      <c r="J307" t="s">
        <v>66</v>
      </c>
      <c r="K307" s="7" t="str" cm="1">
        <f t="array" ref="K307">+_xlfn.IFS(D307="F","PRM",D307="WF","SC",D307="FI","PRMM")</f>
        <v>SC</v>
      </c>
      <c r="L307" s="9" t="str" cm="1">
        <f t="array" ref="L307">+"CR" &amp; "/" &amp; K307 &amp; "/" &amp;
_xlfn.IFS(
OR(G307="PRE84",G307="PRE84S"),"ND",
AND(F307="OMF",OR(K307="PRM",K307="SC")),"DMI",
AND(F307="IMF",OR(K307="PRM",K307="SC")),"DMO",
AND(F307="SMF",OR(K307="PRM",K307="SC")),"DES",
AND(K307="PRMM",G307="CCCSR-84"),"DU")
&amp; "/" &amp; C307</f>
        <v>CR/SC/DMI/8</v>
      </c>
      <c r="M307" s="10" t="str" cm="1">
        <f t="array" ref="M307">+"CR" &amp; "/" &amp; K307 &amp; "/" &amp;
_xlfn.IFS(
OR(G307="PRE84",G307="PRE84S"),"ND",
AND(F307="OMF",OR(K307="PRM",K307="SC")),"DMI",
AND(F307="IMF",OR(K307="PRM",K307="SC")),"DMO",
AND(F307="SMF",OR(K307="PRM",K307="SC")),"DES",
AND(K307="PRMM",G307="CCCSR-84"),"DU")</f>
        <v>CR/SC/DMI</v>
      </c>
      <c r="N307" s="17"/>
      <c r="O307" s="12">
        <v>3.0000000000000001E-3</v>
      </c>
      <c r="P307" s="12">
        <v>1.2901877770951352E-2</v>
      </c>
      <c r="Q307" s="12">
        <v>2.1788760843124932E-2</v>
      </c>
      <c r="R307" s="12">
        <v>3.5000000000000003E-2</v>
      </c>
      <c r="S307" s="12" t="str">
        <f t="shared" si="17"/>
        <v>0.003,0.0129018777709514,0.0217887608431249,0.035</v>
      </c>
      <c r="T307" s="11">
        <v>3.5000000000000003E-2</v>
      </c>
      <c r="U307" s="11">
        <v>0.4</v>
      </c>
      <c r="V307" s="11">
        <v>0.4</v>
      </c>
      <c r="W307" s="11">
        <v>0.4</v>
      </c>
      <c r="X307" s="11">
        <v>0.4</v>
      </c>
      <c r="Y307" s="21" t="str">
        <f t="shared" si="16"/>
        <v>0.4,0.4,0.4,0.4</v>
      </c>
      <c r="Z307" s="11">
        <f t="shared" si="18"/>
        <v>3.5000000000000003E-2</v>
      </c>
      <c r="AA307" s="7">
        <v>0.04</v>
      </c>
      <c r="AB307" s="7">
        <v>0.9</v>
      </c>
      <c r="AC307" s="7">
        <v>0.05</v>
      </c>
      <c r="AD307" s="13">
        <v>1</v>
      </c>
      <c r="AE307" s="13">
        <v>1</v>
      </c>
      <c r="AF307" s="14" t="str" cm="1">
        <f t="array" ref="AF307">+"Loss_distribution_"&amp;D307&amp;"_"&amp;_xlfn.IFS(AND(D307="F",OR(G307="CCCSR-84",G307="NSR98-10")),"POST85_",AND(D307="F",OR(G307="PRE84",G307="PRE84S")),"PRE85_",D307="WF","")&amp;IF(OR(G307="CCCSR-84",G307="NSR98-10",D307="WF"),_xlfn.IFS(F307="OMF","DMI",F307="IMF","DMO",F307="SMF","DES"),)&amp;"_"&amp;C307&amp;"P"</f>
        <v>Loss_distribution_WF_DMI_8P</v>
      </c>
      <c r="AG307" s="15">
        <v>1.3623000000000001</v>
      </c>
      <c r="AH307" s="15">
        <v>0.58779999999999999</v>
      </c>
      <c r="AI307" s="15">
        <v>2.5000000000000001E-2</v>
      </c>
      <c r="AJ307" s="15">
        <v>0.3</v>
      </c>
    </row>
    <row r="308" spans="1:36" hidden="1" x14ac:dyDescent="0.3">
      <c r="A308" s="7" t="s">
        <v>661</v>
      </c>
      <c r="B308" s="18">
        <v>806</v>
      </c>
      <c r="C308" s="18">
        <v>10</v>
      </c>
      <c r="D308" s="18" t="s">
        <v>423</v>
      </c>
      <c r="E308" s="18" t="s">
        <v>23</v>
      </c>
      <c r="F308" s="18" t="str">
        <f t="shared" si="19"/>
        <v>OMF</v>
      </c>
      <c r="G308" s="19" t="s">
        <v>230</v>
      </c>
      <c r="H308" s="8" t="s">
        <v>662</v>
      </c>
      <c r="I308" t="s">
        <v>437</v>
      </c>
      <c r="J308" t="s">
        <v>66</v>
      </c>
      <c r="K308" s="7" t="str" cm="1">
        <f t="array" ref="K308">+_xlfn.IFS(D308="F","PRM",D308="WF","SC",D308="FI","PRMM")</f>
        <v>SC</v>
      </c>
      <c r="L308" s="9" t="str" cm="1">
        <f t="array" ref="L308">+"CR" &amp; "/" &amp; K308 &amp; "/" &amp;
_xlfn.IFS(
OR(G308="PRE84",G308="PRE84S"),"ND",
AND(F308="OMF",OR(K308="PRM",K308="SC")),"DMI",
AND(F308="IMF",OR(K308="PRM",K308="SC")),"DMO",
AND(F308="SMF",OR(K308="PRM",K308="SC")),"DES",
AND(K308="PRMM",G308="CCCSR-84"),"DU")
&amp; "/" &amp; C308</f>
        <v>CR/SC/DMI/10</v>
      </c>
      <c r="M308" s="10" t="str" cm="1">
        <f t="array" ref="M308">+"CR" &amp; "/" &amp; K308 &amp; "/" &amp;
_xlfn.IFS(
OR(G308="PRE84",G308="PRE84S"),"ND",
AND(F308="OMF",OR(K308="PRM",K308="SC")),"DMI",
AND(F308="IMF",OR(K308="PRM",K308="SC")),"DMO",
AND(F308="SMF",OR(K308="PRM",K308="SC")),"DES",
AND(K308="PRMM",G308="CCCSR-84"),"DU")</f>
        <v>CR/SC/DMI</v>
      </c>
      <c r="N308" s="17"/>
      <c r="O308" s="12">
        <v>3.0000000000000001E-3</v>
      </c>
      <c r="P308" s="12">
        <v>1.2616773604284684E-2</v>
      </c>
      <c r="Q308" s="12">
        <v>2.1786945818698441E-2</v>
      </c>
      <c r="R308" s="12">
        <v>3.5000000000000003E-2</v>
      </c>
      <c r="S308" s="12" t="str">
        <f t="shared" si="17"/>
        <v>0.003,0.0126167736042847,0.0217869458186984,0.035</v>
      </c>
      <c r="T308" s="11">
        <v>3.5000000000000003E-2</v>
      </c>
      <c r="U308" s="11">
        <v>0.4</v>
      </c>
      <c r="V308" s="11">
        <v>0.4</v>
      </c>
      <c r="W308" s="11">
        <v>0.4</v>
      </c>
      <c r="X308" s="11">
        <v>0.4</v>
      </c>
      <c r="Y308" s="21" t="str">
        <f t="shared" si="16"/>
        <v>0.4,0.4,0.4,0.4</v>
      </c>
      <c r="Z308" s="11">
        <f t="shared" si="18"/>
        <v>3.5000000000000003E-2</v>
      </c>
      <c r="AA308" s="7">
        <v>0.04</v>
      </c>
      <c r="AB308" s="7">
        <v>0.9</v>
      </c>
      <c r="AC308" s="7">
        <v>0.05</v>
      </c>
      <c r="AD308" s="13">
        <v>1.5</v>
      </c>
      <c r="AE308" s="13">
        <v>1</v>
      </c>
      <c r="AF308" s="14" t="str" cm="1">
        <f t="array" ref="AF308">+"Loss_distribution_"&amp;D308&amp;"_"&amp;_xlfn.IFS(AND(D308="F",OR(G308="CCCSR-84",G308="NSR98-10")),"POST85_",AND(D308="F",OR(G308="PRE84",G308="PRE84S")),"PRE85_",D308="WF","")&amp;IF(OR(G308="CCCSR-84",G308="NSR98-10",D308="WF"),_xlfn.IFS(F308="OMF","DMI",F308="IMF","DMO",F308="SMF","DES"),)&amp;"_"&amp;C308&amp;"P"</f>
        <v>Loss_distribution_WF_DMI_10P</v>
      </c>
      <c r="AG308" s="15">
        <v>0.96619999999999995</v>
      </c>
      <c r="AH308" s="15">
        <v>0.77602384599999996</v>
      </c>
      <c r="AI308" s="15">
        <v>2.5000000000000001E-2</v>
      </c>
      <c r="AJ308" s="15">
        <v>0.3</v>
      </c>
    </row>
    <row r="309" spans="1:36" hidden="1" x14ac:dyDescent="0.3">
      <c r="A309" s="7" t="s">
        <v>663</v>
      </c>
      <c r="B309" s="18">
        <v>807</v>
      </c>
      <c r="C309" s="18">
        <v>10</v>
      </c>
      <c r="D309" s="18" t="s">
        <v>423</v>
      </c>
      <c r="E309" s="18" t="s">
        <v>23</v>
      </c>
      <c r="F309" s="18" t="str">
        <f t="shared" si="19"/>
        <v>OMF</v>
      </c>
      <c r="G309" s="19" t="s">
        <v>230</v>
      </c>
      <c r="H309" s="8" t="s">
        <v>664</v>
      </c>
      <c r="I309" t="s">
        <v>437</v>
      </c>
      <c r="J309" t="s">
        <v>66</v>
      </c>
      <c r="K309" s="7" t="str" cm="1">
        <f t="array" ref="K309">+_xlfn.IFS(D309="F","PRM",D309="WF","SC",D309="FI","PRMM")</f>
        <v>SC</v>
      </c>
      <c r="L309" s="9" t="str" cm="1">
        <f t="array" ref="L309">+"CR" &amp; "/" &amp; K309 &amp; "/" &amp;
_xlfn.IFS(
OR(G309="PRE84",G309="PRE84S"),"ND",
AND(F309="OMF",OR(K309="PRM",K309="SC")),"DMI",
AND(F309="IMF",OR(K309="PRM",K309="SC")),"DMO",
AND(F309="SMF",OR(K309="PRM",K309="SC")),"DES",
AND(K309="PRMM",G309="CCCSR-84"),"DU")
&amp; "/" &amp; C309</f>
        <v>CR/SC/DMI/10</v>
      </c>
      <c r="M309" s="10" t="str" cm="1">
        <f t="array" ref="M309">+"CR" &amp; "/" &amp; K309 &amp; "/" &amp;
_xlfn.IFS(
OR(G309="PRE84",G309="PRE84S"),"ND",
AND(F309="OMF",OR(K309="PRM",K309="SC")),"DMI",
AND(F309="IMF",OR(K309="PRM",K309="SC")),"DMO",
AND(F309="SMF",OR(K309="PRM",K309="SC")),"DES",
AND(K309="PRMM",G309="CCCSR-84"),"DU")</f>
        <v>CR/SC/DMI</v>
      </c>
      <c r="N309" s="17"/>
      <c r="O309" s="12">
        <v>3.0000000000000001E-3</v>
      </c>
      <c r="P309" s="12">
        <v>1.2901877770951352E-2</v>
      </c>
      <c r="Q309" s="12">
        <v>2.1675437562418975E-2</v>
      </c>
      <c r="R309" s="12">
        <v>3.5000000000000003E-2</v>
      </c>
      <c r="S309" s="12" t="str">
        <f t="shared" si="17"/>
        <v>0.003,0.0129018777709514,0.021675437562419,0.035</v>
      </c>
      <c r="T309" s="11">
        <v>3.5000000000000003E-2</v>
      </c>
      <c r="U309" s="11">
        <v>0.4</v>
      </c>
      <c r="V309" s="11">
        <v>0.4</v>
      </c>
      <c r="W309" s="11">
        <v>0.4</v>
      </c>
      <c r="X309" s="11">
        <v>0.4</v>
      </c>
      <c r="Y309" s="21" t="str">
        <f t="shared" si="16"/>
        <v>0.4,0.4,0.4,0.4</v>
      </c>
      <c r="Z309" s="11">
        <f t="shared" si="18"/>
        <v>3.5000000000000003E-2</v>
      </c>
      <c r="AA309" s="7">
        <v>0.04</v>
      </c>
      <c r="AB309" s="7">
        <v>0.9</v>
      </c>
      <c r="AC309" s="7">
        <v>0.05</v>
      </c>
      <c r="AD309" s="13">
        <v>1.5</v>
      </c>
      <c r="AE309" s="13">
        <v>1</v>
      </c>
      <c r="AF309" s="14" t="str" cm="1">
        <f t="array" ref="AF309">+"Loss_distribution_"&amp;D309&amp;"_"&amp;_xlfn.IFS(AND(D309="F",OR(G309="CCCSR-84",G309="NSR98-10")),"POST85_",AND(D309="F",OR(G309="PRE84",G309="PRE84S")),"PRE85_",D309="WF","")&amp;IF(OR(G309="CCCSR-84",G309="NSR98-10",D309="WF"),_xlfn.IFS(F309="OMF","DMI",F309="IMF","DMO",F309="SMF","DES"),)&amp;"_"&amp;C309&amp;"P"</f>
        <v>Loss_distribution_WF_DMI_10P</v>
      </c>
      <c r="AG309" s="15">
        <v>0.96619999999999995</v>
      </c>
      <c r="AH309" s="15">
        <v>0.77602384599999996</v>
      </c>
      <c r="AI309" s="15">
        <v>2.5000000000000001E-2</v>
      </c>
      <c r="AJ309" s="15">
        <v>0.3</v>
      </c>
    </row>
    <row r="310" spans="1:36" hidden="1" x14ac:dyDescent="0.3">
      <c r="A310" s="7" t="s">
        <v>665</v>
      </c>
      <c r="B310" s="18">
        <v>808</v>
      </c>
      <c r="C310" s="18">
        <v>12</v>
      </c>
      <c r="D310" s="18" t="s">
        <v>423</v>
      </c>
      <c r="E310" s="18" t="s">
        <v>23</v>
      </c>
      <c r="F310" s="18" t="str">
        <f t="shared" si="19"/>
        <v>OMF</v>
      </c>
      <c r="G310" s="19" t="s">
        <v>230</v>
      </c>
      <c r="H310" s="8" t="s">
        <v>666</v>
      </c>
      <c r="I310" t="s">
        <v>430</v>
      </c>
      <c r="J310" t="s">
        <v>66</v>
      </c>
      <c r="K310" s="7" t="str" cm="1">
        <f t="array" ref="K310">+_xlfn.IFS(D310="F","PRM",D310="WF","SC",D310="FI","PRMM")</f>
        <v>SC</v>
      </c>
      <c r="L310" s="9" t="str" cm="1">
        <f t="array" ref="L310">+"CR" &amp; "/" &amp; K310 &amp; "/" &amp;
_xlfn.IFS(
OR(G310="PRE84",G310="PRE84S"),"ND",
AND(F310="OMF",OR(K310="PRM",K310="SC")),"DMI",
AND(F310="IMF",OR(K310="PRM",K310="SC")),"DMO",
AND(F310="SMF",OR(K310="PRM",K310="SC")),"DES",
AND(K310="PRMM",G310="CCCSR-84"),"DU")
&amp; "/" &amp; C310</f>
        <v>CR/SC/DMI/12</v>
      </c>
      <c r="M310" s="10" t="str" cm="1">
        <f t="array" ref="M310">+"CR" &amp; "/" &amp; K310 &amp; "/" &amp;
_xlfn.IFS(
OR(G310="PRE84",G310="PRE84S"),"ND",
AND(F310="OMF",OR(K310="PRM",K310="SC")),"DMI",
AND(F310="IMF",OR(K310="PRM",K310="SC")),"DMO",
AND(F310="SMF",OR(K310="PRM",K310="SC")),"DES",
AND(K310="PRMM",G310="CCCSR-84"),"DU")</f>
        <v>CR/SC/DMI</v>
      </c>
      <c r="N310" s="17"/>
      <c r="O310" s="12">
        <v>3.0000000000000001E-3</v>
      </c>
      <c r="P310" s="12">
        <v>1.2502731937618019E-2</v>
      </c>
      <c r="Q310" s="12">
        <v>2.1664538578345872E-2</v>
      </c>
      <c r="R310" s="12">
        <v>3.5000000000000003E-2</v>
      </c>
      <c r="S310" s="12" t="str">
        <f t="shared" si="17"/>
        <v>0.003,0.012502731937618,0.0216645385783459,0.035</v>
      </c>
      <c r="T310" s="11">
        <v>3.5000000000000003E-2</v>
      </c>
      <c r="U310" s="11">
        <v>0.4</v>
      </c>
      <c r="V310" s="11">
        <v>0.4</v>
      </c>
      <c r="W310" s="11">
        <v>0.4</v>
      </c>
      <c r="X310" s="11">
        <v>0.4</v>
      </c>
      <c r="Y310" s="21" t="str">
        <f t="shared" si="16"/>
        <v>0.4,0.4,0.4,0.4</v>
      </c>
      <c r="Z310" s="11">
        <f t="shared" si="18"/>
        <v>3.5000000000000003E-2</v>
      </c>
      <c r="AA310" s="7">
        <v>0.04</v>
      </c>
      <c r="AB310" s="7">
        <v>0.9</v>
      </c>
      <c r="AC310" s="7">
        <v>0.05</v>
      </c>
      <c r="AD310" s="13">
        <v>1.5</v>
      </c>
      <c r="AE310" s="13">
        <v>1</v>
      </c>
      <c r="AF310" s="14" t="str" cm="1">
        <f t="array" ref="AF310">+"Loss_distribution_"&amp;D310&amp;"_"&amp;_xlfn.IFS(AND(D310="F",OR(G310="CCCSR-84",G310="NSR98-10")),"POST85_",AND(D310="F",OR(G310="PRE84",G310="PRE84S")),"PRE85_",D310="WF","")&amp;IF(OR(G310="CCCSR-84",G310="NSR98-10",D310="WF"),_xlfn.IFS(F310="OMF","DMI",F310="IMF","DMO",F310="SMF","DES"),)&amp;"_"&amp;C310&amp;"P"</f>
        <v>Loss_distribution_WF_DMI_12P</v>
      </c>
      <c r="AG310" s="15">
        <v>1.0286</v>
      </c>
      <c r="AH310" s="15">
        <v>0.501023149</v>
      </c>
      <c r="AI310" s="15">
        <v>2.5000000000000001E-2</v>
      </c>
      <c r="AJ310" s="15">
        <v>0.3</v>
      </c>
    </row>
    <row r="311" spans="1:36" hidden="1" x14ac:dyDescent="0.3">
      <c r="A311" s="7" t="s">
        <v>667</v>
      </c>
      <c r="B311" s="18">
        <v>809</v>
      </c>
      <c r="C311" s="18">
        <v>12</v>
      </c>
      <c r="D311" s="18" t="s">
        <v>423</v>
      </c>
      <c r="E311" s="18" t="s">
        <v>23</v>
      </c>
      <c r="F311" s="18" t="str">
        <f t="shared" si="19"/>
        <v>OMF</v>
      </c>
      <c r="G311" s="19" t="s">
        <v>230</v>
      </c>
      <c r="H311" s="8" t="s">
        <v>668</v>
      </c>
      <c r="I311" t="s">
        <v>430</v>
      </c>
      <c r="J311" t="s">
        <v>66</v>
      </c>
      <c r="K311" s="7" t="str" cm="1">
        <f t="array" ref="K311">+_xlfn.IFS(D311="F","PRM",D311="WF","SC",D311="FI","PRMM")</f>
        <v>SC</v>
      </c>
      <c r="L311" s="9" t="str" cm="1">
        <f t="array" ref="L311">+"CR" &amp; "/" &amp; K311 &amp; "/" &amp;
_xlfn.IFS(
OR(G311="PRE84",G311="PRE84S"),"ND",
AND(F311="OMF",OR(K311="PRM",K311="SC")),"DMI",
AND(F311="IMF",OR(K311="PRM",K311="SC")),"DMO",
AND(F311="SMF",OR(K311="PRM",K311="SC")),"DES",
AND(K311="PRMM",G311="CCCSR-84"),"DU")
&amp; "/" &amp; C311</f>
        <v>CR/SC/DMI/12</v>
      </c>
      <c r="M311" s="10" t="str" cm="1">
        <f t="array" ref="M311">+"CR" &amp; "/" &amp; K311 &amp; "/" &amp;
_xlfn.IFS(
OR(G311="PRE84",G311="PRE84S"),"ND",
AND(F311="OMF",OR(K311="PRM",K311="SC")),"DMI",
AND(F311="IMF",OR(K311="PRM",K311="SC")),"DMO",
AND(F311="SMF",OR(K311="PRM",K311="SC")),"DES",
AND(K311="PRMM",G311="CCCSR-84"),"DU")</f>
        <v>CR/SC/DMI</v>
      </c>
      <c r="N311" s="17"/>
      <c r="O311" s="12">
        <v>3.0000000000000001E-3</v>
      </c>
      <c r="P311" s="12">
        <v>1.2901877770951352E-2</v>
      </c>
      <c r="Q311" s="12">
        <v>2.1381256451573818E-2</v>
      </c>
      <c r="R311" s="12">
        <v>3.5000000000000003E-2</v>
      </c>
      <c r="S311" s="12" t="str">
        <f t="shared" si="17"/>
        <v>0.003,0.0129018777709514,0.0213812564515738,0.035</v>
      </c>
      <c r="T311" s="11">
        <v>3.5000000000000003E-2</v>
      </c>
      <c r="U311" s="11">
        <v>0.4</v>
      </c>
      <c r="V311" s="11">
        <v>0.4</v>
      </c>
      <c r="W311" s="11">
        <v>0.4</v>
      </c>
      <c r="X311" s="11">
        <v>0.4</v>
      </c>
      <c r="Y311" s="21" t="str">
        <f t="shared" si="16"/>
        <v>0.4,0.4,0.4,0.4</v>
      </c>
      <c r="Z311" s="11">
        <f t="shared" si="18"/>
        <v>3.5000000000000003E-2</v>
      </c>
      <c r="AA311" s="7">
        <v>0.04</v>
      </c>
      <c r="AB311" s="7">
        <v>0.9</v>
      </c>
      <c r="AC311" s="7">
        <v>0.05</v>
      </c>
      <c r="AD311" s="13">
        <v>1.5</v>
      </c>
      <c r="AE311" s="13">
        <v>1</v>
      </c>
      <c r="AF311" s="14" t="str" cm="1">
        <f t="array" ref="AF311">+"Loss_distribution_"&amp;D311&amp;"_"&amp;_xlfn.IFS(AND(D311="F",OR(G311="CCCSR-84",G311="NSR98-10")),"POST85_",AND(D311="F",OR(G311="PRE84",G311="PRE84S")),"PRE85_",D311="WF","")&amp;IF(OR(G311="CCCSR-84",G311="NSR98-10",D311="WF"),_xlfn.IFS(F311="OMF","DMI",F311="IMF","DMO",F311="SMF","DES"),)&amp;"_"&amp;C311&amp;"P"</f>
        <v>Loss_distribution_WF_DMI_12P</v>
      </c>
      <c r="AG311" s="15">
        <v>1.0286</v>
      </c>
      <c r="AH311" s="15">
        <v>0.501023149</v>
      </c>
      <c r="AI311" s="15">
        <v>2.5000000000000001E-2</v>
      </c>
      <c r="AJ311" s="15">
        <v>0.3</v>
      </c>
    </row>
    <row r="312" spans="1:36" hidden="1" x14ac:dyDescent="0.3">
      <c r="A312" s="7" t="s">
        <v>669</v>
      </c>
      <c r="B312" s="18">
        <v>810</v>
      </c>
      <c r="C312" s="18">
        <v>14</v>
      </c>
      <c r="D312" s="18" t="s">
        <v>423</v>
      </c>
      <c r="E312" s="18" t="s">
        <v>23</v>
      </c>
      <c r="F312" s="18" t="str">
        <f t="shared" si="19"/>
        <v>OMF</v>
      </c>
      <c r="G312" s="19" t="s">
        <v>230</v>
      </c>
      <c r="H312" s="8" t="s">
        <v>670</v>
      </c>
      <c r="I312" t="s">
        <v>437</v>
      </c>
      <c r="J312" t="s">
        <v>66</v>
      </c>
      <c r="K312" s="7" t="str" cm="1">
        <f t="array" ref="K312">+_xlfn.IFS(D312="F","PRM",D312="WF","SC",D312="FI","PRMM")</f>
        <v>SC</v>
      </c>
      <c r="L312" s="9" t="str" cm="1">
        <f t="array" ref="L312">+"CR" &amp; "/" &amp; K312 &amp; "/" &amp;
_xlfn.IFS(
OR(G312="PRE84",G312="PRE84S"),"ND",
AND(F312="OMF",OR(K312="PRM",K312="SC")),"DMI",
AND(F312="IMF",OR(K312="PRM",K312="SC")),"DMO",
AND(F312="SMF",OR(K312="PRM",K312="SC")),"DES",
AND(K312="PRMM",G312="CCCSR-84"),"DU")
&amp; "/" &amp; C312</f>
        <v>CR/SC/DMI/14</v>
      </c>
      <c r="M312" s="10" t="str" cm="1">
        <f t="array" ref="M312">+"CR" &amp; "/" &amp; K312 &amp; "/" &amp;
_xlfn.IFS(
OR(G312="PRE84",G312="PRE84S"),"ND",
AND(F312="OMF",OR(K312="PRM",K312="SC")),"DMI",
AND(F312="IMF",OR(K312="PRM",K312="SC")),"DMO",
AND(F312="SMF",OR(K312="PRM",K312="SC")),"DES",
AND(K312="PRMM",G312="CCCSR-84"),"DU")</f>
        <v>CR/SC/DMI</v>
      </c>
      <c r="N312" s="17"/>
      <c r="O312" s="12">
        <v>3.0000000000000001E-3</v>
      </c>
      <c r="P312" s="12">
        <v>1.2388690270951351E-2</v>
      </c>
      <c r="Q312" s="12">
        <v>2.1786769366290148E-2</v>
      </c>
      <c r="R312" s="12">
        <v>3.5000000000000003E-2</v>
      </c>
      <c r="S312" s="12" t="str">
        <f t="shared" si="17"/>
        <v>0.003,0.0123886902709514,0.0217867693662901,0.035</v>
      </c>
      <c r="T312" s="11">
        <v>3.5000000000000003E-2</v>
      </c>
      <c r="U312" s="11">
        <v>0.4</v>
      </c>
      <c r="V312" s="11">
        <v>0.4</v>
      </c>
      <c r="W312" s="11">
        <v>0.4</v>
      </c>
      <c r="X312" s="11">
        <v>0.4</v>
      </c>
      <c r="Y312" s="21" t="str">
        <f t="shared" si="16"/>
        <v>0.4,0.4,0.4,0.4</v>
      </c>
      <c r="Z312" s="11">
        <f t="shared" si="18"/>
        <v>3.5000000000000003E-2</v>
      </c>
      <c r="AA312" s="7">
        <v>0.04</v>
      </c>
      <c r="AB312" s="7">
        <v>0.9</v>
      </c>
      <c r="AC312" s="7">
        <v>0.05</v>
      </c>
      <c r="AD312" s="13">
        <v>1.5</v>
      </c>
      <c r="AE312" s="13">
        <v>1</v>
      </c>
      <c r="AF312" s="14" t="str" cm="1">
        <f t="array" ref="AF312">+"Loss_distribution_"&amp;D312&amp;"_"&amp;_xlfn.IFS(AND(D312="F",OR(G312="CCCSR-84",G312="NSR98-10")),"POST85_",AND(D312="F",OR(G312="PRE84",G312="PRE84S")),"PRE85_",D312="WF","")&amp;IF(OR(G312="CCCSR-84",G312="NSR98-10",D312="WF"),_xlfn.IFS(F312="OMF","DMI",F312="IMF","DMO",F312="SMF","DES"),)&amp;"_"&amp;C312&amp;"P"</f>
        <v>Loss_distribution_WF_DMI_14P</v>
      </c>
      <c r="AG312" s="15">
        <v>1.091</v>
      </c>
      <c r="AH312" s="15">
        <v>0.49719671199999999</v>
      </c>
      <c r="AI312" s="15">
        <v>2.5000000000000001E-2</v>
      </c>
      <c r="AJ312" s="15">
        <v>0.3</v>
      </c>
    </row>
    <row r="313" spans="1:36" hidden="1" x14ac:dyDescent="0.3">
      <c r="A313" s="7" t="s">
        <v>671</v>
      </c>
      <c r="B313" s="18">
        <v>811</v>
      </c>
      <c r="C313" s="18">
        <v>14</v>
      </c>
      <c r="D313" s="18" t="s">
        <v>423</v>
      </c>
      <c r="E313" s="18" t="s">
        <v>23</v>
      </c>
      <c r="F313" s="18" t="str">
        <f t="shared" si="19"/>
        <v>OMF</v>
      </c>
      <c r="G313" s="19" t="s">
        <v>230</v>
      </c>
      <c r="H313" s="8" t="s">
        <v>672</v>
      </c>
      <c r="I313" t="s">
        <v>437</v>
      </c>
      <c r="J313" t="s">
        <v>66</v>
      </c>
      <c r="K313" s="7" t="str" cm="1">
        <f t="array" ref="K313">+_xlfn.IFS(D313="F","PRM",D313="WF","SC",D313="FI","PRMM")</f>
        <v>SC</v>
      </c>
      <c r="L313" s="9" t="str" cm="1">
        <f t="array" ref="L313">+"CR" &amp; "/" &amp; K313 &amp; "/" &amp;
_xlfn.IFS(
OR(G313="PRE84",G313="PRE84S"),"ND",
AND(F313="OMF",OR(K313="PRM",K313="SC")),"DMI",
AND(F313="IMF",OR(K313="PRM",K313="SC")),"DMO",
AND(F313="SMF",OR(K313="PRM",K313="SC")),"DES",
AND(K313="PRMM",G313="CCCSR-84"),"DU")
&amp; "/" &amp; C313</f>
        <v>CR/SC/DMI/14</v>
      </c>
      <c r="M313" s="10" t="str" cm="1">
        <f t="array" ref="M313">+"CR" &amp; "/" &amp; K313 &amp; "/" &amp;
_xlfn.IFS(
OR(G313="PRE84",G313="PRE84S"),"ND",
AND(F313="OMF",OR(K313="PRM",K313="SC")),"DMI",
AND(F313="IMF",OR(K313="PRM",K313="SC")),"DMO",
AND(F313="SMF",OR(K313="PRM",K313="SC")),"DES",
AND(K313="PRMM",G313="CCCSR-84"),"DU")</f>
        <v>CR/SC/DMI</v>
      </c>
      <c r="N313" s="17"/>
      <c r="O313" s="12">
        <v>3.0000000000000001E-3</v>
      </c>
      <c r="P313" s="12">
        <v>1.2901877770951352E-2</v>
      </c>
      <c r="Q313" s="12">
        <v>2.1454806956941554E-2</v>
      </c>
      <c r="R313" s="12">
        <v>3.5000000000000003E-2</v>
      </c>
      <c r="S313" s="12" t="str">
        <f t="shared" si="17"/>
        <v>0.003,0.0129018777709514,0.0214548069569416,0.035</v>
      </c>
      <c r="T313" s="11">
        <v>3.5000000000000003E-2</v>
      </c>
      <c r="U313" s="11">
        <v>0.4</v>
      </c>
      <c r="V313" s="11">
        <v>0.4</v>
      </c>
      <c r="W313" s="11">
        <v>0.4</v>
      </c>
      <c r="X313" s="11">
        <v>0.4</v>
      </c>
      <c r="Y313" s="21" t="str">
        <f t="shared" si="16"/>
        <v>0.4,0.4,0.4,0.4</v>
      </c>
      <c r="Z313" s="11">
        <f t="shared" si="18"/>
        <v>3.5000000000000003E-2</v>
      </c>
      <c r="AA313" s="7">
        <v>0.04</v>
      </c>
      <c r="AB313" s="7">
        <v>0.9</v>
      </c>
      <c r="AC313" s="7">
        <v>0.05</v>
      </c>
      <c r="AD313" s="13">
        <v>1.5</v>
      </c>
      <c r="AE313" s="13">
        <v>1</v>
      </c>
      <c r="AF313" s="14" t="str" cm="1">
        <f t="array" ref="AF313">+"Loss_distribution_"&amp;D313&amp;"_"&amp;_xlfn.IFS(AND(D313="F",OR(G313="CCCSR-84",G313="NSR98-10")),"POST85_",AND(D313="F",OR(G313="PRE84",G313="PRE84S")),"PRE85_",D313="WF","")&amp;IF(OR(G313="CCCSR-84",G313="NSR98-10",D313="WF"),_xlfn.IFS(F313="OMF","DMI",F313="IMF","DMO",F313="SMF","DES"),)&amp;"_"&amp;C313&amp;"P"</f>
        <v>Loss_distribution_WF_DMI_14P</v>
      </c>
      <c r="AG313" s="15">
        <v>1.091</v>
      </c>
      <c r="AH313" s="15">
        <v>0.49719671199999999</v>
      </c>
      <c r="AI313" s="15">
        <v>2.5000000000000001E-2</v>
      </c>
      <c r="AJ313" s="15">
        <v>0.3</v>
      </c>
    </row>
    <row r="314" spans="1:36" hidden="1" x14ac:dyDescent="0.3">
      <c r="A314" s="7" t="s">
        <v>673</v>
      </c>
      <c r="B314" s="18">
        <v>812</v>
      </c>
      <c r="C314" s="18">
        <v>16</v>
      </c>
      <c r="D314" s="18" t="s">
        <v>423</v>
      </c>
      <c r="E314" s="18" t="s">
        <v>23</v>
      </c>
      <c r="F314" s="18" t="str">
        <f t="shared" si="19"/>
        <v>OMF</v>
      </c>
      <c r="G314" s="19" t="s">
        <v>230</v>
      </c>
      <c r="H314" s="8" t="s">
        <v>674</v>
      </c>
      <c r="I314" t="s">
        <v>437</v>
      </c>
      <c r="J314" t="s">
        <v>66</v>
      </c>
      <c r="K314" s="7" t="str" cm="1">
        <f t="array" ref="K314">+_xlfn.IFS(D314="F","PRM",D314="WF","SC",D314="FI","PRMM")</f>
        <v>SC</v>
      </c>
      <c r="L314" s="9" t="str" cm="1">
        <f t="array" ref="L314">+"CR" &amp; "/" &amp; K314 &amp; "/" &amp;
_xlfn.IFS(
OR(G314="PRE84",G314="PRE84S"),"ND",
AND(F314="OMF",OR(K314="PRM",K314="SC")),"DMI",
AND(F314="IMF",OR(K314="PRM",K314="SC")),"DMO",
AND(F314="SMF",OR(K314="PRM",K314="SC")),"DES",
AND(K314="PRMM",G314="CCCSR-84"),"DU")
&amp; "/" &amp; C314</f>
        <v>CR/SC/DMI/16</v>
      </c>
      <c r="M314" s="10" t="str" cm="1">
        <f t="array" ref="M314">+"CR" &amp; "/" &amp; K314 &amp; "/" &amp;
_xlfn.IFS(
OR(G314="PRE84",G314="PRE84S"),"ND",
AND(F314="OMF",OR(K314="PRM",K314="SC")),"DMI",
AND(F314="IMF",OR(K314="PRM",K314="SC")),"DMO",
AND(F314="SMF",OR(K314="PRM",K314="SC")),"DES",
AND(K314="PRMM",G314="CCCSR-84"),"DU")</f>
        <v>CR/SC/DMI</v>
      </c>
      <c r="N314" s="17"/>
      <c r="O314" s="12">
        <v>3.0000000000000001E-3</v>
      </c>
      <c r="P314" s="12">
        <v>1.2274648604284686E-2</v>
      </c>
      <c r="Q314" s="12">
        <v>2.1532486519224524E-2</v>
      </c>
      <c r="R314" s="12">
        <v>3.5000000000000003E-2</v>
      </c>
      <c r="S314" s="12" t="str">
        <f t="shared" si="17"/>
        <v>0.003,0.0122746486042847,0.0215324865192245,0.035</v>
      </c>
      <c r="T314" s="11">
        <v>3.5000000000000003E-2</v>
      </c>
      <c r="U314" s="11">
        <v>0.4</v>
      </c>
      <c r="V314" s="11">
        <v>0.4</v>
      </c>
      <c r="W314" s="11">
        <v>0.4</v>
      </c>
      <c r="X314" s="11">
        <v>0.4</v>
      </c>
      <c r="Y314" s="21" t="str">
        <f t="shared" si="16"/>
        <v>0.4,0.4,0.4,0.4</v>
      </c>
      <c r="Z314" s="11">
        <f t="shared" si="18"/>
        <v>3.5000000000000003E-2</v>
      </c>
      <c r="AA314" s="7">
        <v>0.04</v>
      </c>
      <c r="AB314" s="7">
        <v>0.9</v>
      </c>
      <c r="AC314" s="7">
        <v>0.05</v>
      </c>
      <c r="AD314" s="13">
        <v>1.5</v>
      </c>
      <c r="AE314" s="13">
        <v>1</v>
      </c>
      <c r="AF314" s="14" t="str" cm="1">
        <f t="array" ref="AF314">+"Loss_distribution_"&amp;D314&amp;"_"&amp;_xlfn.IFS(AND(D314="F",OR(G314="CCCSR-84",G314="NSR98-10")),"POST85_",AND(D314="F",OR(G314="PRE84",G314="PRE84S")),"PRE85_",D314="WF","")&amp;IF(OR(G314="CCCSR-84",G314="NSR98-10",D314="WF"),_xlfn.IFS(F314="OMF","DMI",F314="IMF","DMO",F314="SMF","DES"),)&amp;"_"&amp;C314&amp;"P"</f>
        <v>Loss_distribution_WF_DMI_16P</v>
      </c>
      <c r="AG314" s="15">
        <v>1.1534</v>
      </c>
      <c r="AH314" s="15">
        <v>0.5605</v>
      </c>
      <c r="AI314" s="15">
        <v>2.5000000000000001E-2</v>
      </c>
      <c r="AJ314" s="15">
        <v>0.3</v>
      </c>
    </row>
    <row r="315" spans="1:36" hidden="1" x14ac:dyDescent="0.3">
      <c r="A315" s="7" t="s">
        <v>675</v>
      </c>
      <c r="B315" s="18">
        <v>813</v>
      </c>
      <c r="C315" s="18">
        <v>16</v>
      </c>
      <c r="D315" s="18" t="s">
        <v>423</v>
      </c>
      <c r="E315" s="18" t="s">
        <v>23</v>
      </c>
      <c r="F315" s="18" t="str">
        <f t="shared" si="19"/>
        <v>OMF</v>
      </c>
      <c r="G315" s="19" t="s">
        <v>230</v>
      </c>
      <c r="H315" s="8" t="s">
        <v>676</v>
      </c>
      <c r="I315" t="s">
        <v>437</v>
      </c>
      <c r="J315" t="s">
        <v>66</v>
      </c>
      <c r="K315" s="7" t="str" cm="1">
        <f t="array" ref="K315">+_xlfn.IFS(D315="F","PRM",D315="WF","SC",D315="FI","PRMM")</f>
        <v>SC</v>
      </c>
      <c r="L315" s="9" t="str" cm="1">
        <f t="array" ref="L315">+"CR" &amp; "/" &amp; K315 &amp; "/" &amp;
_xlfn.IFS(
OR(G315="PRE84",G315="PRE84S"),"ND",
AND(F315="OMF",OR(K315="PRM",K315="SC")),"DMI",
AND(F315="IMF",OR(K315="PRM",K315="SC")),"DMO",
AND(F315="SMF",OR(K315="PRM",K315="SC")),"DES",
AND(K315="PRMM",G315="CCCSR-84"),"DU")
&amp; "/" &amp; C315</f>
        <v>CR/SC/DMI/16</v>
      </c>
      <c r="M315" s="10" t="str" cm="1">
        <f t="array" ref="M315">+"CR" &amp; "/" &amp; K315 &amp; "/" &amp;
_xlfn.IFS(
OR(G315="PRE84",G315="PRE84S"),"ND",
AND(F315="OMF",OR(K315="PRM",K315="SC")),"DMI",
AND(F315="IMF",OR(K315="PRM",K315="SC")),"DMO",
AND(F315="SMF",OR(K315="PRM",K315="SC")),"DES",
AND(K315="PRMM",G315="CCCSR-84"),"DU")</f>
        <v>CR/SC/DMI</v>
      </c>
      <c r="N315" s="17"/>
      <c r="O315" s="12">
        <v>3.0000000000000001E-3</v>
      </c>
      <c r="P315" s="12">
        <v>1.2787836104284685E-2</v>
      </c>
      <c r="Q315" s="12">
        <v>2.1441189088043742E-2</v>
      </c>
      <c r="R315" s="12">
        <v>3.5000000000000003E-2</v>
      </c>
      <c r="S315" s="12" t="str">
        <f t="shared" si="17"/>
        <v>0.003,0.0127878361042847,0.0214411890880437,0.035</v>
      </c>
      <c r="T315" s="11">
        <v>3.5000000000000003E-2</v>
      </c>
      <c r="U315" s="11">
        <v>0.4</v>
      </c>
      <c r="V315" s="11">
        <v>0.4</v>
      </c>
      <c r="W315" s="11">
        <v>0.4</v>
      </c>
      <c r="X315" s="11">
        <v>0.4</v>
      </c>
      <c r="Y315" s="21" t="str">
        <f t="shared" si="16"/>
        <v>0.4,0.4,0.4,0.4</v>
      </c>
      <c r="Z315" s="11">
        <f t="shared" si="18"/>
        <v>3.5000000000000003E-2</v>
      </c>
      <c r="AA315" s="7">
        <v>0.04</v>
      </c>
      <c r="AB315" s="7">
        <v>0.9</v>
      </c>
      <c r="AC315" s="7">
        <v>0.05</v>
      </c>
      <c r="AD315" s="13">
        <v>1.5</v>
      </c>
      <c r="AE315" s="13">
        <v>1</v>
      </c>
      <c r="AF315" s="14" t="str" cm="1">
        <f t="array" ref="AF315">+"Loss_distribution_"&amp;D315&amp;"_"&amp;_xlfn.IFS(AND(D315="F",OR(G315="CCCSR-84",G315="NSR98-10")),"POST85_",AND(D315="F",OR(G315="PRE84",G315="PRE84S")),"PRE85_",D315="WF","")&amp;IF(OR(G315="CCCSR-84",G315="NSR98-10",D315="WF"),_xlfn.IFS(F315="OMF","DMI",F315="IMF","DMO",F315="SMF","DES"),)&amp;"_"&amp;C315&amp;"P"</f>
        <v>Loss_distribution_WF_DMI_16P</v>
      </c>
      <c r="AG315" s="15">
        <v>1.1534</v>
      </c>
      <c r="AH315" s="15">
        <v>0.5605</v>
      </c>
      <c r="AI315" s="15">
        <v>2.5000000000000001E-2</v>
      </c>
      <c r="AJ315" s="15">
        <v>0.3</v>
      </c>
    </row>
    <row r="316" spans="1:36" hidden="1" x14ac:dyDescent="0.3">
      <c r="A316" s="7" t="s">
        <v>677</v>
      </c>
      <c r="B316" s="18">
        <v>818</v>
      </c>
      <c r="C316" s="18">
        <v>6</v>
      </c>
      <c r="D316" s="18" t="s">
        <v>423</v>
      </c>
      <c r="E316" s="18" t="s">
        <v>94</v>
      </c>
      <c r="F316" s="18" t="str">
        <f t="shared" si="19"/>
        <v>IMF</v>
      </c>
      <c r="G316" s="19" t="s">
        <v>230</v>
      </c>
      <c r="H316" s="8" t="s">
        <v>678</v>
      </c>
      <c r="I316" t="s">
        <v>425</v>
      </c>
      <c r="J316" t="s">
        <v>66</v>
      </c>
      <c r="K316" s="7" t="str" cm="1">
        <f t="array" ref="K316">+_xlfn.IFS(D316="F","PRM",D316="WF","SC",D316="FI","PRMM")</f>
        <v>SC</v>
      </c>
      <c r="L316" s="9" t="str" cm="1">
        <f t="array" ref="L316">+"CR" &amp; "/" &amp; K316 &amp; "/" &amp;
_xlfn.IFS(
OR(G316="PRE84",G316="PRE84S"),"ND",
AND(F316="OMF",OR(K316="PRM",K316="SC")),"DMI",
AND(F316="IMF",OR(K316="PRM",K316="SC")),"DMO",
AND(F316="SMF",OR(K316="PRM",K316="SC")),"DES",
AND(K316="PRMM",G316="CCCSR-84"),"DU")
&amp; "/" &amp; C316</f>
        <v>CR/SC/DMO/6</v>
      </c>
      <c r="M316" s="10" t="str" cm="1">
        <f t="array" ref="M316">+"CR" &amp; "/" &amp; K316 &amp; "/" &amp;
_xlfn.IFS(
OR(G316="PRE84",G316="PRE84S"),"ND",
AND(F316="OMF",OR(K316="PRM",K316="SC")),"DMI",
AND(F316="IMF",OR(K316="PRM",K316="SC")),"DMO",
AND(F316="SMF",OR(K316="PRM",K316="SC")),"DES",
AND(K316="PRMM",G316="CCCSR-84"),"DU")</f>
        <v>CR/SC/DMO</v>
      </c>
      <c r="N316" s="17"/>
      <c r="O316" s="12">
        <v>3.0000000000000001E-3</v>
      </c>
      <c r="P316" s="12">
        <v>1.2787836104284685E-2</v>
      </c>
      <c r="Q316" s="12">
        <v>2.3342903381370704E-2</v>
      </c>
      <c r="R316" s="12">
        <v>3.5000000000000003E-2</v>
      </c>
      <c r="S316" s="12" t="str">
        <f t="shared" si="17"/>
        <v>0.003,0.0127878361042847,0.0233429033813707,0.035</v>
      </c>
      <c r="T316" s="11">
        <v>3.5000000000000003E-2</v>
      </c>
      <c r="U316" s="11">
        <v>0.4</v>
      </c>
      <c r="V316" s="11">
        <v>0.4</v>
      </c>
      <c r="W316" s="11">
        <v>0.4</v>
      </c>
      <c r="X316" s="11">
        <v>0.4</v>
      </c>
      <c r="Y316" s="21" t="str">
        <f t="shared" si="16"/>
        <v>0.4,0.4,0.4,0.4</v>
      </c>
      <c r="Z316" s="11">
        <f t="shared" si="18"/>
        <v>3.5000000000000003E-2</v>
      </c>
      <c r="AA316" s="7">
        <v>0.04</v>
      </c>
      <c r="AB316" s="7">
        <v>0.9</v>
      </c>
      <c r="AC316" s="7">
        <v>0.05</v>
      </c>
      <c r="AD316" s="13">
        <v>1</v>
      </c>
      <c r="AE316" s="13">
        <v>1</v>
      </c>
      <c r="AF316" s="14" t="str" cm="1">
        <f t="array" ref="AF316">+"Loss_distribution_"&amp;D316&amp;"_"&amp;_xlfn.IFS(AND(D316="F",OR(G316="CCCSR-84",G316="NSR98-10")),"POST85_",AND(D316="F",OR(G316="PRE84",G316="PRE84S")),"PRE85_",D316="WF","")&amp;IF(OR(G316="CCCSR-84",G316="NSR98-10",D316="WF"),_xlfn.IFS(F316="OMF","DMI",F316="IMF","DMO",F316="SMF","DES"),)&amp;"_"&amp;C316&amp;"P"</f>
        <v>Loss_distribution_WF_DMO_6P</v>
      </c>
      <c r="AG316" s="15">
        <v>1.4336</v>
      </c>
      <c r="AH316" s="15">
        <v>0.54081376699999995</v>
      </c>
      <c r="AI316" s="15">
        <v>2.5000000000000001E-2</v>
      </c>
      <c r="AJ316" s="15">
        <v>0.3</v>
      </c>
    </row>
    <row r="317" spans="1:36" hidden="1" x14ac:dyDescent="0.3">
      <c r="A317" s="7" t="s">
        <v>679</v>
      </c>
      <c r="B317" s="18">
        <v>819</v>
      </c>
      <c r="C317" s="18">
        <v>6</v>
      </c>
      <c r="D317" s="18" t="s">
        <v>423</v>
      </c>
      <c r="E317" s="18" t="s">
        <v>94</v>
      </c>
      <c r="F317" s="18" t="str">
        <f t="shared" si="19"/>
        <v>IMF</v>
      </c>
      <c r="G317" s="19" t="s">
        <v>230</v>
      </c>
      <c r="H317" s="8" t="s">
        <v>680</v>
      </c>
      <c r="I317" t="s">
        <v>425</v>
      </c>
      <c r="J317" t="s">
        <v>66</v>
      </c>
      <c r="K317" s="7" t="str" cm="1">
        <f t="array" ref="K317">+_xlfn.IFS(D317="F","PRM",D317="WF","SC",D317="FI","PRMM")</f>
        <v>SC</v>
      </c>
      <c r="L317" s="9" t="str" cm="1">
        <f t="array" ref="L317">+"CR" &amp; "/" &amp; K317 &amp; "/" &amp;
_xlfn.IFS(
OR(G317="PRE84",G317="PRE84S"),"ND",
AND(F317="OMF",OR(K317="PRM",K317="SC")),"DMI",
AND(F317="IMF",OR(K317="PRM",K317="SC")),"DMO",
AND(F317="SMF",OR(K317="PRM",K317="SC")),"DES",
AND(K317="PRMM",G317="CCCSR-84"),"DU")
&amp; "/" &amp; C317</f>
        <v>CR/SC/DMO/6</v>
      </c>
      <c r="M317" s="10" t="str" cm="1">
        <f t="array" ref="M317">+"CR" &amp; "/" &amp; K317 &amp; "/" &amp;
_xlfn.IFS(
OR(G317="PRE84",G317="PRE84S"),"ND",
AND(F317="OMF",OR(K317="PRM",K317="SC")),"DMI",
AND(F317="IMF",OR(K317="PRM",K317="SC")),"DMO",
AND(F317="SMF",OR(K317="PRM",K317="SC")),"DES",
AND(K317="PRMM",G317="CCCSR-84"),"DU")</f>
        <v>CR/SC/DMO</v>
      </c>
      <c r="N317" s="17"/>
      <c r="O317" s="12">
        <v>3.0000000000000001E-3</v>
      </c>
      <c r="P317" s="12">
        <v>1.2901877770951352E-2</v>
      </c>
      <c r="Q317" s="12">
        <v>2.3267972049216622E-2</v>
      </c>
      <c r="R317" s="12">
        <v>3.5000000000000003E-2</v>
      </c>
      <c r="S317" s="12" t="str">
        <f t="shared" si="17"/>
        <v>0.003,0.0129018777709514,0.0232679720492166,0.035</v>
      </c>
      <c r="T317" s="11">
        <v>3.5000000000000003E-2</v>
      </c>
      <c r="U317" s="11">
        <v>0.4</v>
      </c>
      <c r="V317" s="11">
        <v>0.4</v>
      </c>
      <c r="W317" s="11">
        <v>0.4</v>
      </c>
      <c r="X317" s="11">
        <v>0.4</v>
      </c>
      <c r="Y317" s="21" t="str">
        <f t="shared" si="16"/>
        <v>0.4,0.4,0.4,0.4</v>
      </c>
      <c r="Z317" s="11">
        <f t="shared" si="18"/>
        <v>3.5000000000000003E-2</v>
      </c>
      <c r="AA317" s="7">
        <v>0.04</v>
      </c>
      <c r="AB317" s="7">
        <v>0.9</v>
      </c>
      <c r="AC317" s="7">
        <v>0.05</v>
      </c>
      <c r="AD317" s="13">
        <v>1</v>
      </c>
      <c r="AE317" s="13">
        <v>1</v>
      </c>
      <c r="AF317" s="14" t="str" cm="1">
        <f t="array" ref="AF317">+"Loss_distribution_"&amp;D317&amp;"_"&amp;_xlfn.IFS(AND(D317="F",OR(G317="CCCSR-84",G317="NSR98-10")),"POST85_",AND(D317="F",OR(G317="PRE84",G317="PRE84S")),"PRE85_",D317="WF","")&amp;IF(OR(G317="CCCSR-84",G317="NSR98-10",D317="WF"),_xlfn.IFS(F317="OMF","DMI",F317="IMF","DMO",F317="SMF","DES"),)&amp;"_"&amp;C317&amp;"P"</f>
        <v>Loss_distribution_WF_DMO_6P</v>
      </c>
      <c r="AG317" s="15">
        <v>1.4336</v>
      </c>
      <c r="AH317" s="15">
        <v>0.54081376699999995</v>
      </c>
      <c r="AI317" s="15">
        <v>2.5000000000000001E-2</v>
      </c>
      <c r="AJ317" s="15">
        <v>0.3</v>
      </c>
    </row>
    <row r="318" spans="1:36" hidden="1" x14ac:dyDescent="0.3">
      <c r="A318" s="7" t="s">
        <v>681</v>
      </c>
      <c r="B318" s="18">
        <v>822</v>
      </c>
      <c r="C318" s="18">
        <v>8</v>
      </c>
      <c r="D318" s="18" t="s">
        <v>423</v>
      </c>
      <c r="E318" s="18" t="s">
        <v>94</v>
      </c>
      <c r="F318" s="18" t="str">
        <f t="shared" si="19"/>
        <v>IMF</v>
      </c>
      <c r="G318" s="19" t="s">
        <v>230</v>
      </c>
      <c r="H318" s="8" t="s">
        <v>682</v>
      </c>
      <c r="I318" t="s">
        <v>430</v>
      </c>
      <c r="J318" t="s">
        <v>66</v>
      </c>
      <c r="K318" s="7" t="str" cm="1">
        <f t="array" ref="K318">+_xlfn.IFS(D318="F","PRM",D318="WF","SC",D318="FI","PRMM")</f>
        <v>SC</v>
      </c>
      <c r="L318" s="9" t="str" cm="1">
        <f t="array" ref="L318">+"CR" &amp; "/" &amp; K318 &amp; "/" &amp;
_xlfn.IFS(
OR(G318="PRE84",G318="PRE84S"),"ND",
AND(F318="OMF",OR(K318="PRM",K318="SC")),"DMI",
AND(F318="IMF",OR(K318="PRM",K318="SC")),"DMO",
AND(F318="SMF",OR(K318="PRM",K318="SC")),"DES",
AND(K318="PRMM",G318="CCCSR-84"),"DU")
&amp; "/" &amp; C318</f>
        <v>CR/SC/DMO/8</v>
      </c>
      <c r="M318" s="10" t="str" cm="1">
        <f t="array" ref="M318">+"CR" &amp; "/" &amp; K318 &amp; "/" &amp;
_xlfn.IFS(
OR(G318="PRE84",G318="PRE84S"),"ND",
AND(F318="OMF",OR(K318="PRM",K318="SC")),"DMI",
AND(F318="IMF",OR(K318="PRM",K318="SC")),"DMO",
AND(F318="SMF",OR(K318="PRM",K318="SC")),"DES",
AND(K318="PRMM",G318="CCCSR-84"),"DU")</f>
        <v>CR/SC/DMO</v>
      </c>
      <c r="N318" s="17"/>
      <c r="O318" s="12">
        <v>3.0000000000000001E-3</v>
      </c>
      <c r="P318" s="12">
        <v>1.2673794437618019E-2</v>
      </c>
      <c r="Q318" s="12">
        <v>2.3605115783774729E-2</v>
      </c>
      <c r="R318" s="12">
        <v>3.5000000000000003E-2</v>
      </c>
      <c r="S318" s="12" t="str">
        <f t="shared" si="17"/>
        <v>0.003,0.012673794437618,0.0236051157837747,0.035</v>
      </c>
      <c r="T318" s="11">
        <v>3.5000000000000003E-2</v>
      </c>
      <c r="U318" s="11">
        <v>0.4</v>
      </c>
      <c r="V318" s="11">
        <v>0.4</v>
      </c>
      <c r="W318" s="11">
        <v>0.4</v>
      </c>
      <c r="X318" s="11">
        <v>0.4</v>
      </c>
      <c r="Y318" s="21" t="str">
        <f t="shared" si="16"/>
        <v>0.4,0.4,0.4,0.4</v>
      </c>
      <c r="Z318" s="11">
        <f t="shared" si="18"/>
        <v>3.5000000000000003E-2</v>
      </c>
      <c r="AA318" s="7">
        <v>0.04</v>
      </c>
      <c r="AB318" s="7">
        <v>0.9</v>
      </c>
      <c r="AC318" s="7">
        <v>0.05</v>
      </c>
      <c r="AD318" s="13">
        <v>1</v>
      </c>
      <c r="AE318" s="13">
        <v>1</v>
      </c>
      <c r="AF318" s="14" t="str" cm="1">
        <f t="array" ref="AF318">+"Loss_distribution_"&amp;D318&amp;"_"&amp;_xlfn.IFS(AND(D318="F",OR(G318="CCCSR-84",G318="NSR98-10")),"POST85_",AND(D318="F",OR(G318="PRE84",G318="PRE84S")),"PRE85_",D318="WF","")&amp;IF(OR(G318="CCCSR-84",G318="NSR98-10",D318="WF"),_xlfn.IFS(F318="OMF","DMI",F318="IMF","DMO",F318="SMF","DES"),)&amp;"_"&amp;C318&amp;"P"</f>
        <v>Loss_distribution_WF_DMO_8P</v>
      </c>
      <c r="AG318" s="15">
        <v>1.4912000000000001</v>
      </c>
      <c r="AH318" s="15">
        <v>0.61577221500000001</v>
      </c>
      <c r="AI318" s="15">
        <v>2.5000000000000001E-2</v>
      </c>
      <c r="AJ318" s="15">
        <v>0.3</v>
      </c>
    </row>
    <row r="319" spans="1:36" hidden="1" x14ac:dyDescent="0.3">
      <c r="A319" s="7" t="s">
        <v>683</v>
      </c>
      <c r="B319" s="18">
        <v>823</v>
      </c>
      <c r="C319" s="18">
        <v>8</v>
      </c>
      <c r="D319" s="18" t="s">
        <v>423</v>
      </c>
      <c r="E319" s="18" t="s">
        <v>94</v>
      </c>
      <c r="F319" s="18" t="str">
        <f t="shared" si="19"/>
        <v>IMF</v>
      </c>
      <c r="G319" s="19" t="s">
        <v>230</v>
      </c>
      <c r="H319" s="8" t="s">
        <v>684</v>
      </c>
      <c r="I319" t="s">
        <v>430</v>
      </c>
      <c r="J319" t="s">
        <v>66</v>
      </c>
      <c r="K319" s="7" t="str" cm="1">
        <f t="array" ref="K319">+_xlfn.IFS(D319="F","PRM",D319="WF","SC",D319="FI","PRMM")</f>
        <v>SC</v>
      </c>
      <c r="L319" s="9" t="str" cm="1">
        <f t="array" ref="L319">+"CR" &amp; "/" &amp; K319 &amp; "/" &amp;
_xlfn.IFS(
OR(G319="PRE84",G319="PRE84S"),"ND",
AND(F319="OMF",OR(K319="PRM",K319="SC")),"DMI",
AND(F319="IMF",OR(K319="PRM",K319="SC")),"DMO",
AND(F319="SMF",OR(K319="PRM",K319="SC")),"DES",
AND(K319="PRMM",G319="CCCSR-84"),"DU")
&amp; "/" &amp; C319</f>
        <v>CR/SC/DMO/8</v>
      </c>
      <c r="M319" s="10" t="str" cm="1">
        <f t="array" ref="M319">+"CR" &amp; "/" &amp; K319 &amp; "/" &amp;
_xlfn.IFS(
OR(G319="PRE84",G319="PRE84S"),"ND",
AND(F319="OMF",OR(K319="PRM",K319="SC")),"DMI",
AND(F319="IMF",OR(K319="PRM",K319="SC")),"DMO",
AND(F319="SMF",OR(K319="PRM",K319="SC")),"DES",
AND(K319="PRMM",G319="CCCSR-84"),"DU")</f>
        <v>CR/SC/DMO</v>
      </c>
      <c r="N319" s="17"/>
      <c r="O319" s="12">
        <v>3.0000000000000001E-3</v>
      </c>
      <c r="P319" s="12">
        <v>1.2901877770951352E-2</v>
      </c>
      <c r="Q319" s="12">
        <v>2.3296517307229522E-2</v>
      </c>
      <c r="R319" s="12">
        <v>3.5000000000000003E-2</v>
      </c>
      <c r="S319" s="12" t="str">
        <f t="shared" si="17"/>
        <v>0.003,0.0129018777709514,0.0232965173072295,0.035</v>
      </c>
      <c r="T319" s="11">
        <v>3.5000000000000003E-2</v>
      </c>
      <c r="U319" s="11">
        <v>0.4</v>
      </c>
      <c r="V319" s="11">
        <v>0.4</v>
      </c>
      <c r="W319" s="11">
        <v>0.4</v>
      </c>
      <c r="X319" s="11">
        <v>0.4</v>
      </c>
      <c r="Y319" s="21" t="str">
        <f t="shared" si="16"/>
        <v>0.4,0.4,0.4,0.4</v>
      </c>
      <c r="Z319" s="11">
        <f t="shared" si="18"/>
        <v>3.5000000000000003E-2</v>
      </c>
      <c r="AA319" s="7">
        <v>0.04</v>
      </c>
      <c r="AB319" s="7">
        <v>0.9</v>
      </c>
      <c r="AC319" s="7">
        <v>0.05</v>
      </c>
      <c r="AD319" s="13">
        <v>1</v>
      </c>
      <c r="AE319" s="13">
        <v>1</v>
      </c>
      <c r="AF319" s="14" t="str" cm="1">
        <f t="array" ref="AF319">+"Loss_distribution_"&amp;D319&amp;"_"&amp;_xlfn.IFS(AND(D319="F",OR(G319="CCCSR-84",G319="NSR98-10")),"POST85_",AND(D319="F",OR(G319="PRE84",G319="PRE84S")),"PRE85_",D319="WF","")&amp;IF(OR(G319="CCCSR-84",G319="NSR98-10",D319="WF"),_xlfn.IFS(F319="OMF","DMI",F319="IMF","DMO",F319="SMF","DES"),)&amp;"_"&amp;C319&amp;"P"</f>
        <v>Loss_distribution_WF_DMO_8P</v>
      </c>
      <c r="AG319" s="15">
        <v>1.4912000000000001</v>
      </c>
      <c r="AH319" s="15">
        <v>0.61577221500000001</v>
      </c>
      <c r="AI319" s="15">
        <v>2.5000000000000001E-2</v>
      </c>
      <c r="AJ319" s="15">
        <v>0.3</v>
      </c>
    </row>
    <row r="320" spans="1:36" hidden="1" x14ac:dyDescent="0.3">
      <c r="A320" s="7" t="s">
        <v>685</v>
      </c>
      <c r="B320" s="18">
        <v>824</v>
      </c>
      <c r="C320" s="18">
        <v>10</v>
      </c>
      <c r="D320" s="18" t="s">
        <v>423</v>
      </c>
      <c r="E320" s="18" t="s">
        <v>94</v>
      </c>
      <c r="F320" s="18" t="str">
        <f t="shared" si="19"/>
        <v>IMF</v>
      </c>
      <c r="G320" s="19" t="s">
        <v>230</v>
      </c>
      <c r="H320" s="8" t="s">
        <v>686</v>
      </c>
      <c r="I320" t="s">
        <v>437</v>
      </c>
      <c r="J320" t="s">
        <v>66</v>
      </c>
      <c r="K320" s="7" t="str" cm="1">
        <f t="array" ref="K320">+_xlfn.IFS(D320="F","PRM",D320="WF","SC",D320="FI","PRMM")</f>
        <v>SC</v>
      </c>
      <c r="L320" s="9" t="str" cm="1">
        <f t="array" ref="L320">+"CR" &amp; "/" &amp; K320 &amp; "/" &amp;
_xlfn.IFS(
OR(G320="PRE84",G320="PRE84S"),"ND",
AND(F320="OMF",OR(K320="PRM",K320="SC")),"DMI",
AND(F320="IMF",OR(K320="PRM",K320="SC")),"DMO",
AND(F320="SMF",OR(K320="PRM",K320="SC")),"DES",
AND(K320="PRMM",G320="CCCSR-84"),"DU")
&amp; "/" &amp; C320</f>
        <v>CR/SC/DMO/10</v>
      </c>
      <c r="M320" s="10" t="str" cm="1">
        <f t="array" ref="M320">+"CR" &amp; "/" &amp; K320 &amp; "/" &amp;
_xlfn.IFS(
OR(G320="PRE84",G320="PRE84S"),"ND",
AND(F320="OMF",OR(K320="PRM",K320="SC")),"DMI",
AND(F320="IMF",OR(K320="PRM",K320="SC")),"DMO",
AND(F320="SMF",OR(K320="PRM",K320="SC")),"DES",
AND(K320="PRMM",G320="CCCSR-84"),"DU")</f>
        <v>CR/SC/DMO</v>
      </c>
      <c r="N320" s="17"/>
      <c r="O320" s="12">
        <v>3.0000000000000001E-3</v>
      </c>
      <c r="P320" s="12">
        <v>1.2559752770951352E-2</v>
      </c>
      <c r="Q320" s="12">
        <v>2.3607383099657146E-2</v>
      </c>
      <c r="R320" s="12">
        <v>3.5000000000000003E-2</v>
      </c>
      <c r="S320" s="12" t="str">
        <f t="shared" si="17"/>
        <v>0.003,0.0125597527709514,0.0236073830996571,0.035</v>
      </c>
      <c r="T320" s="11">
        <v>3.5000000000000003E-2</v>
      </c>
      <c r="U320" s="11">
        <v>0.4</v>
      </c>
      <c r="V320" s="11">
        <v>0.4</v>
      </c>
      <c r="W320" s="11">
        <v>0.4</v>
      </c>
      <c r="X320" s="11">
        <v>0.4</v>
      </c>
      <c r="Y320" s="21" t="str">
        <f t="shared" si="16"/>
        <v>0.4,0.4,0.4,0.4</v>
      </c>
      <c r="Z320" s="11">
        <f t="shared" si="18"/>
        <v>3.5000000000000003E-2</v>
      </c>
      <c r="AA320" s="7">
        <v>0.04</v>
      </c>
      <c r="AB320" s="7">
        <v>0.9</v>
      </c>
      <c r="AC320" s="7">
        <v>0.05</v>
      </c>
      <c r="AD320" s="13">
        <v>1.5</v>
      </c>
      <c r="AE320" s="13">
        <v>1</v>
      </c>
      <c r="AF320" s="14" t="str" cm="1">
        <f t="array" ref="AF320">+"Loss_distribution_"&amp;D320&amp;"_"&amp;_xlfn.IFS(AND(D320="F",OR(G320="CCCSR-84",G320="NSR98-10")),"POST85_",AND(D320="F",OR(G320="PRE84",G320="PRE84S")),"PRE85_",D320="WF","")&amp;IF(OR(G320="CCCSR-84",G320="NSR98-10",D320="WF"),_xlfn.IFS(F320="OMF","DMI",F320="IMF","DMO",F320="SMF","DES"),)&amp;"_"&amp;C320&amp;"P"</f>
        <v>Loss_distribution_WF_DMO_10P</v>
      </c>
      <c r="AG320" s="15">
        <v>1.1234999999999999</v>
      </c>
      <c r="AH320" s="15">
        <v>0.54326452000000003</v>
      </c>
      <c r="AI320" s="15">
        <v>2.5000000000000001E-2</v>
      </c>
      <c r="AJ320" s="15">
        <v>0.3</v>
      </c>
    </row>
    <row r="321" spans="1:36" hidden="1" x14ac:dyDescent="0.3">
      <c r="A321" s="7" t="s">
        <v>687</v>
      </c>
      <c r="B321" s="18">
        <v>825</v>
      </c>
      <c r="C321" s="18">
        <v>10</v>
      </c>
      <c r="D321" s="18" t="s">
        <v>423</v>
      </c>
      <c r="E321" s="18" t="s">
        <v>94</v>
      </c>
      <c r="F321" s="18" t="str">
        <f t="shared" si="19"/>
        <v>IMF</v>
      </c>
      <c r="G321" s="19" t="s">
        <v>230</v>
      </c>
      <c r="H321" s="8" t="s">
        <v>688</v>
      </c>
      <c r="I321" t="s">
        <v>437</v>
      </c>
      <c r="J321" t="s">
        <v>66</v>
      </c>
      <c r="K321" s="7" t="str" cm="1">
        <f t="array" ref="K321">+_xlfn.IFS(D321="F","PRM",D321="WF","SC",D321="FI","PRMM")</f>
        <v>SC</v>
      </c>
      <c r="L321" s="9" t="str" cm="1">
        <f t="array" ref="L321">+"CR" &amp; "/" &amp; K321 &amp; "/" &amp;
_xlfn.IFS(
OR(G321="PRE84",G321="PRE84S"),"ND",
AND(F321="OMF",OR(K321="PRM",K321="SC")),"DMI",
AND(F321="IMF",OR(K321="PRM",K321="SC")),"DMO",
AND(F321="SMF",OR(K321="PRM",K321="SC")),"DES",
AND(K321="PRMM",G321="CCCSR-84"),"DU")
&amp; "/" &amp; C321</f>
        <v>CR/SC/DMO/10</v>
      </c>
      <c r="M321" s="10" t="str" cm="1">
        <f t="array" ref="M321">+"CR" &amp; "/" &amp; K321 &amp; "/" &amp;
_xlfn.IFS(
OR(G321="PRE84",G321="PRE84S"),"ND",
AND(F321="OMF",OR(K321="PRM",K321="SC")),"DMI",
AND(F321="IMF",OR(K321="PRM",K321="SC")),"DMO",
AND(F321="SMF",OR(K321="PRM",K321="SC")),"DES",
AND(K321="PRMM",G321="CCCSR-84"),"DU")</f>
        <v>CR/SC/DMO</v>
      </c>
      <c r="N321" s="17"/>
      <c r="O321" s="12">
        <v>3.0000000000000001E-3</v>
      </c>
      <c r="P321" s="12">
        <v>1.2901877770951352E-2</v>
      </c>
      <c r="Q321" s="12">
        <v>2.3297462159492122E-2</v>
      </c>
      <c r="R321" s="12">
        <v>3.5000000000000003E-2</v>
      </c>
      <c r="S321" s="12" t="str">
        <f t="shared" si="17"/>
        <v>0.003,0.0129018777709514,0.0232974621594921,0.035</v>
      </c>
      <c r="T321" s="11">
        <v>3.5000000000000003E-2</v>
      </c>
      <c r="U321" s="11">
        <v>0.4</v>
      </c>
      <c r="V321" s="11">
        <v>0.4</v>
      </c>
      <c r="W321" s="11">
        <v>0.4</v>
      </c>
      <c r="X321" s="11">
        <v>0.4</v>
      </c>
      <c r="Y321" s="21" t="str">
        <f t="shared" si="16"/>
        <v>0.4,0.4,0.4,0.4</v>
      </c>
      <c r="Z321" s="11">
        <f t="shared" si="18"/>
        <v>3.5000000000000003E-2</v>
      </c>
      <c r="AA321" s="7">
        <v>0.04</v>
      </c>
      <c r="AB321" s="7">
        <v>0.9</v>
      </c>
      <c r="AC321" s="7">
        <v>0.05</v>
      </c>
      <c r="AD321" s="13">
        <v>1.5</v>
      </c>
      <c r="AE321" s="13">
        <v>1</v>
      </c>
      <c r="AF321" s="14" t="str" cm="1">
        <f t="array" ref="AF321">+"Loss_distribution_"&amp;D321&amp;"_"&amp;_xlfn.IFS(AND(D321="F",OR(G321="CCCSR-84",G321="NSR98-10")),"POST85_",AND(D321="F",OR(G321="PRE84",G321="PRE84S")),"PRE85_",D321="WF","")&amp;IF(OR(G321="CCCSR-84",G321="NSR98-10",D321="WF"),_xlfn.IFS(F321="OMF","DMI",F321="IMF","DMO",F321="SMF","DES"),)&amp;"_"&amp;C321&amp;"P"</f>
        <v>Loss_distribution_WF_DMO_10P</v>
      </c>
      <c r="AG321" s="15">
        <v>1.1234999999999999</v>
      </c>
      <c r="AH321" s="15">
        <v>0.54326452000000003</v>
      </c>
      <c r="AI321" s="15">
        <v>2.5000000000000001E-2</v>
      </c>
      <c r="AJ321" s="15">
        <v>0.3</v>
      </c>
    </row>
    <row r="322" spans="1:36" hidden="1" x14ac:dyDescent="0.3">
      <c r="A322" s="7" t="s">
        <v>689</v>
      </c>
      <c r="B322" s="18">
        <v>826</v>
      </c>
      <c r="C322" s="18">
        <v>12</v>
      </c>
      <c r="D322" s="18" t="s">
        <v>423</v>
      </c>
      <c r="E322" s="18" t="s">
        <v>94</v>
      </c>
      <c r="F322" s="18" t="str">
        <f t="shared" si="19"/>
        <v>IMF</v>
      </c>
      <c r="G322" s="19" t="s">
        <v>230</v>
      </c>
      <c r="H322" s="8" t="s">
        <v>690</v>
      </c>
      <c r="I322" t="s">
        <v>430</v>
      </c>
      <c r="J322" t="s">
        <v>66</v>
      </c>
      <c r="K322" s="7" t="str" cm="1">
        <f t="array" ref="K322">+_xlfn.IFS(D322="F","PRM",D322="WF","SC",D322="FI","PRMM")</f>
        <v>SC</v>
      </c>
      <c r="L322" s="9" t="str" cm="1">
        <f t="array" ref="L322">+"CR" &amp; "/" &amp; K322 &amp; "/" &amp;
_xlfn.IFS(
OR(G322="PRE84",G322="PRE84S"),"ND",
AND(F322="OMF",OR(K322="PRM",K322="SC")),"DMI",
AND(F322="IMF",OR(K322="PRM",K322="SC")),"DMO",
AND(F322="SMF",OR(K322="PRM",K322="SC")),"DES",
AND(K322="PRMM",G322="CCCSR-84"),"DU")
&amp; "/" &amp; C322</f>
        <v>CR/SC/DMO/12</v>
      </c>
      <c r="M322" s="10" t="str" cm="1">
        <f t="array" ref="M322">+"CR" &amp; "/" &amp; K322 &amp; "/" &amp;
_xlfn.IFS(
OR(G322="PRE84",G322="PRE84S"),"ND",
AND(F322="OMF",OR(K322="PRM",K322="SC")),"DMI",
AND(F322="IMF",OR(K322="PRM",K322="SC")),"DMO",
AND(F322="SMF",OR(K322="PRM",K322="SC")),"DES",
AND(K322="PRMM",G322="CCCSR-84"),"DU")</f>
        <v>CR/SC/DMO</v>
      </c>
      <c r="N322" s="17"/>
      <c r="O322" s="12">
        <v>3.0000000000000001E-3</v>
      </c>
      <c r="P322" s="12">
        <v>1.2388690270951351E-2</v>
      </c>
      <c r="Q322" s="12">
        <v>2.3220539942676397E-2</v>
      </c>
      <c r="R322" s="12">
        <v>3.5000000000000003E-2</v>
      </c>
      <c r="S322" s="12" t="str">
        <f t="shared" si="17"/>
        <v>0.003,0.0123886902709514,0.0232205399426764,0.035</v>
      </c>
      <c r="T322" s="11">
        <v>3.5000000000000003E-2</v>
      </c>
      <c r="U322" s="11">
        <v>0.4</v>
      </c>
      <c r="V322" s="11">
        <v>0.4</v>
      </c>
      <c r="W322" s="11">
        <v>0.4</v>
      </c>
      <c r="X322" s="11">
        <v>0.4</v>
      </c>
      <c r="Y322" s="21" t="str">
        <f t="shared" ref="Y322:Y375" si="20">+U322&amp;","&amp;V322&amp;","&amp;W322&amp;","&amp;X322</f>
        <v>0.4,0.4,0.4,0.4</v>
      </c>
      <c r="Z322" s="11">
        <f t="shared" si="18"/>
        <v>3.5000000000000003E-2</v>
      </c>
      <c r="AA322" s="7">
        <v>0.04</v>
      </c>
      <c r="AB322" s="7">
        <v>0.9</v>
      </c>
      <c r="AC322" s="7">
        <v>0.05</v>
      </c>
      <c r="AD322" s="13">
        <v>1.5</v>
      </c>
      <c r="AE322" s="13">
        <v>1</v>
      </c>
      <c r="AF322" s="14" t="str" cm="1">
        <f t="array" ref="AF322">+"Loss_distribution_"&amp;D322&amp;"_"&amp;_xlfn.IFS(AND(D322="F",OR(G322="CCCSR-84",G322="NSR98-10")),"POST85_",AND(D322="F",OR(G322="PRE84",G322="PRE84S")),"PRE85_",D322="WF","")&amp;IF(OR(G322="CCCSR-84",G322="NSR98-10",D322="WF"),_xlfn.IFS(F322="OMF","DMI",F322="IMF","DMO",F322="SMF","DES"),)&amp;"_"&amp;C322&amp;"P"</f>
        <v>Loss_distribution_WF_DMO_12P</v>
      </c>
      <c r="AG322" s="15">
        <v>1.2109000000000001</v>
      </c>
      <c r="AH322" s="15">
        <v>0.60138683199999998</v>
      </c>
      <c r="AI322" s="15">
        <v>2.5000000000000001E-2</v>
      </c>
      <c r="AJ322" s="15">
        <v>0.3</v>
      </c>
    </row>
    <row r="323" spans="1:36" hidden="1" x14ac:dyDescent="0.3">
      <c r="A323" s="7" t="s">
        <v>691</v>
      </c>
      <c r="B323" s="18">
        <v>827</v>
      </c>
      <c r="C323" s="18">
        <v>12</v>
      </c>
      <c r="D323" s="18" t="s">
        <v>423</v>
      </c>
      <c r="E323" s="18" t="s">
        <v>94</v>
      </c>
      <c r="F323" s="18" t="str">
        <f t="shared" si="19"/>
        <v>IMF</v>
      </c>
      <c r="G323" s="19" t="s">
        <v>230</v>
      </c>
      <c r="H323" s="8" t="s">
        <v>692</v>
      </c>
      <c r="I323" t="s">
        <v>430</v>
      </c>
      <c r="J323" t="s">
        <v>66</v>
      </c>
      <c r="K323" s="7" t="str" cm="1">
        <f t="array" ref="K323">+_xlfn.IFS(D323="F","PRM",D323="WF","SC",D323="FI","PRMM")</f>
        <v>SC</v>
      </c>
      <c r="L323" s="9" t="str" cm="1">
        <f t="array" ref="L323">+"CR" &amp; "/" &amp; K323 &amp; "/" &amp;
_xlfn.IFS(
OR(G323="PRE84",G323="PRE84S"),"ND",
AND(F323="OMF",OR(K323="PRM",K323="SC")),"DMI",
AND(F323="IMF",OR(K323="PRM",K323="SC")),"DMO",
AND(F323="SMF",OR(K323="PRM",K323="SC")),"DES",
AND(K323="PRMM",G323="CCCSR-84"),"DU")
&amp; "/" &amp; C323</f>
        <v>CR/SC/DMO/12</v>
      </c>
      <c r="M323" s="10" t="str" cm="1">
        <f t="array" ref="M323">+"CR" &amp; "/" &amp; K323 &amp; "/" &amp;
_xlfn.IFS(
OR(G323="PRE84",G323="PRE84S"),"ND",
AND(F323="OMF",OR(K323="PRM",K323="SC")),"DMI",
AND(F323="IMF",OR(K323="PRM",K323="SC")),"DMO",
AND(F323="SMF",OR(K323="PRM",K323="SC")),"DES",
AND(K323="PRMM",G323="CCCSR-84"),"DU")</f>
        <v>CR/SC/DMO</v>
      </c>
      <c r="N323" s="17"/>
      <c r="O323" s="12">
        <v>3.0000000000000001E-3</v>
      </c>
      <c r="P323" s="12">
        <v>1.2901877770951352E-2</v>
      </c>
      <c r="Q323" s="12">
        <v>2.3063326416508247E-2</v>
      </c>
      <c r="R323" s="12">
        <v>3.5000000000000003E-2</v>
      </c>
      <c r="S323" s="12" t="str">
        <f t="shared" ref="S323:S375" si="21">+_xlfn.CONCAT(O323,",",P323,",",Q323,",",R323)</f>
        <v>0.003,0.0129018777709514,0.0230633264165082,0.035</v>
      </c>
      <c r="T323" s="11">
        <v>3.5000000000000003E-2</v>
      </c>
      <c r="U323" s="11">
        <v>0.4</v>
      </c>
      <c r="V323" s="11">
        <v>0.4</v>
      </c>
      <c r="W323" s="11">
        <v>0.4</v>
      </c>
      <c r="X323" s="11">
        <v>0.4</v>
      </c>
      <c r="Y323" s="21" t="str">
        <f t="shared" si="20"/>
        <v>0.4,0.4,0.4,0.4</v>
      </c>
      <c r="Z323" s="11">
        <f t="shared" ref="Z323:Z375" si="22">+T323</f>
        <v>3.5000000000000003E-2</v>
      </c>
      <c r="AA323" s="7">
        <v>0.04</v>
      </c>
      <c r="AB323" s="7">
        <v>0.9</v>
      </c>
      <c r="AC323" s="7">
        <v>0.05</v>
      </c>
      <c r="AD323" s="13">
        <v>1.5</v>
      </c>
      <c r="AE323" s="13">
        <v>1</v>
      </c>
      <c r="AF323" s="14" t="str" cm="1">
        <f t="array" ref="AF323">+"Loss_distribution_"&amp;D323&amp;"_"&amp;_xlfn.IFS(AND(D323="F",OR(G323="CCCSR-84",G323="NSR98-10")),"POST85_",AND(D323="F",OR(G323="PRE84",G323="PRE84S")),"PRE85_",D323="WF","")&amp;IF(OR(G323="CCCSR-84",G323="NSR98-10",D323="WF"),_xlfn.IFS(F323="OMF","DMI",F323="IMF","DMO",F323="SMF","DES"),)&amp;"_"&amp;C323&amp;"P"</f>
        <v>Loss_distribution_WF_DMO_12P</v>
      </c>
      <c r="AG323" s="15">
        <v>1.2109000000000001</v>
      </c>
      <c r="AH323" s="15">
        <v>0.60138683199999998</v>
      </c>
      <c r="AI323" s="15">
        <v>2.5000000000000001E-2</v>
      </c>
      <c r="AJ323" s="15">
        <v>0.3</v>
      </c>
    </row>
    <row r="324" spans="1:36" hidden="1" x14ac:dyDescent="0.3">
      <c r="A324" s="7" t="s">
        <v>693</v>
      </c>
      <c r="B324" s="18">
        <v>828</v>
      </c>
      <c r="C324" s="18">
        <v>14</v>
      </c>
      <c r="D324" s="18" t="s">
        <v>423</v>
      </c>
      <c r="E324" s="18" t="s">
        <v>94</v>
      </c>
      <c r="F324" s="18" t="str">
        <f t="shared" si="19"/>
        <v>IMF</v>
      </c>
      <c r="G324" s="19" t="s">
        <v>230</v>
      </c>
      <c r="H324" s="8" t="s">
        <v>694</v>
      </c>
      <c r="I324" t="s">
        <v>437</v>
      </c>
      <c r="J324" t="s">
        <v>66</v>
      </c>
      <c r="K324" s="7" t="str" cm="1">
        <f t="array" ref="K324">+_xlfn.IFS(D324="F","PRM",D324="WF","SC",D324="FI","PRMM")</f>
        <v>SC</v>
      </c>
      <c r="L324" s="9" t="str" cm="1">
        <f t="array" ref="L324">+"CR" &amp; "/" &amp; K324 &amp; "/" &amp;
_xlfn.IFS(
OR(G324="PRE84",G324="PRE84S"),"ND",
AND(F324="OMF",OR(K324="PRM",K324="SC")),"DMI",
AND(F324="IMF",OR(K324="PRM",K324="SC")),"DMO",
AND(F324="SMF",OR(K324="PRM",K324="SC")),"DES",
AND(K324="PRMM",G324="CCCSR-84"),"DU")
&amp; "/" &amp; C324</f>
        <v>CR/SC/DMO/14</v>
      </c>
      <c r="M324" s="10" t="str" cm="1">
        <f t="array" ref="M324">+"CR" &amp; "/" &amp; K324 &amp; "/" &amp;
_xlfn.IFS(
OR(G324="PRE84",G324="PRE84S"),"ND",
AND(F324="OMF",OR(K324="PRM",K324="SC")),"DMI",
AND(F324="IMF",OR(K324="PRM",K324="SC")),"DMO",
AND(F324="SMF",OR(K324="PRM",K324="SC")),"DES",
AND(K324="PRMM",G324="CCCSR-84"),"DU")</f>
        <v>CR/SC/DMO</v>
      </c>
      <c r="N324" s="20"/>
      <c r="O324" s="12">
        <v>3.0000000000000001E-3</v>
      </c>
      <c r="P324" s="12">
        <v>1.2274648604284686E-2</v>
      </c>
      <c r="Q324" s="12">
        <v>2.3390962861641999E-2</v>
      </c>
      <c r="R324" s="12">
        <v>3.5000000000000003E-2</v>
      </c>
      <c r="S324" s="12" t="str">
        <f t="shared" si="21"/>
        <v>0.003,0.0122746486042847,0.023390962861642,0.035</v>
      </c>
      <c r="T324" s="11">
        <v>3.5000000000000003E-2</v>
      </c>
      <c r="U324" s="11">
        <v>0.4</v>
      </c>
      <c r="V324" s="11">
        <v>0.4</v>
      </c>
      <c r="W324" s="11">
        <v>0.4</v>
      </c>
      <c r="X324" s="11">
        <v>0.4</v>
      </c>
      <c r="Y324" s="21" t="str">
        <f t="shared" si="20"/>
        <v>0.4,0.4,0.4,0.4</v>
      </c>
      <c r="Z324" s="11">
        <f t="shared" si="22"/>
        <v>3.5000000000000003E-2</v>
      </c>
      <c r="AA324" s="7">
        <v>0.04</v>
      </c>
      <c r="AB324" s="7">
        <v>0.9</v>
      </c>
      <c r="AC324" s="7">
        <v>0.05</v>
      </c>
      <c r="AD324" s="13">
        <v>1.5</v>
      </c>
      <c r="AE324" s="13">
        <v>1</v>
      </c>
      <c r="AF324" s="14" t="str" cm="1">
        <f t="array" ref="AF324">+"Loss_distribution_"&amp;D324&amp;"_"&amp;_xlfn.IFS(AND(D324="F",OR(G324="CCCSR-84",G324="NSR98-10")),"POST85_",AND(D324="F",OR(G324="PRE84",G324="PRE84S")),"PRE85_",D324="WF","")&amp;IF(OR(G324="CCCSR-84",G324="NSR98-10",D324="WF"),_xlfn.IFS(F324="OMF","DMI",F324="IMF","DMO",F324="SMF","DES"),)&amp;"_"&amp;C324&amp;"P"</f>
        <v>Loss_distribution_WF_DMO_14P</v>
      </c>
      <c r="AG324" s="15">
        <v>1.2983</v>
      </c>
      <c r="AH324" s="15">
        <v>0.54730246100000002</v>
      </c>
      <c r="AI324" s="15">
        <v>2.5000000000000001E-2</v>
      </c>
      <c r="AJ324" s="15">
        <v>0.3</v>
      </c>
    </row>
    <row r="325" spans="1:36" hidden="1" x14ac:dyDescent="0.3">
      <c r="A325" s="7" t="s">
        <v>695</v>
      </c>
      <c r="B325" s="18">
        <v>829</v>
      </c>
      <c r="C325" s="18">
        <v>14</v>
      </c>
      <c r="D325" s="18" t="s">
        <v>423</v>
      </c>
      <c r="E325" s="18" t="s">
        <v>94</v>
      </c>
      <c r="F325" s="18" t="str">
        <f t="shared" si="19"/>
        <v>IMF</v>
      </c>
      <c r="G325" s="19" t="s">
        <v>230</v>
      </c>
      <c r="H325" s="8" t="s">
        <v>696</v>
      </c>
      <c r="I325" t="s">
        <v>437</v>
      </c>
      <c r="J325" t="s">
        <v>66</v>
      </c>
      <c r="K325" s="7" t="str" cm="1">
        <f t="array" ref="K325">+_xlfn.IFS(D325="F","PRM",D325="WF","SC",D325="FI","PRMM")</f>
        <v>SC</v>
      </c>
      <c r="L325" s="9" t="str" cm="1">
        <f t="array" ref="L325">+"CR" &amp; "/" &amp; K325 &amp; "/" &amp;
_xlfn.IFS(
OR(G325="PRE84",G325="PRE84S"),"ND",
AND(F325="OMF",OR(K325="PRM",K325="SC")),"DMI",
AND(F325="IMF",OR(K325="PRM",K325="SC")),"DMO",
AND(F325="SMF",OR(K325="PRM",K325="SC")),"DES",
AND(K325="PRMM",G325="CCCSR-84"),"DU")
&amp; "/" &amp; C325</f>
        <v>CR/SC/DMO/14</v>
      </c>
      <c r="M325" s="10" t="str" cm="1">
        <f t="array" ref="M325">+"CR" &amp; "/" &amp; K325 &amp; "/" &amp;
_xlfn.IFS(
OR(G325="PRE84",G325="PRE84S"),"ND",
AND(F325="OMF",OR(K325="PRM",K325="SC")),"DMI",
AND(F325="IMF",OR(K325="PRM",K325="SC")),"DMO",
AND(F325="SMF",OR(K325="PRM",K325="SC")),"DES",
AND(K325="PRMM",G325="CCCSR-84"),"DU")</f>
        <v>CR/SC/DMO</v>
      </c>
      <c r="N325" s="17"/>
      <c r="O325" s="12">
        <v>3.0000000000000001E-3</v>
      </c>
      <c r="P325" s="12">
        <v>1.2787836104284685E-2</v>
      </c>
      <c r="Q325" s="12">
        <v>2.3318037152804727E-2</v>
      </c>
      <c r="R325" s="12">
        <v>3.5000000000000003E-2</v>
      </c>
      <c r="S325" s="12" t="str">
        <f t="shared" si="21"/>
        <v>0.003,0.0127878361042847,0.0233180371528047,0.035</v>
      </c>
      <c r="T325" s="11">
        <v>3.5000000000000003E-2</v>
      </c>
      <c r="U325" s="11">
        <v>0.4</v>
      </c>
      <c r="V325" s="11">
        <v>0.4</v>
      </c>
      <c r="W325" s="11">
        <v>0.4</v>
      </c>
      <c r="X325" s="11">
        <v>0.4</v>
      </c>
      <c r="Y325" s="21" t="str">
        <f t="shared" si="20"/>
        <v>0.4,0.4,0.4,0.4</v>
      </c>
      <c r="Z325" s="11">
        <f t="shared" si="22"/>
        <v>3.5000000000000003E-2</v>
      </c>
      <c r="AA325" s="7">
        <v>0.04</v>
      </c>
      <c r="AB325" s="7">
        <v>0.9</v>
      </c>
      <c r="AC325" s="7">
        <v>0.05</v>
      </c>
      <c r="AD325" s="13">
        <v>1.5</v>
      </c>
      <c r="AE325" s="13">
        <v>1</v>
      </c>
      <c r="AF325" s="14" t="str" cm="1">
        <f t="array" ref="AF325">+"Loss_distribution_"&amp;D325&amp;"_"&amp;_xlfn.IFS(AND(D325="F",OR(G325="CCCSR-84",G325="NSR98-10")),"POST85_",AND(D325="F",OR(G325="PRE84",G325="PRE84S")),"PRE85_",D325="WF","")&amp;IF(OR(G325="CCCSR-84",G325="NSR98-10",D325="WF"),_xlfn.IFS(F325="OMF","DMI",F325="IMF","DMO",F325="SMF","DES"),)&amp;"_"&amp;C325&amp;"P"</f>
        <v>Loss_distribution_WF_DMO_14P</v>
      </c>
      <c r="AG325" s="15">
        <v>1.2983</v>
      </c>
      <c r="AH325" s="15">
        <v>0.54730246100000002</v>
      </c>
      <c r="AI325" s="15">
        <v>2.5000000000000001E-2</v>
      </c>
      <c r="AJ325" s="15">
        <v>0.3</v>
      </c>
    </row>
    <row r="326" spans="1:36" hidden="1" x14ac:dyDescent="0.3">
      <c r="A326" s="7" t="s">
        <v>697</v>
      </c>
      <c r="B326" s="18">
        <v>830</v>
      </c>
      <c r="C326" s="18">
        <v>16</v>
      </c>
      <c r="D326" s="18" t="s">
        <v>423</v>
      </c>
      <c r="E326" s="18" t="s">
        <v>94</v>
      </c>
      <c r="F326" s="18" t="str">
        <f t="shared" si="19"/>
        <v>IMF</v>
      </c>
      <c r="G326" s="19" t="s">
        <v>230</v>
      </c>
      <c r="H326" s="8" t="s">
        <v>698</v>
      </c>
      <c r="I326" t="s">
        <v>437</v>
      </c>
      <c r="J326" t="s">
        <v>66</v>
      </c>
      <c r="K326" s="7" t="str" cm="1">
        <f t="array" ref="K326">+_xlfn.IFS(D326="F","PRM",D326="WF","SC",D326="FI","PRMM")</f>
        <v>SC</v>
      </c>
      <c r="L326" s="9" t="str" cm="1">
        <f t="array" ref="L326">+"CR" &amp; "/" &amp; K326 &amp; "/" &amp;
_xlfn.IFS(
OR(G326="PRE84",G326="PRE84S"),"ND",
AND(F326="OMF",OR(K326="PRM",K326="SC")),"DMI",
AND(F326="IMF",OR(K326="PRM",K326="SC")),"DMO",
AND(F326="SMF",OR(K326="PRM",K326="SC")),"DES",
AND(K326="PRMM",G326="CCCSR-84"),"DU")
&amp; "/" &amp; C326</f>
        <v>CR/SC/DMO/16</v>
      </c>
      <c r="M326" s="10" t="str" cm="1">
        <f t="array" ref="M326">+"CR" &amp; "/" &amp; K326 &amp; "/" &amp;
_xlfn.IFS(
OR(G326="PRE84",G326="PRE84S"),"ND",
AND(F326="OMF",OR(K326="PRM",K326="SC")),"DMI",
AND(F326="IMF",OR(K326="PRM",K326="SC")),"DMO",
AND(F326="SMF",OR(K326="PRM",K326="SC")),"DES",
AND(K326="PRMM",G326="CCCSR-84"),"DU")</f>
        <v>CR/SC/DMO</v>
      </c>
      <c r="N326" s="17"/>
      <c r="O326" s="12">
        <v>3.0000000000000001E-3</v>
      </c>
      <c r="P326" s="12">
        <v>1.2160606937618017E-2</v>
      </c>
      <c r="Q326" s="12">
        <v>2.3005110122620756E-2</v>
      </c>
      <c r="R326" s="12">
        <v>3.5000000000000003E-2</v>
      </c>
      <c r="S326" s="12" t="str">
        <f t="shared" si="21"/>
        <v>0.003,0.012160606937618,0.0230051101226208,0.035</v>
      </c>
      <c r="T326" s="11">
        <v>3.5000000000000003E-2</v>
      </c>
      <c r="U326" s="11">
        <v>0.4</v>
      </c>
      <c r="V326" s="11">
        <v>0.4</v>
      </c>
      <c r="W326" s="11">
        <v>0.4</v>
      </c>
      <c r="X326" s="11">
        <v>0.4</v>
      </c>
      <c r="Y326" s="21" t="str">
        <f t="shared" si="20"/>
        <v>0.4,0.4,0.4,0.4</v>
      </c>
      <c r="Z326" s="11">
        <f t="shared" si="22"/>
        <v>3.5000000000000003E-2</v>
      </c>
      <c r="AA326" s="7">
        <v>0.04</v>
      </c>
      <c r="AB326" s="7">
        <v>0.9</v>
      </c>
      <c r="AC326" s="7">
        <v>0.05</v>
      </c>
      <c r="AD326" s="13">
        <v>1.5</v>
      </c>
      <c r="AE326" s="13">
        <v>1</v>
      </c>
      <c r="AF326" s="14" t="str" cm="1">
        <f t="array" ref="AF326">+"Loss_distribution_"&amp;D326&amp;"_"&amp;_xlfn.IFS(AND(D326="F",OR(G326="CCCSR-84",G326="NSR98-10")),"POST85_",AND(D326="F",OR(G326="PRE84",G326="PRE84S")),"PRE85_",D326="WF","")&amp;IF(OR(G326="CCCSR-84",G326="NSR98-10",D326="WF"),_xlfn.IFS(F326="OMF","DMI",F326="IMF","DMO",F326="SMF","DES"),)&amp;"_"&amp;C326&amp;"P"</f>
        <v>Loss_distribution_WF_DMO_16P</v>
      </c>
      <c r="AG326" s="15">
        <v>1.3856999999999999</v>
      </c>
      <c r="AH326" s="15">
        <v>0.536422014</v>
      </c>
      <c r="AI326" s="15">
        <v>2.5000000000000001E-2</v>
      </c>
      <c r="AJ326" s="15">
        <v>0.3</v>
      </c>
    </row>
    <row r="327" spans="1:36" hidden="1" x14ac:dyDescent="0.3">
      <c r="A327" s="7" t="s">
        <v>699</v>
      </c>
      <c r="B327" s="18">
        <v>831</v>
      </c>
      <c r="C327" s="18">
        <v>16</v>
      </c>
      <c r="D327" s="18" t="s">
        <v>423</v>
      </c>
      <c r="E327" s="18" t="s">
        <v>94</v>
      </c>
      <c r="F327" s="18" t="str">
        <f t="shared" si="19"/>
        <v>IMF</v>
      </c>
      <c r="G327" s="19" t="s">
        <v>230</v>
      </c>
      <c r="H327" s="8" t="s">
        <v>700</v>
      </c>
      <c r="I327" t="s">
        <v>437</v>
      </c>
      <c r="J327" t="s">
        <v>66</v>
      </c>
      <c r="K327" s="7" t="str" cm="1">
        <f t="array" ref="K327">+_xlfn.IFS(D327="F","PRM",D327="WF","SC",D327="FI","PRMM")</f>
        <v>SC</v>
      </c>
      <c r="L327" s="9" t="str" cm="1">
        <f t="array" ref="L327">+"CR" &amp; "/" &amp; K327 &amp; "/" &amp;
_xlfn.IFS(
OR(G327="PRE84",G327="PRE84S"),"ND",
AND(F327="OMF",OR(K327="PRM",K327="SC")),"DMI",
AND(F327="IMF",OR(K327="PRM",K327="SC")),"DMO",
AND(F327="SMF",OR(K327="PRM",K327="SC")),"DES",
AND(K327="PRMM",G327="CCCSR-84"),"DU")
&amp; "/" &amp; C327</f>
        <v>CR/SC/DMO/16</v>
      </c>
      <c r="M327" s="10" t="str" cm="1">
        <f t="array" ref="M327">+"CR" &amp; "/" &amp; K327 &amp; "/" &amp;
_xlfn.IFS(
OR(G327="PRE84",G327="PRE84S"),"ND",
AND(F327="OMF",OR(K327="PRM",K327="SC")),"DMI",
AND(F327="IMF",OR(K327="PRM",K327="SC")),"DMO",
AND(F327="SMF",OR(K327="PRM",K327="SC")),"DES",
AND(K327="PRMM",G327="CCCSR-84"),"DU")</f>
        <v>CR/SC/DMO</v>
      </c>
      <c r="N327" s="17"/>
      <c r="O327" s="12">
        <v>3.0000000000000001E-3</v>
      </c>
      <c r="P327" s="12">
        <v>1.2559752770951352E-2</v>
      </c>
      <c r="Q327" s="12">
        <v>2.3267970036811789E-2</v>
      </c>
      <c r="R327" s="12">
        <v>3.5000000000000003E-2</v>
      </c>
      <c r="S327" s="12" t="str">
        <f t="shared" si="21"/>
        <v>0.003,0.0125597527709514,0.0232679700368118,0.035</v>
      </c>
      <c r="T327" s="11">
        <v>3.5000000000000003E-2</v>
      </c>
      <c r="U327" s="11">
        <v>0.4</v>
      </c>
      <c r="V327" s="11">
        <v>0.4</v>
      </c>
      <c r="W327" s="11">
        <v>0.4</v>
      </c>
      <c r="X327" s="11">
        <v>0.4</v>
      </c>
      <c r="Y327" s="21" t="str">
        <f t="shared" si="20"/>
        <v>0.4,0.4,0.4,0.4</v>
      </c>
      <c r="Z327" s="11">
        <f t="shared" si="22"/>
        <v>3.5000000000000003E-2</v>
      </c>
      <c r="AA327" s="7">
        <v>0.04</v>
      </c>
      <c r="AB327" s="7">
        <v>0.9</v>
      </c>
      <c r="AC327" s="7">
        <v>0.05</v>
      </c>
      <c r="AD327" s="13">
        <v>1.5</v>
      </c>
      <c r="AE327" s="13">
        <v>1</v>
      </c>
      <c r="AF327" s="14" t="str" cm="1">
        <f t="array" ref="AF327">+"Loss_distribution_"&amp;D327&amp;"_"&amp;_xlfn.IFS(AND(D327="F",OR(G327="CCCSR-84",G327="NSR98-10")),"POST85_",AND(D327="F",OR(G327="PRE84",G327="PRE84S")),"PRE85_",D327="WF","")&amp;IF(OR(G327="CCCSR-84",G327="NSR98-10",D327="WF"),_xlfn.IFS(F327="OMF","DMI",F327="IMF","DMO",F327="SMF","DES"),)&amp;"_"&amp;C327&amp;"P"</f>
        <v>Loss_distribution_WF_DMO_16P</v>
      </c>
      <c r="AG327" s="15">
        <v>1.3856999999999999</v>
      </c>
      <c r="AH327" s="15">
        <v>0.536422014</v>
      </c>
      <c r="AI327" s="15">
        <v>2.5000000000000001E-2</v>
      </c>
      <c r="AJ327" s="15">
        <v>0.3</v>
      </c>
    </row>
    <row r="328" spans="1:36" hidden="1" x14ac:dyDescent="0.3">
      <c r="A328" s="7" t="s">
        <v>701</v>
      </c>
      <c r="B328" s="18">
        <v>836</v>
      </c>
      <c r="C328" s="18">
        <v>6</v>
      </c>
      <c r="D328" s="18" t="s">
        <v>423</v>
      </c>
      <c r="E328" s="18" t="s">
        <v>162</v>
      </c>
      <c r="F328" s="18" t="str">
        <f t="shared" si="19"/>
        <v>SMF</v>
      </c>
      <c r="G328" s="19" t="s">
        <v>230</v>
      </c>
      <c r="H328" s="8" t="s">
        <v>702</v>
      </c>
      <c r="I328" t="s">
        <v>425</v>
      </c>
      <c r="J328" t="s">
        <v>66</v>
      </c>
      <c r="K328" s="7" t="str" cm="1">
        <f t="array" ref="K328">+_xlfn.IFS(D328="F","PRM",D328="WF","SC",D328="FI","PRMM")</f>
        <v>SC</v>
      </c>
      <c r="L328" s="9" t="str" cm="1">
        <f t="array" ref="L328">+"CR" &amp; "/" &amp; K328 &amp; "/" &amp;
_xlfn.IFS(
OR(G328="PRE84",G328="PRE84S"),"ND",
AND(F328="OMF",OR(K328="PRM",K328="SC")),"DMI",
AND(F328="IMF",OR(K328="PRM",K328="SC")),"DMO",
AND(F328="SMF",OR(K328="PRM",K328="SC")),"DES",
AND(K328="PRMM",G328="CCCSR-84"),"DU")
&amp; "/" &amp; C328</f>
        <v>CR/SC/DES/6</v>
      </c>
      <c r="M328" s="10" t="str" cm="1">
        <f t="array" ref="M328">+"CR" &amp; "/" &amp; K328 &amp; "/" &amp;
_xlfn.IFS(
OR(G328="PRE84",G328="PRE84S"),"ND",
AND(F328="OMF",OR(K328="PRM",K328="SC")),"DMI",
AND(F328="IMF",OR(K328="PRM",K328="SC")),"DMO",
AND(F328="SMF",OR(K328="PRM",K328="SC")),"DES",
AND(K328="PRMM",G328="CCCSR-84"),"DU")</f>
        <v>CR/SC/DES</v>
      </c>
      <c r="N328" s="17"/>
      <c r="O328" s="12">
        <v>3.0000000000000001E-3</v>
      </c>
      <c r="P328" s="12">
        <v>1.2673794437618019E-2</v>
      </c>
      <c r="Q328" s="12">
        <v>2.1801268029280403E-2</v>
      </c>
      <c r="R328" s="12">
        <v>3.5000000000000003E-2</v>
      </c>
      <c r="S328" s="12" t="str">
        <f t="shared" si="21"/>
        <v>0.003,0.012673794437618,0.0218012680292804,0.035</v>
      </c>
      <c r="T328" s="11">
        <v>3.5000000000000003E-2</v>
      </c>
      <c r="U328" s="11">
        <v>0.4</v>
      </c>
      <c r="V328" s="11">
        <v>0.4</v>
      </c>
      <c r="W328" s="11">
        <v>0.4</v>
      </c>
      <c r="X328" s="11">
        <v>0.4</v>
      </c>
      <c r="Y328" s="21" t="str">
        <f t="shared" si="20"/>
        <v>0.4,0.4,0.4,0.4</v>
      </c>
      <c r="Z328" s="11">
        <f t="shared" si="22"/>
        <v>3.5000000000000003E-2</v>
      </c>
      <c r="AA328" s="7">
        <v>0.04</v>
      </c>
      <c r="AB328" s="7">
        <v>0.9</v>
      </c>
      <c r="AC328" s="7">
        <v>0.05</v>
      </c>
      <c r="AD328" s="13">
        <v>1</v>
      </c>
      <c r="AE328" s="13">
        <v>1</v>
      </c>
      <c r="AF328" s="14" t="str" cm="1">
        <f t="array" ref="AF328">+"Loss_distribution_"&amp;D328&amp;"_"&amp;_xlfn.IFS(AND(D328="F",OR(G328="CCCSR-84",G328="NSR98-10")),"POST85_",AND(D328="F",OR(G328="PRE84",G328="PRE84S")),"PRE85_",D328="WF","")&amp;IF(OR(G328="CCCSR-84",G328="NSR98-10",D328="WF"),_xlfn.IFS(F328="OMF","DMI",F328="IMF","DMO",F328="SMF","DES"),)&amp;"_"&amp;C328&amp;"P"</f>
        <v>Loss_distribution_WF_DES_6P</v>
      </c>
      <c r="AG328" s="15">
        <v>1.5685</v>
      </c>
      <c r="AH328" s="15">
        <v>0.54485661100000005</v>
      </c>
      <c r="AI328" s="15">
        <v>2.5000000000000001E-2</v>
      </c>
      <c r="AJ328" s="15">
        <v>0.3</v>
      </c>
    </row>
    <row r="329" spans="1:36" hidden="1" x14ac:dyDescent="0.3">
      <c r="A329" s="7" t="s">
        <v>703</v>
      </c>
      <c r="B329" s="18">
        <v>837</v>
      </c>
      <c r="C329" s="18">
        <v>6</v>
      </c>
      <c r="D329" s="18" t="s">
        <v>423</v>
      </c>
      <c r="E329" s="18" t="s">
        <v>162</v>
      </c>
      <c r="F329" s="18" t="str">
        <f t="shared" si="19"/>
        <v>SMF</v>
      </c>
      <c r="G329" s="19" t="s">
        <v>230</v>
      </c>
      <c r="H329" s="8" t="s">
        <v>704</v>
      </c>
      <c r="I329" t="s">
        <v>425</v>
      </c>
      <c r="J329" t="s">
        <v>66</v>
      </c>
      <c r="K329" s="7" t="str" cm="1">
        <f t="array" ref="K329">+_xlfn.IFS(D329="F","PRM",D329="WF","SC",D329="FI","PRMM")</f>
        <v>SC</v>
      </c>
      <c r="L329" s="9" t="str" cm="1">
        <f t="array" ref="L329">+"CR" &amp; "/" &amp; K329 &amp; "/" &amp;
_xlfn.IFS(
OR(G329="PRE84",G329="PRE84S"),"ND",
AND(F329="OMF",OR(K329="PRM",K329="SC")),"DMI",
AND(F329="IMF",OR(K329="PRM",K329="SC")),"DMO",
AND(F329="SMF",OR(K329="PRM",K329="SC")),"DES",
AND(K329="PRMM",G329="CCCSR-84"),"DU")
&amp; "/" &amp; C329</f>
        <v>CR/SC/DES/6</v>
      </c>
      <c r="M329" s="10" t="str" cm="1">
        <f t="array" ref="M329">+"CR" &amp; "/" &amp; K329 &amp; "/" &amp;
_xlfn.IFS(
OR(G329="PRE84",G329="PRE84S"),"ND",
AND(F329="OMF",OR(K329="PRM",K329="SC")),"DMI",
AND(F329="IMF",OR(K329="PRM",K329="SC")),"DMO",
AND(F329="SMF",OR(K329="PRM",K329="SC")),"DES",
AND(K329="PRMM",G329="CCCSR-84"),"DU")</f>
        <v>CR/SC/DES</v>
      </c>
      <c r="N329" s="17"/>
      <c r="O329" s="12">
        <v>3.0000000000000001E-3</v>
      </c>
      <c r="P329" s="12">
        <v>1.2901877770951352E-2</v>
      </c>
      <c r="Q329" s="12">
        <v>2.1801268029280403E-2</v>
      </c>
      <c r="R329" s="12">
        <v>3.5000000000000003E-2</v>
      </c>
      <c r="S329" s="12" t="str">
        <f t="shared" si="21"/>
        <v>0.003,0.0129018777709514,0.0218012680292804,0.035</v>
      </c>
      <c r="T329" s="11">
        <v>3.5000000000000003E-2</v>
      </c>
      <c r="U329" s="11">
        <v>0.4</v>
      </c>
      <c r="V329" s="11">
        <v>0.4</v>
      </c>
      <c r="W329" s="11">
        <v>0.4</v>
      </c>
      <c r="X329" s="11">
        <v>0.4</v>
      </c>
      <c r="Y329" s="21" t="str">
        <f t="shared" si="20"/>
        <v>0.4,0.4,0.4,0.4</v>
      </c>
      <c r="Z329" s="11">
        <f t="shared" si="22"/>
        <v>3.5000000000000003E-2</v>
      </c>
      <c r="AA329" s="7">
        <v>0.04</v>
      </c>
      <c r="AB329" s="7">
        <v>0.9</v>
      </c>
      <c r="AC329" s="7">
        <v>0.05</v>
      </c>
      <c r="AD329" s="13">
        <v>1</v>
      </c>
      <c r="AE329" s="13">
        <v>1</v>
      </c>
      <c r="AF329" s="14" t="str" cm="1">
        <f t="array" ref="AF329">+"Loss_distribution_"&amp;D329&amp;"_"&amp;_xlfn.IFS(AND(D329="F",OR(G329="CCCSR-84",G329="NSR98-10")),"POST85_",AND(D329="F",OR(G329="PRE84",G329="PRE84S")),"PRE85_",D329="WF","")&amp;IF(OR(G329="CCCSR-84",G329="NSR98-10",D329="WF"),_xlfn.IFS(F329="OMF","DMI",F329="IMF","DMO",F329="SMF","DES"),)&amp;"_"&amp;C329&amp;"P"</f>
        <v>Loss_distribution_WF_DES_6P</v>
      </c>
      <c r="AG329" s="15">
        <v>1.5685</v>
      </c>
      <c r="AH329" s="15">
        <v>0.54485661100000005</v>
      </c>
      <c r="AI329" s="15">
        <v>2.5000000000000001E-2</v>
      </c>
      <c r="AJ329" s="15">
        <v>0.3</v>
      </c>
    </row>
    <row r="330" spans="1:36" hidden="1" x14ac:dyDescent="0.3">
      <c r="A330" s="7" t="s">
        <v>705</v>
      </c>
      <c r="B330" s="18">
        <v>840</v>
      </c>
      <c r="C330" s="18">
        <v>8</v>
      </c>
      <c r="D330" s="18" t="s">
        <v>423</v>
      </c>
      <c r="E330" s="18" t="s">
        <v>162</v>
      </c>
      <c r="F330" s="18" t="str">
        <f t="shared" si="19"/>
        <v>SMF</v>
      </c>
      <c r="G330" s="19" t="s">
        <v>230</v>
      </c>
      <c r="H330" s="8" t="s">
        <v>706</v>
      </c>
      <c r="I330" t="s">
        <v>430</v>
      </c>
      <c r="J330" t="s">
        <v>66</v>
      </c>
      <c r="K330" s="7" t="str" cm="1">
        <f t="array" ref="K330">+_xlfn.IFS(D330="F","PRM",D330="WF","SC",D330="FI","PRMM")</f>
        <v>SC</v>
      </c>
      <c r="L330" s="9" t="str" cm="1">
        <f t="array" ref="L330">+"CR" &amp; "/" &amp; K330 &amp; "/" &amp;
_xlfn.IFS(
OR(G330="PRE84",G330="PRE84S"),"ND",
AND(F330="OMF",OR(K330="PRM",K330="SC")),"DMI",
AND(F330="IMF",OR(K330="PRM",K330="SC")),"DMO",
AND(F330="SMF",OR(K330="PRM",K330="SC")),"DES",
AND(K330="PRMM",G330="CCCSR-84"),"DU")
&amp; "/" &amp; C330</f>
        <v>CR/SC/DES/8</v>
      </c>
      <c r="M330" s="10" t="str" cm="1">
        <f t="array" ref="M330">+"CR" &amp; "/" &amp; K330 &amp; "/" &amp;
_xlfn.IFS(
OR(G330="PRE84",G330="PRE84S"),"ND",
AND(F330="OMF",OR(K330="PRM",K330="SC")),"DMI",
AND(F330="IMF",OR(K330="PRM",K330="SC")),"DMO",
AND(F330="SMF",OR(K330="PRM",K330="SC")),"DES",
AND(K330="PRMM",G330="CCCSR-84"),"DU")</f>
        <v>CR/SC/DES</v>
      </c>
      <c r="N330" s="17"/>
      <c r="O330" s="12">
        <v>3.0000000000000001E-3</v>
      </c>
      <c r="P330" s="12">
        <v>1.2502731937618019E-2</v>
      </c>
      <c r="Q330" s="12">
        <v>2.3426668127216922E-2</v>
      </c>
      <c r="R330" s="12">
        <v>3.5000000000000003E-2</v>
      </c>
      <c r="S330" s="12" t="str">
        <f t="shared" si="21"/>
        <v>0.003,0.012502731937618,0.0234266681272169,0.035</v>
      </c>
      <c r="T330" s="11">
        <v>3.5000000000000003E-2</v>
      </c>
      <c r="U330" s="11">
        <v>0.4</v>
      </c>
      <c r="V330" s="11">
        <v>0.4</v>
      </c>
      <c r="W330" s="11">
        <v>0.4</v>
      </c>
      <c r="X330" s="11">
        <v>0.4</v>
      </c>
      <c r="Y330" s="21" t="str">
        <f t="shared" si="20"/>
        <v>0.4,0.4,0.4,0.4</v>
      </c>
      <c r="Z330" s="11">
        <f t="shared" si="22"/>
        <v>3.5000000000000003E-2</v>
      </c>
      <c r="AA330" s="7">
        <v>0.04</v>
      </c>
      <c r="AB330" s="7">
        <v>0.9</v>
      </c>
      <c r="AC330" s="7">
        <v>0.05</v>
      </c>
      <c r="AD330" s="13">
        <v>1</v>
      </c>
      <c r="AE330" s="13">
        <v>1</v>
      </c>
      <c r="AF330" s="14" t="str" cm="1">
        <f t="array" ref="AF330">+"Loss_distribution_"&amp;D330&amp;"_"&amp;_xlfn.IFS(AND(D330="F",OR(G330="CCCSR-84",G330="NSR98-10")),"POST85_",AND(D330="F",OR(G330="PRE84",G330="PRE84S")),"PRE85_",D330="WF","")&amp;IF(OR(G330="CCCSR-84",G330="NSR98-10",D330="WF"),_xlfn.IFS(F330="OMF","DMI",F330="IMF","DMO",F330="SMF","DES"),)&amp;"_"&amp;C330&amp;"P"</f>
        <v>Loss_distribution_WF_DES_8P</v>
      </c>
      <c r="AG330" s="15">
        <v>1.6395</v>
      </c>
      <c r="AH330" s="15">
        <v>0.55789813499999996</v>
      </c>
      <c r="AI330" s="15">
        <v>2.5000000000000001E-2</v>
      </c>
      <c r="AJ330" s="15">
        <v>0.3</v>
      </c>
    </row>
    <row r="331" spans="1:36" hidden="1" x14ac:dyDescent="0.3">
      <c r="A331" s="7" t="s">
        <v>707</v>
      </c>
      <c r="B331" s="18">
        <v>841</v>
      </c>
      <c r="C331" s="18">
        <v>8</v>
      </c>
      <c r="D331" s="18" t="s">
        <v>423</v>
      </c>
      <c r="E331" s="18" t="s">
        <v>162</v>
      </c>
      <c r="F331" s="18" t="str">
        <f t="shared" si="19"/>
        <v>SMF</v>
      </c>
      <c r="G331" s="19" t="s">
        <v>230</v>
      </c>
      <c r="H331" s="8" t="s">
        <v>708</v>
      </c>
      <c r="I331" t="s">
        <v>430</v>
      </c>
      <c r="J331" t="s">
        <v>66</v>
      </c>
      <c r="K331" s="7" t="str" cm="1">
        <f t="array" ref="K331">+_xlfn.IFS(D331="F","PRM",D331="WF","SC",D331="FI","PRMM")</f>
        <v>SC</v>
      </c>
      <c r="L331" s="9" t="str" cm="1">
        <f t="array" ref="L331">+"CR" &amp; "/" &amp; K331 &amp; "/" &amp;
_xlfn.IFS(
OR(G331="PRE84",G331="PRE84S"),"ND",
AND(F331="OMF",OR(K331="PRM",K331="SC")),"DMI",
AND(F331="IMF",OR(K331="PRM",K331="SC")),"DMO",
AND(F331="SMF",OR(K331="PRM",K331="SC")),"DES",
AND(K331="PRMM",G331="CCCSR-84"),"DU")
&amp; "/" &amp; C331</f>
        <v>CR/SC/DES/8</v>
      </c>
      <c r="M331" s="10" t="str" cm="1">
        <f t="array" ref="M331">+"CR" &amp; "/" &amp; K331 &amp; "/" &amp;
_xlfn.IFS(
OR(G331="PRE84",G331="PRE84S"),"ND",
AND(F331="OMF",OR(K331="PRM",K331="SC")),"DMI",
AND(F331="IMF",OR(K331="PRM",K331="SC")),"DMO",
AND(F331="SMF",OR(K331="PRM",K331="SC")),"DES",
AND(K331="PRMM",G331="CCCSR-84"),"DU")</f>
        <v>CR/SC/DES</v>
      </c>
      <c r="N331" s="17"/>
      <c r="O331" s="12">
        <v>3.0000000000000001E-3</v>
      </c>
      <c r="P331" s="12">
        <v>1.2901877770951352E-2</v>
      </c>
      <c r="Q331" s="12">
        <v>2.2566962872393837E-2</v>
      </c>
      <c r="R331" s="12">
        <v>3.5000000000000003E-2</v>
      </c>
      <c r="S331" s="12" t="str">
        <f t="shared" si="21"/>
        <v>0.003,0.0129018777709514,0.0225669628723938,0.035</v>
      </c>
      <c r="T331" s="11">
        <v>3.5000000000000003E-2</v>
      </c>
      <c r="U331" s="11">
        <v>0.4</v>
      </c>
      <c r="V331" s="11">
        <v>0.4</v>
      </c>
      <c r="W331" s="11">
        <v>0.4</v>
      </c>
      <c r="X331" s="11">
        <v>0.4</v>
      </c>
      <c r="Y331" s="21" t="str">
        <f t="shared" si="20"/>
        <v>0.4,0.4,0.4,0.4</v>
      </c>
      <c r="Z331" s="11">
        <f t="shared" si="22"/>
        <v>3.5000000000000003E-2</v>
      </c>
      <c r="AA331" s="7">
        <v>0.04</v>
      </c>
      <c r="AB331" s="7">
        <v>0.9</v>
      </c>
      <c r="AC331" s="7">
        <v>0.05</v>
      </c>
      <c r="AD331" s="13">
        <v>1</v>
      </c>
      <c r="AE331" s="13">
        <v>1</v>
      </c>
      <c r="AF331" s="14" t="str" cm="1">
        <f t="array" ref="AF331">+"Loss_distribution_"&amp;D331&amp;"_"&amp;_xlfn.IFS(AND(D331="F",OR(G331="CCCSR-84",G331="NSR98-10")),"POST85_",AND(D331="F",OR(G331="PRE84",G331="PRE84S")),"PRE85_",D331="WF","")&amp;IF(OR(G331="CCCSR-84",G331="NSR98-10",D331="WF"),_xlfn.IFS(F331="OMF","DMI",F331="IMF","DMO",F331="SMF","DES"),)&amp;"_"&amp;C331&amp;"P"</f>
        <v>Loss_distribution_WF_DES_8P</v>
      </c>
      <c r="AG331" s="15">
        <v>1.6395</v>
      </c>
      <c r="AH331" s="15">
        <v>0.55789813499999996</v>
      </c>
      <c r="AI331" s="15">
        <v>2.5000000000000001E-2</v>
      </c>
      <c r="AJ331" s="15">
        <v>0.3</v>
      </c>
    </row>
    <row r="332" spans="1:36" hidden="1" x14ac:dyDescent="0.3">
      <c r="A332" s="7" t="s">
        <v>709</v>
      </c>
      <c r="B332" s="18">
        <v>842</v>
      </c>
      <c r="C332" s="18">
        <v>10</v>
      </c>
      <c r="D332" s="18" t="s">
        <v>423</v>
      </c>
      <c r="E332" s="18" t="s">
        <v>162</v>
      </c>
      <c r="F332" s="18" t="str">
        <f t="shared" si="19"/>
        <v>SMF</v>
      </c>
      <c r="G332" s="19" t="s">
        <v>230</v>
      </c>
      <c r="H332" s="8" t="s">
        <v>710</v>
      </c>
      <c r="I332" t="s">
        <v>437</v>
      </c>
      <c r="J332" t="s">
        <v>66</v>
      </c>
      <c r="K332" s="7" t="str" cm="1">
        <f t="array" ref="K332">+_xlfn.IFS(D332="F","PRM",D332="WF","SC",D332="FI","PRMM")</f>
        <v>SC</v>
      </c>
      <c r="L332" s="9" t="str" cm="1">
        <f t="array" ref="L332">+"CR" &amp; "/" &amp; K332 &amp; "/" &amp;
_xlfn.IFS(
OR(G332="PRE84",G332="PRE84S"),"ND",
AND(F332="OMF",OR(K332="PRM",K332="SC")),"DMI",
AND(F332="IMF",OR(K332="PRM",K332="SC")),"DMO",
AND(F332="SMF",OR(K332="PRM",K332="SC")),"DES",
AND(K332="PRMM",G332="CCCSR-84"),"DU")
&amp; "/" &amp; C332</f>
        <v>CR/SC/DES/10</v>
      </c>
      <c r="M332" s="10" t="str" cm="1">
        <f t="array" ref="M332">+"CR" &amp; "/" &amp; K332 &amp; "/" &amp;
_xlfn.IFS(
OR(G332="PRE84",G332="PRE84S"),"ND",
AND(F332="OMF",OR(K332="PRM",K332="SC")),"DMI",
AND(F332="IMF",OR(K332="PRM",K332="SC")),"DMO",
AND(F332="SMF",OR(K332="PRM",K332="SC")),"DES",
AND(K332="PRMM",G332="CCCSR-84"),"DU")</f>
        <v>CR/SC/DES</v>
      </c>
      <c r="N332" s="17"/>
      <c r="O332" s="12">
        <v>3.0000000000000001E-3</v>
      </c>
      <c r="P332" s="12">
        <v>1.2331669437618018E-2</v>
      </c>
      <c r="Q332" s="12">
        <v>2.3437453920149964E-2</v>
      </c>
      <c r="R332" s="12">
        <v>3.5000000000000003E-2</v>
      </c>
      <c r="S332" s="12" t="str">
        <f t="shared" si="21"/>
        <v>0.003,0.012331669437618,0.02343745392015,0.035</v>
      </c>
      <c r="T332" s="11">
        <v>3.5000000000000003E-2</v>
      </c>
      <c r="U332" s="11">
        <v>0.4</v>
      </c>
      <c r="V332" s="11">
        <v>0.4</v>
      </c>
      <c r="W332" s="11">
        <v>0.4</v>
      </c>
      <c r="X332" s="11">
        <v>0.4</v>
      </c>
      <c r="Y332" s="21" t="str">
        <f t="shared" si="20"/>
        <v>0.4,0.4,0.4,0.4</v>
      </c>
      <c r="Z332" s="11">
        <f t="shared" si="22"/>
        <v>3.5000000000000003E-2</v>
      </c>
      <c r="AA332" s="7">
        <v>0.04</v>
      </c>
      <c r="AB332" s="7">
        <v>0.9</v>
      </c>
      <c r="AC332" s="7">
        <v>0.05</v>
      </c>
      <c r="AD332" s="13">
        <v>1.5</v>
      </c>
      <c r="AE332" s="13">
        <v>1</v>
      </c>
      <c r="AF332" s="14" t="str" cm="1">
        <f t="array" ref="AF332">+"Loss_distribution_"&amp;D332&amp;"_"&amp;_xlfn.IFS(AND(D332="F",OR(G332="CCCSR-84",G332="NSR98-10")),"POST85_",AND(D332="F",OR(G332="PRE84",G332="PRE84S")),"PRE85_",D332="WF","")&amp;IF(OR(G332="CCCSR-84",G332="NSR98-10",D332="WF"),_xlfn.IFS(F332="OMF","DMI",F332="IMF","DMO",F332="SMF","DES"),)&amp;"_"&amp;C332&amp;"P"</f>
        <v>Loss_distribution_WF_DES_10P</v>
      </c>
      <c r="AG332" s="15">
        <v>1.2887</v>
      </c>
      <c r="AH332" s="15">
        <v>0.47970000000000002</v>
      </c>
      <c r="AI332" s="15">
        <v>2.5000000000000001E-2</v>
      </c>
      <c r="AJ332" s="15">
        <v>0.3</v>
      </c>
    </row>
    <row r="333" spans="1:36" hidden="1" x14ac:dyDescent="0.3">
      <c r="A333" s="7" t="s">
        <v>711</v>
      </c>
      <c r="B333" s="18">
        <v>843</v>
      </c>
      <c r="C333" s="18">
        <v>10</v>
      </c>
      <c r="D333" s="18" t="s">
        <v>423</v>
      </c>
      <c r="E333" s="18" t="s">
        <v>162</v>
      </c>
      <c r="F333" s="18" t="str">
        <f t="shared" si="19"/>
        <v>SMF</v>
      </c>
      <c r="G333" s="19" t="s">
        <v>230</v>
      </c>
      <c r="H333" s="8" t="s">
        <v>712</v>
      </c>
      <c r="I333" t="s">
        <v>437</v>
      </c>
      <c r="J333" t="s">
        <v>66</v>
      </c>
      <c r="K333" s="7" t="str" cm="1">
        <f t="array" ref="K333">+_xlfn.IFS(D333="F","PRM",D333="WF","SC",D333="FI","PRMM")</f>
        <v>SC</v>
      </c>
      <c r="L333" s="9" t="str" cm="1">
        <f t="array" ref="L333">+"CR" &amp; "/" &amp; K333 &amp; "/" &amp;
_xlfn.IFS(
OR(G333="PRE84",G333="PRE84S"),"ND",
AND(F333="OMF",OR(K333="PRM",K333="SC")),"DMI",
AND(F333="IMF",OR(K333="PRM",K333="SC")),"DMO",
AND(F333="SMF",OR(K333="PRM",K333="SC")),"DES",
AND(K333="PRMM",G333="CCCSR-84"),"DU")
&amp; "/" &amp; C333</f>
        <v>CR/SC/DES/10</v>
      </c>
      <c r="M333" s="10" t="str" cm="1">
        <f t="array" ref="M333">+"CR" &amp; "/" &amp; K333 &amp; "/" &amp;
_xlfn.IFS(
OR(G333="PRE84",G333="PRE84S"),"ND",
AND(F333="OMF",OR(K333="PRM",K333="SC")),"DMI",
AND(F333="IMF",OR(K333="PRM",K333="SC")),"DMO",
AND(F333="SMF",OR(K333="PRM",K333="SC")),"DES",
AND(K333="PRMM",G333="CCCSR-84"),"DU")</f>
        <v>CR/SC/DES</v>
      </c>
      <c r="N333" s="17"/>
      <c r="O333" s="12">
        <v>3.0000000000000001E-3</v>
      </c>
      <c r="P333" s="12">
        <v>1.2901877770951352E-2</v>
      </c>
      <c r="Q333" s="12">
        <v>2.2339298677637238E-2</v>
      </c>
      <c r="R333" s="12">
        <v>3.5000000000000003E-2</v>
      </c>
      <c r="S333" s="12" t="str">
        <f t="shared" si="21"/>
        <v>0.003,0.0129018777709514,0.0223392986776372,0.035</v>
      </c>
      <c r="T333" s="11">
        <v>3.5000000000000003E-2</v>
      </c>
      <c r="U333" s="11">
        <v>0.4</v>
      </c>
      <c r="V333" s="11">
        <v>0.4</v>
      </c>
      <c r="W333" s="11">
        <v>0.4</v>
      </c>
      <c r="X333" s="11">
        <v>0.4</v>
      </c>
      <c r="Y333" s="21" t="str">
        <f t="shared" si="20"/>
        <v>0.4,0.4,0.4,0.4</v>
      </c>
      <c r="Z333" s="11">
        <f t="shared" si="22"/>
        <v>3.5000000000000003E-2</v>
      </c>
      <c r="AA333" s="7">
        <v>0.04</v>
      </c>
      <c r="AB333" s="7">
        <v>0.9</v>
      </c>
      <c r="AC333" s="7">
        <v>0.05</v>
      </c>
      <c r="AD333" s="13">
        <v>1.5</v>
      </c>
      <c r="AE333" s="13">
        <v>1</v>
      </c>
      <c r="AF333" s="14" t="str" cm="1">
        <f t="array" ref="AF333">+"Loss_distribution_"&amp;D333&amp;"_"&amp;_xlfn.IFS(AND(D333="F",OR(G333="CCCSR-84",G333="NSR98-10")),"POST85_",AND(D333="F",OR(G333="PRE84",G333="PRE84S")),"PRE85_",D333="WF","")&amp;IF(OR(G333="CCCSR-84",G333="NSR98-10",D333="WF"),_xlfn.IFS(F333="OMF","DMI",F333="IMF","DMO",F333="SMF","DES"),)&amp;"_"&amp;C333&amp;"P"</f>
        <v>Loss_distribution_WF_DES_10P</v>
      </c>
      <c r="AG333" s="15">
        <v>1.2887</v>
      </c>
      <c r="AH333" s="15">
        <v>0.47970000000000002</v>
      </c>
      <c r="AI333" s="15">
        <v>2.5000000000000001E-2</v>
      </c>
      <c r="AJ333" s="15">
        <v>0.3</v>
      </c>
    </row>
    <row r="334" spans="1:36" hidden="1" x14ac:dyDescent="0.3">
      <c r="A334" s="7" t="s">
        <v>713</v>
      </c>
      <c r="B334" s="18">
        <v>844</v>
      </c>
      <c r="C334" s="18">
        <v>12</v>
      </c>
      <c r="D334" s="18" t="s">
        <v>423</v>
      </c>
      <c r="E334" s="18" t="s">
        <v>162</v>
      </c>
      <c r="F334" s="18" t="str">
        <f t="shared" si="19"/>
        <v>SMF</v>
      </c>
      <c r="G334" s="19" t="s">
        <v>230</v>
      </c>
      <c r="H334" s="8" t="s">
        <v>714</v>
      </c>
      <c r="I334" t="s">
        <v>430</v>
      </c>
      <c r="J334" t="s">
        <v>66</v>
      </c>
      <c r="K334" s="7" t="str" cm="1">
        <f t="array" ref="K334">+_xlfn.IFS(D334="F","PRM",D334="WF","SC",D334="FI","PRMM")</f>
        <v>SC</v>
      </c>
      <c r="L334" s="9" t="str" cm="1">
        <f t="array" ref="L334">+"CR" &amp; "/" &amp; K334 &amp; "/" &amp;
_xlfn.IFS(
OR(G334="PRE84",G334="PRE84S"),"ND",
AND(F334="OMF",OR(K334="PRM",K334="SC")),"DMI",
AND(F334="IMF",OR(K334="PRM",K334="SC")),"DMO",
AND(F334="SMF",OR(K334="PRM",K334="SC")),"DES",
AND(K334="PRMM",G334="CCCSR-84"),"DU")
&amp; "/" &amp; C334</f>
        <v>CR/SC/DES/12</v>
      </c>
      <c r="M334" s="10" t="str" cm="1">
        <f t="array" ref="M334">+"CR" &amp; "/" &amp; K334 &amp; "/" &amp;
_xlfn.IFS(
OR(G334="PRE84",G334="PRE84S"),"ND",
AND(F334="OMF",OR(K334="PRM",K334="SC")),"DMI",
AND(F334="IMF",OR(K334="PRM",K334="SC")),"DMO",
AND(F334="SMF",OR(K334="PRM",K334="SC")),"DES",
AND(K334="PRMM",G334="CCCSR-84"),"DU")</f>
        <v>CR/SC/DES</v>
      </c>
      <c r="N334" s="17"/>
      <c r="O334" s="12">
        <v>3.0000000000000001E-3</v>
      </c>
      <c r="P334" s="12">
        <v>1.2217627770951351E-2</v>
      </c>
      <c r="Q334" s="12">
        <v>2.4051347891223932E-2</v>
      </c>
      <c r="R334" s="12">
        <v>3.5000000000000003E-2</v>
      </c>
      <c r="S334" s="12" t="str">
        <f t="shared" si="21"/>
        <v>0.003,0.0122176277709514,0.0240513478912239,0.035</v>
      </c>
      <c r="T334" s="11">
        <v>3.5000000000000003E-2</v>
      </c>
      <c r="U334" s="11">
        <v>0.4</v>
      </c>
      <c r="V334" s="11">
        <v>0.4</v>
      </c>
      <c r="W334" s="11">
        <v>0.4</v>
      </c>
      <c r="X334" s="11">
        <v>0.4</v>
      </c>
      <c r="Y334" s="21" t="str">
        <f t="shared" si="20"/>
        <v>0.4,0.4,0.4,0.4</v>
      </c>
      <c r="Z334" s="11">
        <f t="shared" si="22"/>
        <v>3.5000000000000003E-2</v>
      </c>
      <c r="AA334" s="7">
        <v>0.04</v>
      </c>
      <c r="AB334" s="7">
        <v>0.9</v>
      </c>
      <c r="AC334" s="7">
        <v>0.05</v>
      </c>
      <c r="AD334" s="13">
        <v>1.5</v>
      </c>
      <c r="AE334" s="13">
        <v>1</v>
      </c>
      <c r="AF334" s="14" t="str" cm="1">
        <f t="array" ref="AF334">+"Loss_distribution_"&amp;D334&amp;"_"&amp;_xlfn.IFS(AND(D334="F",OR(G334="CCCSR-84",G334="NSR98-10")),"POST85_",AND(D334="F",OR(G334="PRE84",G334="PRE84S")),"PRE85_",D334="WF","")&amp;IF(OR(G334="CCCSR-84",G334="NSR98-10",D334="WF"),_xlfn.IFS(F334="OMF","DMI",F334="IMF","DMO",F334="SMF","DES"),)&amp;"_"&amp;C334&amp;"P"</f>
        <v>Loss_distribution_WF_DES_12P</v>
      </c>
      <c r="AG334" s="15">
        <v>1.3969</v>
      </c>
      <c r="AH334" s="15">
        <v>0.61110226899999998</v>
      </c>
      <c r="AI334" s="15">
        <v>2.5000000000000001E-2</v>
      </c>
      <c r="AJ334" s="15">
        <v>0.3</v>
      </c>
    </row>
    <row r="335" spans="1:36" hidden="1" x14ac:dyDescent="0.3">
      <c r="A335" s="7" t="s">
        <v>715</v>
      </c>
      <c r="B335" s="18">
        <v>845</v>
      </c>
      <c r="C335" s="18">
        <v>12</v>
      </c>
      <c r="D335" s="18" t="s">
        <v>423</v>
      </c>
      <c r="E335" s="18" t="s">
        <v>162</v>
      </c>
      <c r="F335" s="18" t="str">
        <f t="shared" si="19"/>
        <v>SMF</v>
      </c>
      <c r="G335" s="19" t="s">
        <v>230</v>
      </c>
      <c r="H335" s="8" t="s">
        <v>716</v>
      </c>
      <c r="I335" t="s">
        <v>430</v>
      </c>
      <c r="J335" t="s">
        <v>66</v>
      </c>
      <c r="K335" s="7" t="str" cm="1">
        <f t="array" ref="K335">+_xlfn.IFS(D335="F","PRM",D335="WF","SC",D335="FI","PRMM")</f>
        <v>SC</v>
      </c>
      <c r="L335" s="9" t="str" cm="1">
        <f t="array" ref="L335">+"CR" &amp; "/" &amp; K335 &amp; "/" &amp;
_xlfn.IFS(
OR(G335="PRE84",G335="PRE84S"),"ND",
AND(F335="OMF",OR(K335="PRM",K335="SC")),"DMI",
AND(F335="IMF",OR(K335="PRM",K335="SC")),"DMO",
AND(F335="SMF",OR(K335="PRM",K335="SC")),"DES",
AND(K335="PRMM",G335="CCCSR-84"),"DU")
&amp; "/" &amp; C335</f>
        <v>CR/SC/DES/12</v>
      </c>
      <c r="M335" s="10" t="str" cm="1">
        <f t="array" ref="M335">+"CR" &amp; "/" &amp; K335 &amp; "/" &amp;
_xlfn.IFS(
OR(G335="PRE84",G335="PRE84S"),"ND",
AND(F335="OMF",OR(K335="PRM",K335="SC")),"DMI",
AND(F335="IMF",OR(K335="PRM",K335="SC")),"DMO",
AND(F335="SMF",OR(K335="PRM",K335="SC")),"DES",
AND(K335="PRMM",G335="CCCSR-84"),"DU")</f>
        <v>CR/SC/DES</v>
      </c>
      <c r="N335" s="17"/>
      <c r="O335" s="12">
        <v>3.0000000000000001E-3</v>
      </c>
      <c r="P335" s="12">
        <v>1.2787836104284685E-2</v>
      </c>
      <c r="Q335" s="12">
        <v>2.3172771748789026E-2</v>
      </c>
      <c r="R335" s="12">
        <v>3.5000000000000003E-2</v>
      </c>
      <c r="S335" s="12" t="str">
        <f t="shared" si="21"/>
        <v>0.003,0.0127878361042847,0.023172771748789,0.035</v>
      </c>
      <c r="T335" s="11">
        <v>3.5000000000000003E-2</v>
      </c>
      <c r="U335" s="11">
        <v>0.4</v>
      </c>
      <c r="V335" s="11">
        <v>0.4</v>
      </c>
      <c r="W335" s="11">
        <v>0.4</v>
      </c>
      <c r="X335" s="11">
        <v>0.4</v>
      </c>
      <c r="Y335" s="21" t="str">
        <f t="shared" si="20"/>
        <v>0.4,0.4,0.4,0.4</v>
      </c>
      <c r="Z335" s="11">
        <f t="shared" si="22"/>
        <v>3.5000000000000003E-2</v>
      </c>
      <c r="AA335" s="7">
        <v>0.04</v>
      </c>
      <c r="AB335" s="7">
        <v>0.9</v>
      </c>
      <c r="AC335" s="7">
        <v>0.05</v>
      </c>
      <c r="AD335" s="13">
        <v>1.5</v>
      </c>
      <c r="AE335" s="13">
        <v>1</v>
      </c>
      <c r="AF335" s="14" t="str" cm="1">
        <f t="array" ref="AF335">+"Loss_distribution_"&amp;D335&amp;"_"&amp;_xlfn.IFS(AND(D335="F",OR(G335="CCCSR-84",G335="NSR98-10")),"POST85_",AND(D335="F",OR(G335="PRE84",G335="PRE84S")),"PRE85_",D335="WF","")&amp;IF(OR(G335="CCCSR-84",G335="NSR98-10",D335="WF"),_xlfn.IFS(F335="OMF","DMI",F335="IMF","DMO",F335="SMF","DES"),)&amp;"_"&amp;C335&amp;"P"</f>
        <v>Loss_distribution_WF_DES_12P</v>
      </c>
      <c r="AG335" s="15">
        <v>1.3969</v>
      </c>
      <c r="AH335" s="15">
        <v>0.61110226899999998</v>
      </c>
      <c r="AI335" s="15">
        <v>2.5000000000000001E-2</v>
      </c>
      <c r="AJ335" s="15">
        <v>0.3</v>
      </c>
    </row>
    <row r="336" spans="1:36" hidden="1" x14ac:dyDescent="0.3">
      <c r="A336" s="7" t="s">
        <v>717</v>
      </c>
      <c r="B336" s="18">
        <v>846</v>
      </c>
      <c r="C336" s="18">
        <v>14</v>
      </c>
      <c r="D336" s="18" t="s">
        <v>423</v>
      </c>
      <c r="E336" s="18" t="s">
        <v>162</v>
      </c>
      <c r="F336" s="18" t="str">
        <f t="shared" si="19"/>
        <v>SMF</v>
      </c>
      <c r="G336" s="19" t="s">
        <v>230</v>
      </c>
      <c r="H336" s="8" t="s">
        <v>718</v>
      </c>
      <c r="I336" t="s">
        <v>437</v>
      </c>
      <c r="J336" t="s">
        <v>66</v>
      </c>
      <c r="K336" s="7" t="str" cm="1">
        <f t="array" ref="K336">+_xlfn.IFS(D336="F","PRM",D336="WF","SC",D336="FI","PRMM")</f>
        <v>SC</v>
      </c>
      <c r="L336" s="9" t="str" cm="1">
        <f t="array" ref="L336">+"CR" &amp; "/" &amp; K336 &amp; "/" &amp;
_xlfn.IFS(
OR(G336="PRE84",G336="PRE84S"),"ND",
AND(F336="OMF",OR(K336="PRM",K336="SC")),"DMI",
AND(F336="IMF",OR(K336="PRM",K336="SC")),"DMO",
AND(F336="SMF",OR(K336="PRM",K336="SC")),"DES",
AND(K336="PRMM",G336="CCCSR-84"),"DU")
&amp; "/" &amp; C336</f>
        <v>CR/SC/DES/14</v>
      </c>
      <c r="M336" s="10" t="str" cm="1">
        <f t="array" ref="M336">+"CR" &amp; "/" &amp; K336 &amp; "/" &amp;
_xlfn.IFS(
OR(G336="PRE84",G336="PRE84S"),"ND",
AND(F336="OMF",OR(K336="PRM",K336="SC")),"DMI",
AND(F336="IMF",OR(K336="PRM",K336="SC")),"DMO",
AND(F336="SMF",OR(K336="PRM",K336="SC")),"DES",
AND(K336="PRMM",G336="CCCSR-84"),"DU")</f>
        <v>CR/SC/DES</v>
      </c>
      <c r="N336" s="17"/>
      <c r="O336" s="12">
        <v>3.0000000000000001E-3</v>
      </c>
      <c r="P336" s="12">
        <v>1.204656527095135E-2</v>
      </c>
      <c r="Q336" s="12">
        <v>2.4055729048426362E-2</v>
      </c>
      <c r="R336" s="12">
        <v>3.5000000000000003E-2</v>
      </c>
      <c r="S336" s="12" t="str">
        <f t="shared" si="21"/>
        <v>0.003,0.0120465652709514,0.0240557290484264,0.035</v>
      </c>
      <c r="T336" s="11">
        <v>3.5000000000000003E-2</v>
      </c>
      <c r="U336" s="11">
        <v>0.4</v>
      </c>
      <c r="V336" s="11">
        <v>0.4</v>
      </c>
      <c r="W336" s="11">
        <v>0.4</v>
      </c>
      <c r="X336" s="11">
        <v>0.4</v>
      </c>
      <c r="Y336" s="21" t="str">
        <f t="shared" si="20"/>
        <v>0.4,0.4,0.4,0.4</v>
      </c>
      <c r="Z336" s="11">
        <f t="shared" si="22"/>
        <v>3.5000000000000003E-2</v>
      </c>
      <c r="AA336" s="7">
        <v>0.04</v>
      </c>
      <c r="AB336" s="7">
        <v>0.9</v>
      </c>
      <c r="AC336" s="7">
        <v>0.05</v>
      </c>
      <c r="AD336" s="13">
        <v>1.5</v>
      </c>
      <c r="AE336" s="13">
        <v>1</v>
      </c>
      <c r="AF336" s="14" t="str" cm="1">
        <f t="array" ref="AF336">+"Loss_distribution_"&amp;D336&amp;"_"&amp;_xlfn.IFS(AND(D336="F",OR(G336="CCCSR-84",G336="NSR98-10")),"POST85_",AND(D336="F",OR(G336="PRE84",G336="PRE84S")),"PRE85_",D336="WF","")&amp;IF(OR(G336="CCCSR-84",G336="NSR98-10",D336="WF"),_xlfn.IFS(F336="OMF","DMI",F336="IMF","DMO",F336="SMF","DES"),)&amp;"_"&amp;C336&amp;"P"</f>
        <v>Loss_distribution_WF_DES_14P</v>
      </c>
      <c r="AG336" s="15">
        <v>1.5051000000000001</v>
      </c>
      <c r="AH336" s="15">
        <v>0.66590000000000005</v>
      </c>
      <c r="AI336" s="15">
        <v>2.5000000000000001E-2</v>
      </c>
      <c r="AJ336" s="15">
        <v>0.3</v>
      </c>
    </row>
    <row r="337" spans="1:36" hidden="1" x14ac:dyDescent="0.3">
      <c r="A337" s="7" t="s">
        <v>719</v>
      </c>
      <c r="B337" s="18">
        <v>847</v>
      </c>
      <c r="C337" s="18">
        <v>14</v>
      </c>
      <c r="D337" s="18" t="s">
        <v>423</v>
      </c>
      <c r="E337" s="18" t="s">
        <v>162</v>
      </c>
      <c r="F337" s="18" t="str">
        <f t="shared" si="19"/>
        <v>SMF</v>
      </c>
      <c r="G337" s="19" t="s">
        <v>230</v>
      </c>
      <c r="H337" s="8" t="s">
        <v>720</v>
      </c>
      <c r="I337" t="s">
        <v>430</v>
      </c>
      <c r="J337" t="s">
        <v>66</v>
      </c>
      <c r="K337" s="7" t="str" cm="1">
        <f t="array" ref="K337">+_xlfn.IFS(D337="F","PRM",D337="WF","SC",D337="FI","PRMM")</f>
        <v>SC</v>
      </c>
      <c r="L337" s="9" t="str" cm="1">
        <f t="array" ref="L337">+"CR" &amp; "/" &amp; K337 &amp; "/" &amp;
_xlfn.IFS(
OR(G337="PRE84",G337="PRE84S"),"ND",
AND(F337="OMF",OR(K337="PRM",K337="SC")),"DMI",
AND(F337="IMF",OR(K337="PRM",K337="SC")),"DMO",
AND(F337="SMF",OR(K337="PRM",K337="SC")),"DES",
AND(K337="PRMM",G337="CCCSR-84"),"DU")
&amp; "/" &amp; C337</f>
        <v>CR/SC/DES/14</v>
      </c>
      <c r="M337" s="10" t="str" cm="1">
        <f t="array" ref="M337">+"CR" &amp; "/" &amp; K337 &amp; "/" &amp;
_xlfn.IFS(
OR(G337="PRE84",G337="PRE84S"),"ND",
AND(F337="OMF",OR(K337="PRM",K337="SC")),"DMI",
AND(F337="IMF",OR(K337="PRM",K337="SC")),"DMO",
AND(F337="SMF",OR(K337="PRM",K337="SC")),"DES",
AND(K337="PRMM",G337="CCCSR-84"),"DU")</f>
        <v>CR/SC/DES</v>
      </c>
      <c r="N337" s="17"/>
      <c r="O337" s="12">
        <v>3.0000000000000001E-3</v>
      </c>
      <c r="P337" s="12">
        <v>1.2445711104284685E-2</v>
      </c>
      <c r="Q337" s="12">
        <v>2.353410939548212E-2</v>
      </c>
      <c r="R337" s="12">
        <v>3.5000000000000003E-2</v>
      </c>
      <c r="S337" s="12" t="str">
        <f t="shared" si="21"/>
        <v>0.003,0.0124457111042847,0.0235341093954821,0.035</v>
      </c>
      <c r="T337" s="11">
        <v>3.5000000000000003E-2</v>
      </c>
      <c r="U337" s="11">
        <v>0.4</v>
      </c>
      <c r="V337" s="11">
        <v>0.4</v>
      </c>
      <c r="W337" s="11">
        <v>0.4</v>
      </c>
      <c r="X337" s="11">
        <v>0.4</v>
      </c>
      <c r="Y337" s="21" t="str">
        <f t="shared" si="20"/>
        <v>0.4,0.4,0.4,0.4</v>
      </c>
      <c r="Z337" s="11">
        <f t="shared" si="22"/>
        <v>3.5000000000000003E-2</v>
      </c>
      <c r="AA337" s="7">
        <v>0.04</v>
      </c>
      <c r="AB337" s="7">
        <v>0.9</v>
      </c>
      <c r="AC337" s="7">
        <v>0.05</v>
      </c>
      <c r="AD337" s="13">
        <v>1.5</v>
      </c>
      <c r="AE337" s="13">
        <v>1</v>
      </c>
      <c r="AF337" s="14" t="str" cm="1">
        <f t="array" ref="AF337">+"Loss_distribution_"&amp;D337&amp;"_"&amp;_xlfn.IFS(AND(D337="F",OR(G337="CCCSR-84",G337="NSR98-10")),"POST85_",AND(D337="F",OR(G337="PRE84",G337="PRE84S")),"PRE85_",D337="WF","")&amp;IF(OR(G337="CCCSR-84",G337="NSR98-10",D337="WF"),_xlfn.IFS(F337="OMF","DMI",F337="IMF","DMO",F337="SMF","DES"),)&amp;"_"&amp;C337&amp;"P"</f>
        <v>Loss_distribution_WF_DES_14P</v>
      </c>
      <c r="AG337" s="15">
        <v>1.5051000000000001</v>
      </c>
      <c r="AH337" s="15">
        <v>0.66590000000000005</v>
      </c>
      <c r="AI337" s="15">
        <v>2.5000000000000001E-2</v>
      </c>
      <c r="AJ337" s="15">
        <v>0.3</v>
      </c>
    </row>
    <row r="338" spans="1:36" hidden="1" x14ac:dyDescent="0.3">
      <c r="A338" s="7" t="s">
        <v>721</v>
      </c>
      <c r="B338" s="18">
        <v>848</v>
      </c>
      <c r="C338" s="18">
        <v>16</v>
      </c>
      <c r="D338" s="18" t="s">
        <v>423</v>
      </c>
      <c r="E338" s="18" t="s">
        <v>162</v>
      </c>
      <c r="F338" s="18" t="str">
        <f t="shared" si="19"/>
        <v>SMF</v>
      </c>
      <c r="G338" s="19" t="s">
        <v>230</v>
      </c>
      <c r="H338" s="8" t="s">
        <v>722</v>
      </c>
      <c r="I338" t="s">
        <v>437</v>
      </c>
      <c r="J338" t="s">
        <v>66</v>
      </c>
      <c r="K338" s="7" t="str" cm="1">
        <f t="array" ref="K338">+_xlfn.IFS(D338="F","PRM",D338="WF","SC",D338="FI","PRMM")</f>
        <v>SC</v>
      </c>
      <c r="L338" s="9" t="str" cm="1">
        <f t="array" ref="L338">+"CR" &amp; "/" &amp; K338 &amp; "/" &amp;
_xlfn.IFS(
OR(G338="PRE84",G338="PRE84S"),"ND",
AND(F338="OMF",OR(K338="PRM",K338="SC")),"DMI",
AND(F338="IMF",OR(K338="PRM",K338="SC")),"DMO",
AND(F338="SMF",OR(K338="PRM",K338="SC")),"DES",
AND(K338="PRMM",G338="CCCSR-84"),"DU")
&amp; "/" &amp; C338</f>
        <v>CR/SC/DES/16</v>
      </c>
      <c r="M338" s="10" t="str" cm="1">
        <f t="array" ref="M338">+"CR" &amp; "/" &amp; K338 &amp; "/" &amp;
_xlfn.IFS(
OR(G338="PRE84",G338="PRE84S"),"ND",
AND(F338="OMF",OR(K338="PRM",K338="SC")),"DMI",
AND(F338="IMF",OR(K338="PRM",K338="SC")),"DMO",
AND(F338="SMF",OR(K338="PRM",K338="SC")),"DES",
AND(K338="PRMM",G338="CCCSR-84"),"DU")</f>
        <v>CR/SC/DES</v>
      </c>
      <c r="N338" s="17"/>
      <c r="O338" s="12">
        <v>3.0000000000000001E-3</v>
      </c>
      <c r="P338" s="12">
        <v>1.1875502770951351E-2</v>
      </c>
      <c r="Q338" s="12">
        <v>2.4282090669275815E-2</v>
      </c>
      <c r="R338" s="12">
        <v>3.5000000000000003E-2</v>
      </c>
      <c r="S338" s="12" t="str">
        <f t="shared" si="21"/>
        <v>0.003,0.0118755027709514,0.0242820906692758,0.035</v>
      </c>
      <c r="T338" s="11">
        <v>3.5000000000000003E-2</v>
      </c>
      <c r="U338" s="11">
        <v>0.4</v>
      </c>
      <c r="V338" s="11">
        <v>0.4</v>
      </c>
      <c r="W338" s="11">
        <v>0.4</v>
      </c>
      <c r="X338" s="11">
        <v>0.4</v>
      </c>
      <c r="Y338" s="21" t="str">
        <f t="shared" si="20"/>
        <v>0.4,0.4,0.4,0.4</v>
      </c>
      <c r="Z338" s="11">
        <f t="shared" si="22"/>
        <v>3.5000000000000003E-2</v>
      </c>
      <c r="AA338" s="7">
        <v>0.04</v>
      </c>
      <c r="AB338" s="7">
        <v>0.9</v>
      </c>
      <c r="AC338" s="7">
        <v>0.05</v>
      </c>
      <c r="AD338" s="13">
        <v>1.5</v>
      </c>
      <c r="AE338" s="13">
        <v>1</v>
      </c>
      <c r="AF338" s="14" t="str" cm="1">
        <f t="array" ref="AF338">+"Loss_distribution_"&amp;D338&amp;"_"&amp;_xlfn.IFS(AND(D338="F",OR(G338="CCCSR-84",G338="NSR98-10")),"POST85_",AND(D338="F",OR(G338="PRE84",G338="PRE84S")),"PRE85_",D338="WF","")&amp;IF(OR(G338="CCCSR-84",G338="NSR98-10",D338="WF"),_xlfn.IFS(F338="OMF","DMI",F338="IMF","DMO",F338="SMF","DES"),)&amp;"_"&amp;C338&amp;"P"</f>
        <v>Loss_distribution_WF_DES_16P</v>
      </c>
      <c r="AG338" s="15">
        <v>1.6133</v>
      </c>
      <c r="AH338" s="15">
        <v>0.59899999999999998</v>
      </c>
      <c r="AI338" s="15">
        <v>2.5000000000000001E-2</v>
      </c>
      <c r="AJ338" s="15">
        <v>0.3</v>
      </c>
    </row>
    <row r="339" spans="1:36" hidden="1" x14ac:dyDescent="0.3">
      <c r="A339" s="7" t="s">
        <v>723</v>
      </c>
      <c r="B339" s="18">
        <v>849</v>
      </c>
      <c r="C339" s="18">
        <v>16</v>
      </c>
      <c r="D339" s="18" t="s">
        <v>423</v>
      </c>
      <c r="E339" s="18" t="s">
        <v>162</v>
      </c>
      <c r="F339" s="18" t="str">
        <f t="shared" si="19"/>
        <v>SMF</v>
      </c>
      <c r="G339" s="19" t="s">
        <v>230</v>
      </c>
      <c r="H339" s="8" t="s">
        <v>724</v>
      </c>
      <c r="I339" t="s">
        <v>437</v>
      </c>
      <c r="J339" t="s">
        <v>66</v>
      </c>
      <c r="K339" s="7" t="str" cm="1">
        <f t="array" ref="K339">+_xlfn.IFS(D339="F","PRM",D339="WF","SC",D339="FI","PRMM")</f>
        <v>SC</v>
      </c>
      <c r="L339" s="9" t="str" cm="1">
        <f t="array" ref="L339">+"CR" &amp; "/" &amp; K339 &amp; "/" &amp;
_xlfn.IFS(
OR(G339="PRE84",G339="PRE84S"),"ND",
AND(F339="OMF",OR(K339="PRM",K339="SC")),"DMI",
AND(F339="IMF",OR(K339="PRM",K339="SC")),"DMO",
AND(F339="SMF",OR(K339="PRM",K339="SC")),"DES",
AND(K339="PRMM",G339="CCCSR-84"),"DU")
&amp; "/" &amp; C339</f>
        <v>CR/SC/DES/16</v>
      </c>
      <c r="M339" s="10" t="str" cm="1">
        <f t="array" ref="M339">+"CR" &amp; "/" &amp; K339 &amp; "/" &amp;
_xlfn.IFS(
OR(G339="PRE84",G339="PRE84S"),"ND",
AND(F339="OMF",OR(K339="PRM",K339="SC")),"DMI",
AND(F339="IMF",OR(K339="PRM",K339="SC")),"DMO",
AND(F339="SMF",OR(K339="PRM",K339="SC")),"DES",
AND(K339="PRMM",G339="CCCSR-84"),"DU")</f>
        <v>CR/SC/DES</v>
      </c>
      <c r="N339" s="17"/>
      <c r="O339" s="12">
        <v>3.0000000000000001E-3</v>
      </c>
      <c r="P339" s="12">
        <v>1.2160606937618017E-2</v>
      </c>
      <c r="Q339" s="12">
        <v>2.4097500723164224E-2</v>
      </c>
      <c r="R339" s="12">
        <v>3.5000000000000003E-2</v>
      </c>
      <c r="S339" s="12" t="str">
        <f t="shared" si="21"/>
        <v>0.003,0.012160606937618,0.0240975007231642,0.035</v>
      </c>
      <c r="T339" s="11">
        <v>3.5000000000000003E-2</v>
      </c>
      <c r="U339" s="11">
        <v>0.4</v>
      </c>
      <c r="V339" s="11">
        <v>0.4</v>
      </c>
      <c r="W339" s="11">
        <v>0.4</v>
      </c>
      <c r="X339" s="11">
        <v>0.4</v>
      </c>
      <c r="Y339" s="21" t="str">
        <f t="shared" si="20"/>
        <v>0.4,0.4,0.4,0.4</v>
      </c>
      <c r="Z339" s="11">
        <f t="shared" si="22"/>
        <v>3.5000000000000003E-2</v>
      </c>
      <c r="AA339" s="7">
        <v>0.04</v>
      </c>
      <c r="AB339" s="7">
        <v>0.9</v>
      </c>
      <c r="AC339" s="7">
        <v>0.05</v>
      </c>
      <c r="AD339" s="13">
        <v>1.5</v>
      </c>
      <c r="AE339" s="13">
        <v>1</v>
      </c>
      <c r="AF339" s="14" t="str" cm="1">
        <f t="array" ref="AF339">+"Loss_distribution_"&amp;D339&amp;"_"&amp;_xlfn.IFS(AND(D339="F",OR(G339="CCCSR-84",G339="NSR98-10")),"POST85_",AND(D339="F",OR(G339="PRE84",G339="PRE84S")),"PRE85_",D339="WF","")&amp;IF(OR(G339="CCCSR-84",G339="NSR98-10",D339="WF"),_xlfn.IFS(F339="OMF","DMI",F339="IMF","DMO",F339="SMF","DES"),)&amp;"_"&amp;C339&amp;"P"</f>
        <v>Loss_distribution_WF_DES_16P</v>
      </c>
      <c r="AG339" s="15">
        <v>1.6133</v>
      </c>
      <c r="AH339" s="15">
        <v>0.59899999999999998</v>
      </c>
      <c r="AI339" s="15">
        <v>2.5000000000000001E-2</v>
      </c>
      <c r="AJ339" s="15">
        <v>0.3</v>
      </c>
    </row>
    <row r="340" spans="1:36" hidden="1" x14ac:dyDescent="0.3">
      <c r="A340" s="7" t="s">
        <v>725</v>
      </c>
      <c r="B340" s="7">
        <f>630+4000</f>
        <v>4630</v>
      </c>
      <c r="C340" s="7">
        <v>6</v>
      </c>
      <c r="D340" s="7" t="s">
        <v>726</v>
      </c>
      <c r="E340" s="7"/>
      <c r="F340" s="7" t="s">
        <v>523</v>
      </c>
      <c r="G340" t="s">
        <v>524</v>
      </c>
      <c r="H340" s="8" t="s">
        <v>727</v>
      </c>
      <c r="I340" t="s">
        <v>425</v>
      </c>
      <c r="J340" t="s">
        <v>728</v>
      </c>
      <c r="K340" s="7" t="str" cm="1">
        <f t="array" ref="K340">+_xlfn.IFS(D340="F","PRM",D340="WF","SC",D340="FI","PRMM")</f>
        <v>PRMM</v>
      </c>
      <c r="L340" s="9" t="str" cm="1">
        <f t="array" ref="L340">+"CR" &amp; "/" &amp; K340 &amp; "/" &amp;
_xlfn.IFS(
OR(G340="PRE84",G340="PRE84S"),"ND",
AND(F340="OMF",OR(K340="PRM",K340="SC")),"DMI",
AND(F340="IMF",OR(K340="PRM",K340="SC")),"DMO",
AND(F340="SMF",OR(K340="PRM",K340="SC")),"DES",
AND(K340="PRMM",G340="CCCSR-84"),"DU")
&amp; "/" &amp; C340</f>
        <v>CR/PRMM/ND/6</v>
      </c>
      <c r="M340" s="10" t="str" cm="1">
        <f t="array" ref="M340">+"CR" &amp; "/" &amp; K340 &amp; "/" &amp;
_xlfn.IFS(
OR(G340="PRE84",G340="PRE84S"),"ND",
AND(F340="OMF",OR(K340="PRM",K340="SC")),"DMI",
AND(F340="IMF",OR(K340="PRM",K340="SC")),"DMO",
AND(F340="SMF",OR(K340="PRM",K340="SC")),"DES",
AND(K340="PRMM",G340="CCCSR-84"),"DU")</f>
        <v>CR/PRMM/ND</v>
      </c>
      <c r="N340" s="11"/>
      <c r="O340" s="12">
        <v>3.0000000000000001E-3</v>
      </c>
      <c r="P340" s="12">
        <v>7.1000000000000004E-3</v>
      </c>
      <c r="Q340" s="12">
        <v>0.02</v>
      </c>
      <c r="R340" s="12">
        <v>3.1E-2</v>
      </c>
      <c r="S340" s="12" t="str">
        <f t="shared" si="21"/>
        <v>0.003,0.0071,0.02,0.031</v>
      </c>
      <c r="T340" s="11">
        <v>0.05</v>
      </c>
      <c r="U340" s="11">
        <v>0.37</v>
      </c>
      <c r="V340" s="11">
        <v>0.44</v>
      </c>
      <c r="W340" s="11">
        <v>0.57999999999999996</v>
      </c>
      <c r="X340" s="11">
        <v>0.63</v>
      </c>
      <c r="Y340" s="21" t="str">
        <f t="shared" si="20"/>
        <v>0.37,0.44,0.58,0.63</v>
      </c>
      <c r="Z340" s="11">
        <f t="shared" si="22"/>
        <v>0.05</v>
      </c>
      <c r="AA340" s="7">
        <v>0.04</v>
      </c>
      <c r="AB340" s="7">
        <v>0.9</v>
      </c>
      <c r="AC340" s="7">
        <v>0.1</v>
      </c>
      <c r="AD340" s="13">
        <v>1</v>
      </c>
      <c r="AE340" s="13">
        <v>1</v>
      </c>
      <c r="AF340" s="14" t="s">
        <v>729</v>
      </c>
      <c r="AG340" s="15">
        <v>0.38834299999999999</v>
      </c>
      <c r="AH340" s="15">
        <v>0.63554200000000005</v>
      </c>
      <c r="AI340" s="15">
        <v>1.4999999999999999E-2</v>
      </c>
      <c r="AJ340" s="15">
        <v>0.3</v>
      </c>
    </row>
    <row r="341" spans="1:36" hidden="1" x14ac:dyDescent="0.3">
      <c r="A341" s="7" t="s">
        <v>730</v>
      </c>
      <c r="B341" s="7">
        <f>630+2000</f>
        <v>2630</v>
      </c>
      <c r="C341" s="7">
        <v>6</v>
      </c>
      <c r="D341" s="7" t="s">
        <v>726</v>
      </c>
      <c r="E341" s="7"/>
      <c r="F341" s="7" t="s">
        <v>523</v>
      </c>
      <c r="G341" t="s">
        <v>524</v>
      </c>
      <c r="H341" s="8" t="s">
        <v>727</v>
      </c>
      <c r="I341" t="s">
        <v>425</v>
      </c>
      <c r="J341" t="s">
        <v>728</v>
      </c>
      <c r="K341" s="7" t="str" cm="1">
        <f t="array" ref="K341">+_xlfn.IFS(D341="F","PRM",D341="WF","SC",D341="FI","PRMM")</f>
        <v>PRMM</v>
      </c>
      <c r="L341" s="9" t="str" cm="1">
        <f t="array" ref="L341">+"CR" &amp; "/" &amp; K341 &amp; "/" &amp;
_xlfn.IFS(
OR(G341="PRE84",G341="PRE84S"),"ND",
AND(F341="OMF",OR(K341="PRM",K341="SC")),"DMI",
AND(F341="IMF",OR(K341="PRM",K341="SC")),"DMO",
AND(F341="SMF",OR(K341="PRM",K341="SC")),"DES",
AND(K341="PRMM",G341="CCCSR-84"),"DU")
&amp; "/" &amp; C341</f>
        <v>CR/PRMM/ND/6</v>
      </c>
      <c r="M341" s="10" t="str" cm="1">
        <f t="array" ref="M341">+"CR" &amp; "/" &amp; K341 &amp; "/" &amp;
_xlfn.IFS(
OR(G341="PRE84",G341="PRE84S"),"ND",
AND(F341="OMF",OR(K341="PRM",K341="SC")),"DMI",
AND(F341="IMF",OR(K341="PRM",K341="SC")),"DMO",
AND(F341="SMF",OR(K341="PRM",K341="SC")),"DES",
AND(K341="PRMM",G341="CCCSR-84"),"DU")</f>
        <v>CR/PRMM/ND</v>
      </c>
      <c r="N341" s="11"/>
      <c r="O341" s="12">
        <v>3.0000000000000001E-3</v>
      </c>
      <c r="P341" s="12">
        <v>7.1000000000000004E-3</v>
      </c>
      <c r="Q341" s="12">
        <v>0.02</v>
      </c>
      <c r="R341" s="12">
        <v>3.1E-2</v>
      </c>
      <c r="S341" s="12" t="str">
        <f t="shared" si="21"/>
        <v>0.003,0.0071,0.02,0.031</v>
      </c>
      <c r="T341" s="11">
        <v>0.05</v>
      </c>
      <c r="U341" s="11">
        <v>0.37</v>
      </c>
      <c r="V341" s="11">
        <v>0.44</v>
      </c>
      <c r="W341" s="11">
        <v>0.57999999999999996</v>
      </c>
      <c r="X341" s="11">
        <v>0.63</v>
      </c>
      <c r="Y341" s="21" t="str">
        <f t="shared" si="20"/>
        <v>0.37,0.44,0.58,0.63</v>
      </c>
      <c r="Z341" s="11">
        <f t="shared" si="22"/>
        <v>0.05</v>
      </c>
      <c r="AA341" s="7">
        <v>0.04</v>
      </c>
      <c r="AB341" s="7">
        <v>0.9</v>
      </c>
      <c r="AC341" s="7">
        <v>0.1</v>
      </c>
      <c r="AD341" s="13">
        <v>1</v>
      </c>
      <c r="AE341" s="13">
        <v>1</v>
      </c>
      <c r="AF341" s="14" t="s">
        <v>729</v>
      </c>
      <c r="AG341" s="15">
        <v>0.38834299999999999</v>
      </c>
      <c r="AH341" s="15">
        <v>0.63554200000000005</v>
      </c>
      <c r="AI341" s="15">
        <v>1.4999999999999999E-2</v>
      </c>
      <c r="AJ341" s="15">
        <v>0.3</v>
      </c>
    </row>
    <row r="342" spans="1:36" hidden="1" x14ac:dyDescent="0.3">
      <c r="A342" s="7" t="s">
        <v>731</v>
      </c>
      <c r="B342" s="7">
        <f>630+6000</f>
        <v>6630</v>
      </c>
      <c r="C342" s="7">
        <v>6</v>
      </c>
      <c r="D342" s="7" t="s">
        <v>726</v>
      </c>
      <c r="E342" s="7"/>
      <c r="F342" s="7" t="s">
        <v>523</v>
      </c>
      <c r="G342" t="s">
        <v>524</v>
      </c>
      <c r="H342" s="8" t="s">
        <v>727</v>
      </c>
      <c r="I342" t="s">
        <v>425</v>
      </c>
      <c r="J342" t="s">
        <v>728</v>
      </c>
      <c r="K342" s="7" t="str" cm="1">
        <f t="array" ref="K342">+_xlfn.IFS(D342="F","PRM",D342="WF","SC",D342="FI","PRMM")</f>
        <v>PRMM</v>
      </c>
      <c r="L342" s="9" t="str" cm="1">
        <f t="array" ref="L342">+"CR" &amp; "/" &amp; K342 &amp; "/" &amp;
_xlfn.IFS(
OR(G342="PRE84",G342="PRE84S"),"ND",
AND(F342="OMF",OR(K342="PRM",K342="SC")),"DMI",
AND(F342="IMF",OR(K342="PRM",K342="SC")),"DMO",
AND(F342="SMF",OR(K342="PRM",K342="SC")),"DES",
AND(K342="PRMM",G342="CCCSR-84"),"DU")
&amp; "/" &amp; C342</f>
        <v>CR/PRMM/ND/6</v>
      </c>
      <c r="M342" s="10" t="str" cm="1">
        <f t="array" ref="M342">+"CR" &amp; "/" &amp; K342 &amp; "/" &amp;
_xlfn.IFS(
OR(G342="PRE84",G342="PRE84S"),"ND",
AND(F342="OMF",OR(K342="PRM",K342="SC")),"DMI",
AND(F342="IMF",OR(K342="PRM",K342="SC")),"DMO",
AND(F342="SMF",OR(K342="PRM",K342="SC")),"DES",
AND(K342="PRMM",G342="CCCSR-84"),"DU")</f>
        <v>CR/PRMM/ND</v>
      </c>
      <c r="N342" s="11"/>
      <c r="O342" s="12">
        <v>3.0000000000000001E-3</v>
      </c>
      <c r="P342" s="12">
        <v>7.1000000000000004E-3</v>
      </c>
      <c r="Q342" s="12">
        <v>0.02</v>
      </c>
      <c r="R342" s="12">
        <v>3.1E-2</v>
      </c>
      <c r="S342" s="12" t="str">
        <f t="shared" si="21"/>
        <v>0.003,0.0071,0.02,0.031</v>
      </c>
      <c r="T342" s="11">
        <v>0.05</v>
      </c>
      <c r="U342" s="11">
        <v>0.37</v>
      </c>
      <c r="V342" s="11">
        <v>0.44</v>
      </c>
      <c r="W342" s="11">
        <v>0.57999999999999996</v>
      </c>
      <c r="X342" s="11">
        <v>0.63</v>
      </c>
      <c r="Y342" s="21" t="str">
        <f t="shared" si="20"/>
        <v>0.37,0.44,0.58,0.63</v>
      </c>
      <c r="Z342" s="11">
        <f t="shared" si="22"/>
        <v>0.05</v>
      </c>
      <c r="AA342" s="7">
        <v>0.04</v>
      </c>
      <c r="AB342" s="7">
        <v>0.9</v>
      </c>
      <c r="AC342" s="7">
        <v>0.1</v>
      </c>
      <c r="AD342" s="13">
        <v>1</v>
      </c>
      <c r="AE342" s="13">
        <v>1</v>
      </c>
      <c r="AF342" s="14" t="s">
        <v>729</v>
      </c>
      <c r="AG342" s="15">
        <v>0.38834299999999999</v>
      </c>
      <c r="AH342" s="15">
        <v>0.63554200000000005</v>
      </c>
      <c r="AI342" s="15">
        <v>1.4999999999999999E-2</v>
      </c>
      <c r="AJ342" s="15">
        <v>0.3</v>
      </c>
    </row>
    <row r="343" spans="1:36" hidden="1" x14ac:dyDescent="0.3">
      <c r="A343" s="7" t="s">
        <v>732</v>
      </c>
      <c r="B343" s="7">
        <f>630+5000</f>
        <v>5630</v>
      </c>
      <c r="C343" s="7">
        <v>6</v>
      </c>
      <c r="D343" s="7" t="s">
        <v>726</v>
      </c>
      <c r="E343" s="7"/>
      <c r="F343" s="7" t="s">
        <v>523</v>
      </c>
      <c r="G343" t="s">
        <v>524</v>
      </c>
      <c r="H343" s="8" t="s">
        <v>727</v>
      </c>
      <c r="I343" t="s">
        <v>425</v>
      </c>
      <c r="J343" t="s">
        <v>728</v>
      </c>
      <c r="K343" s="7" t="str" cm="1">
        <f t="array" ref="K343">+_xlfn.IFS(D343="F","PRM",D343="WF","SC",D343="FI","PRMM")</f>
        <v>PRMM</v>
      </c>
      <c r="L343" s="9" t="str" cm="1">
        <f t="array" ref="L343">+"CR" &amp; "/" &amp; K343 &amp; "/" &amp;
_xlfn.IFS(
OR(G343="PRE84",G343="PRE84S"),"ND",
AND(F343="OMF",OR(K343="PRM",K343="SC")),"DMI",
AND(F343="IMF",OR(K343="PRM",K343="SC")),"DMO",
AND(F343="SMF",OR(K343="PRM",K343="SC")),"DES",
AND(K343="PRMM",G343="CCCSR-84"),"DU")
&amp; "/" &amp; C343</f>
        <v>CR/PRMM/ND/6</v>
      </c>
      <c r="M343" s="10" t="str" cm="1">
        <f t="array" ref="M343">+"CR" &amp; "/" &amp; K343 &amp; "/" &amp;
_xlfn.IFS(
OR(G343="PRE84",G343="PRE84S"),"ND",
AND(F343="OMF",OR(K343="PRM",K343="SC")),"DMI",
AND(F343="IMF",OR(K343="PRM",K343="SC")),"DMO",
AND(F343="SMF",OR(K343="PRM",K343="SC")),"DES",
AND(K343="PRMM",G343="CCCSR-84"),"DU")</f>
        <v>CR/PRMM/ND</v>
      </c>
      <c r="N343" s="11"/>
      <c r="O343" s="12">
        <v>3.0000000000000001E-3</v>
      </c>
      <c r="P343" s="12">
        <v>7.1000000000000004E-3</v>
      </c>
      <c r="Q343" s="12">
        <v>0.02</v>
      </c>
      <c r="R343" s="12">
        <v>3.1E-2</v>
      </c>
      <c r="S343" s="12" t="str">
        <f t="shared" si="21"/>
        <v>0.003,0.0071,0.02,0.031</v>
      </c>
      <c r="T343" s="11">
        <v>0.05</v>
      </c>
      <c r="U343" s="11">
        <v>0.37</v>
      </c>
      <c r="V343" s="11">
        <v>0.44</v>
      </c>
      <c r="W343" s="11">
        <v>0.57999999999999996</v>
      </c>
      <c r="X343" s="11">
        <v>0.63</v>
      </c>
      <c r="Y343" s="21" t="str">
        <f t="shared" si="20"/>
        <v>0.37,0.44,0.58,0.63</v>
      </c>
      <c r="Z343" s="11">
        <f t="shared" si="22"/>
        <v>0.05</v>
      </c>
      <c r="AA343" s="7">
        <v>0.04</v>
      </c>
      <c r="AB343" s="7">
        <v>0.9</v>
      </c>
      <c r="AC343" s="7">
        <v>0.1</v>
      </c>
      <c r="AD343" s="13">
        <v>1</v>
      </c>
      <c r="AE343" s="13">
        <v>1</v>
      </c>
      <c r="AF343" s="14" t="s">
        <v>729</v>
      </c>
      <c r="AG343" s="15">
        <v>0.38834299999999999</v>
      </c>
      <c r="AH343" s="15">
        <v>0.63554200000000005</v>
      </c>
      <c r="AI343" s="15">
        <v>1.4999999999999999E-2</v>
      </c>
      <c r="AJ343" s="15">
        <v>0.3</v>
      </c>
    </row>
    <row r="344" spans="1:36" hidden="1" x14ac:dyDescent="0.3">
      <c r="A344" s="7" t="s">
        <v>733</v>
      </c>
      <c r="B344" s="7">
        <f>630+3000</f>
        <v>3630</v>
      </c>
      <c r="C344" s="7">
        <v>6</v>
      </c>
      <c r="D344" s="7" t="s">
        <v>726</v>
      </c>
      <c r="E344" s="7"/>
      <c r="F344" s="7" t="s">
        <v>523</v>
      </c>
      <c r="G344" t="s">
        <v>524</v>
      </c>
      <c r="H344" s="8" t="s">
        <v>727</v>
      </c>
      <c r="I344" t="s">
        <v>425</v>
      </c>
      <c r="J344" t="s">
        <v>728</v>
      </c>
      <c r="K344" s="7" t="str" cm="1">
        <f t="array" ref="K344">+_xlfn.IFS(D344="F","PRM",D344="WF","SC",D344="FI","PRMM")</f>
        <v>PRMM</v>
      </c>
      <c r="L344" s="9" t="str" cm="1">
        <f t="array" ref="L344">+"CR" &amp; "/" &amp; K344 &amp; "/" &amp;
_xlfn.IFS(
OR(G344="PRE84",G344="PRE84S"),"ND",
AND(F344="OMF",OR(K344="PRM",K344="SC")),"DMI",
AND(F344="IMF",OR(K344="PRM",K344="SC")),"DMO",
AND(F344="SMF",OR(K344="PRM",K344="SC")),"DES",
AND(K344="PRMM",G344="CCCSR-84"),"DU")
&amp; "/" &amp; C344</f>
        <v>CR/PRMM/ND/6</v>
      </c>
      <c r="M344" s="10" t="str" cm="1">
        <f t="array" ref="M344">+"CR" &amp; "/" &amp; K344 &amp; "/" &amp;
_xlfn.IFS(
OR(G344="PRE84",G344="PRE84S"),"ND",
AND(F344="OMF",OR(K344="PRM",K344="SC")),"DMI",
AND(F344="IMF",OR(K344="PRM",K344="SC")),"DMO",
AND(F344="SMF",OR(K344="PRM",K344="SC")),"DES",
AND(K344="PRMM",G344="CCCSR-84"),"DU")</f>
        <v>CR/PRMM/ND</v>
      </c>
      <c r="N344" s="11"/>
      <c r="O344" s="12">
        <v>3.0000000000000001E-3</v>
      </c>
      <c r="P344" s="12">
        <v>7.1000000000000004E-3</v>
      </c>
      <c r="Q344" s="12">
        <v>0.02</v>
      </c>
      <c r="R344" s="12">
        <v>3.1E-2</v>
      </c>
      <c r="S344" s="12" t="str">
        <f t="shared" si="21"/>
        <v>0.003,0.0071,0.02,0.031</v>
      </c>
      <c r="T344" s="11">
        <v>0.05</v>
      </c>
      <c r="U344" s="11">
        <v>0.37</v>
      </c>
      <c r="V344" s="11">
        <v>0.44</v>
      </c>
      <c r="W344" s="11">
        <v>0.57999999999999996</v>
      </c>
      <c r="X344" s="11">
        <v>0.63</v>
      </c>
      <c r="Y344" s="21" t="str">
        <f t="shared" si="20"/>
        <v>0.37,0.44,0.58,0.63</v>
      </c>
      <c r="Z344" s="11">
        <f t="shared" si="22"/>
        <v>0.05</v>
      </c>
      <c r="AA344" s="7">
        <v>0.04</v>
      </c>
      <c r="AB344" s="7">
        <v>0.9</v>
      </c>
      <c r="AC344" s="7">
        <v>0.1</v>
      </c>
      <c r="AD344" s="13">
        <v>1</v>
      </c>
      <c r="AE344" s="13">
        <v>1</v>
      </c>
      <c r="AF344" s="14" t="s">
        <v>729</v>
      </c>
      <c r="AG344" s="15">
        <v>0.38834299999999999</v>
      </c>
      <c r="AH344" s="15">
        <v>0.63554200000000005</v>
      </c>
      <c r="AI344" s="15">
        <v>1.4999999999999999E-2</v>
      </c>
      <c r="AJ344" s="15">
        <v>0.3</v>
      </c>
    </row>
    <row r="345" spans="1:36" hidden="1" x14ac:dyDescent="0.3">
      <c r="A345" s="7" t="s">
        <v>734</v>
      </c>
      <c r="B345" s="7">
        <f>630+1000</f>
        <v>1630</v>
      </c>
      <c r="C345" s="7">
        <v>6</v>
      </c>
      <c r="D345" s="7" t="s">
        <v>726</v>
      </c>
      <c r="E345" s="7"/>
      <c r="F345" s="7" t="str">
        <f>+F270</f>
        <v>OMF</v>
      </c>
      <c r="G345" t="s">
        <v>524</v>
      </c>
      <c r="H345" s="8" t="s">
        <v>735</v>
      </c>
      <c r="I345" t="s">
        <v>425</v>
      </c>
      <c r="J345" t="s">
        <v>728</v>
      </c>
      <c r="K345" s="7" t="str" cm="1">
        <f t="array" ref="K345">+_xlfn.IFS(D345="F","PRM",D345="WF","SC",D345="FI","PRMM")</f>
        <v>PRMM</v>
      </c>
      <c r="L345" s="9" t="str" cm="1">
        <f t="array" ref="L345">+"CR" &amp; "/" &amp; K345 &amp; "/" &amp;
_xlfn.IFS(
OR(G345="PRE84",G345="PRE84S"),"ND",
AND(F345="OMF",OR(K345="PRM",K345="SC")),"DMI",
AND(F345="IMF",OR(K345="PRM",K345="SC")),"DMO",
AND(F345="SMF",OR(K345="PRM",K345="SC")),"DES",
AND(K345="PRMM",G345="CCCSR-84"),"DU")
&amp; "/" &amp; C345</f>
        <v>CR/PRMM/ND/6</v>
      </c>
      <c r="M345" s="10" t="str" cm="1">
        <f t="array" ref="M345">+"CR" &amp; "/" &amp; K345 &amp; "/" &amp;
_xlfn.IFS(
OR(G345="PRE84",G345="PRE84S"),"ND",
AND(F345="OMF",OR(K345="PRM",K345="SC")),"DMI",
AND(F345="IMF",OR(K345="PRM",K345="SC")),"DMO",
AND(F345="SMF",OR(K345="PRM",K345="SC")),"DES",
AND(K345="PRMM",G345="CCCSR-84"),"DU")</f>
        <v>CR/PRMM/ND</v>
      </c>
      <c r="N345" s="11"/>
      <c r="O345" s="12">
        <v>3.0000000000000001E-3</v>
      </c>
      <c r="P345" s="12">
        <v>7.1000000000000004E-3</v>
      </c>
      <c r="Q345" s="12">
        <v>0.02</v>
      </c>
      <c r="R345" s="12">
        <v>3.1E-2</v>
      </c>
      <c r="S345" s="12" t="str">
        <f t="shared" si="21"/>
        <v>0.003,0.0071,0.02,0.031</v>
      </c>
      <c r="T345" s="11">
        <v>0.05</v>
      </c>
      <c r="U345" s="11">
        <v>0.37</v>
      </c>
      <c r="V345" s="11">
        <v>0.44</v>
      </c>
      <c r="W345" s="11">
        <v>0.57999999999999996</v>
      </c>
      <c r="X345" s="11">
        <v>0.63</v>
      </c>
      <c r="Y345" s="21" t="str">
        <f t="shared" si="20"/>
        <v>0.37,0.44,0.58,0.63</v>
      </c>
      <c r="Z345" s="11">
        <f t="shared" si="22"/>
        <v>0.05</v>
      </c>
      <c r="AA345" s="7">
        <v>0.04</v>
      </c>
      <c r="AB345" s="7">
        <v>0.9</v>
      </c>
      <c r="AC345" s="7">
        <v>0.1</v>
      </c>
      <c r="AD345" s="13">
        <v>1</v>
      </c>
      <c r="AE345" s="13">
        <v>1</v>
      </c>
      <c r="AF345" s="14" t="s">
        <v>729</v>
      </c>
      <c r="AG345" s="15">
        <v>0.38834299999999999</v>
      </c>
      <c r="AH345" s="15">
        <v>0.63554200000000005</v>
      </c>
      <c r="AI345" s="15">
        <v>1.4999999999999999E-2</v>
      </c>
      <c r="AJ345" s="15">
        <v>0.3</v>
      </c>
    </row>
    <row r="346" spans="1:36" hidden="1" x14ac:dyDescent="0.3">
      <c r="A346" s="7" t="s">
        <v>736</v>
      </c>
      <c r="B346" s="7">
        <f>591+4000</f>
        <v>4591</v>
      </c>
      <c r="C346" s="7">
        <v>3</v>
      </c>
      <c r="D346" s="7" t="s">
        <v>726</v>
      </c>
      <c r="E346" s="7"/>
      <c r="F346" s="7" t="s">
        <v>523</v>
      </c>
      <c r="G346" t="s">
        <v>524</v>
      </c>
      <c r="H346" s="8" t="s">
        <v>737</v>
      </c>
      <c r="I346" t="s">
        <v>425</v>
      </c>
      <c r="J346" t="s">
        <v>728</v>
      </c>
      <c r="K346" s="7" t="str" cm="1">
        <f t="array" ref="K346">+_xlfn.IFS(D346="F","PRM",D346="WF","SC",D346="FI","PRMM")</f>
        <v>PRMM</v>
      </c>
      <c r="L346" s="9" t="str" cm="1">
        <f t="array" ref="L346">+"CR" &amp; "/" &amp; K346 &amp; "/" &amp;
_xlfn.IFS(
OR(G346="PRE84",G346="PRE84S"),"ND",
AND(F346="OMF",OR(K346="PRM",K346="SC")),"DMI",
AND(F346="IMF",OR(K346="PRM",K346="SC")),"DMO",
AND(F346="SMF",OR(K346="PRM",K346="SC")),"DES",
AND(K346="PRMM",G346="CCCSR-84"),"DU")
&amp; "/" &amp; C346</f>
        <v>CR/PRMM/ND/3</v>
      </c>
      <c r="M346" s="10" t="str" cm="1">
        <f t="array" ref="M346">+"CR" &amp; "/" &amp; K346 &amp; "/" &amp;
_xlfn.IFS(
OR(G346="PRE84",G346="PRE84S"),"ND",
AND(F346="OMF",OR(K346="PRM",K346="SC")),"DMI",
AND(F346="IMF",OR(K346="PRM",K346="SC")),"DMO",
AND(F346="SMF",OR(K346="PRM",K346="SC")),"DES",
AND(K346="PRMM",G346="CCCSR-84"),"DU")</f>
        <v>CR/PRMM/ND</v>
      </c>
      <c r="N346" s="11"/>
      <c r="O346" s="12">
        <v>3.0000000000000001E-3</v>
      </c>
      <c r="P346" s="12">
        <v>7.1000000000000004E-3</v>
      </c>
      <c r="Q346" s="12">
        <v>0.02</v>
      </c>
      <c r="R346" s="12">
        <v>3.1E-2</v>
      </c>
      <c r="S346" s="12" t="str">
        <f t="shared" si="21"/>
        <v>0.003,0.0071,0.02,0.031</v>
      </c>
      <c r="T346" s="11">
        <v>0.05</v>
      </c>
      <c r="U346" s="11">
        <v>0.37</v>
      </c>
      <c r="V346" s="11">
        <v>0.44</v>
      </c>
      <c r="W346" s="11">
        <v>0.57999999999999996</v>
      </c>
      <c r="X346" s="11">
        <v>0.63</v>
      </c>
      <c r="Y346" s="21" t="str">
        <f t="shared" si="20"/>
        <v>0.37,0.44,0.58,0.63</v>
      </c>
      <c r="Z346" s="11">
        <f t="shared" si="22"/>
        <v>0.05</v>
      </c>
      <c r="AA346" s="7">
        <v>0.04</v>
      </c>
      <c r="AB346" s="7">
        <v>0.9</v>
      </c>
      <c r="AC346" s="7">
        <v>0.1</v>
      </c>
      <c r="AD346" s="13">
        <v>1</v>
      </c>
      <c r="AE346" s="13">
        <v>1</v>
      </c>
      <c r="AF346" s="14" t="s">
        <v>738</v>
      </c>
      <c r="AG346" s="15">
        <v>0.322461</v>
      </c>
      <c r="AH346" s="15">
        <v>0.80786599999999997</v>
      </c>
      <c r="AI346" s="15">
        <v>1.4999999999999999E-2</v>
      </c>
      <c r="AJ346" s="15">
        <v>0.3</v>
      </c>
    </row>
    <row r="347" spans="1:36" hidden="1" x14ac:dyDescent="0.3">
      <c r="A347" s="7" t="s">
        <v>739</v>
      </c>
      <c r="B347" s="7">
        <f>591+2000</f>
        <v>2591</v>
      </c>
      <c r="C347" s="7">
        <v>3</v>
      </c>
      <c r="D347" s="7" t="s">
        <v>726</v>
      </c>
      <c r="E347" s="7"/>
      <c r="F347" s="7" t="s">
        <v>523</v>
      </c>
      <c r="G347" t="s">
        <v>524</v>
      </c>
      <c r="H347" s="8" t="s">
        <v>737</v>
      </c>
      <c r="I347" t="s">
        <v>425</v>
      </c>
      <c r="J347" t="s">
        <v>728</v>
      </c>
      <c r="K347" s="7" t="str" cm="1">
        <f t="array" ref="K347">+_xlfn.IFS(D347="F","PRM",D347="WF","SC",D347="FI","PRMM")</f>
        <v>PRMM</v>
      </c>
      <c r="L347" s="9" t="str" cm="1">
        <f t="array" ref="L347">+"CR" &amp; "/" &amp; K347 &amp; "/" &amp;
_xlfn.IFS(
OR(G347="PRE84",G347="PRE84S"),"ND",
AND(F347="OMF",OR(K347="PRM",K347="SC")),"DMI",
AND(F347="IMF",OR(K347="PRM",K347="SC")),"DMO",
AND(F347="SMF",OR(K347="PRM",K347="SC")),"DES",
AND(K347="PRMM",G347="CCCSR-84"),"DU")
&amp; "/" &amp; C347</f>
        <v>CR/PRMM/ND/3</v>
      </c>
      <c r="M347" s="10" t="str" cm="1">
        <f t="array" ref="M347">+"CR" &amp; "/" &amp; K347 &amp; "/" &amp;
_xlfn.IFS(
OR(G347="PRE84",G347="PRE84S"),"ND",
AND(F347="OMF",OR(K347="PRM",K347="SC")),"DMI",
AND(F347="IMF",OR(K347="PRM",K347="SC")),"DMO",
AND(F347="SMF",OR(K347="PRM",K347="SC")),"DES",
AND(K347="PRMM",G347="CCCSR-84"),"DU")</f>
        <v>CR/PRMM/ND</v>
      </c>
      <c r="N347" s="11"/>
      <c r="O347" s="12">
        <v>3.0000000000000001E-3</v>
      </c>
      <c r="P347" s="12">
        <v>7.1000000000000004E-3</v>
      </c>
      <c r="Q347" s="12">
        <v>0.02</v>
      </c>
      <c r="R347" s="12">
        <v>3.1E-2</v>
      </c>
      <c r="S347" s="12" t="str">
        <f t="shared" si="21"/>
        <v>0.003,0.0071,0.02,0.031</v>
      </c>
      <c r="T347" s="11">
        <v>0.05</v>
      </c>
      <c r="U347" s="11">
        <v>0.37</v>
      </c>
      <c r="V347" s="11">
        <v>0.44</v>
      </c>
      <c r="W347" s="11">
        <v>0.57999999999999996</v>
      </c>
      <c r="X347" s="11">
        <v>0.63</v>
      </c>
      <c r="Y347" s="21" t="str">
        <f t="shared" si="20"/>
        <v>0.37,0.44,0.58,0.63</v>
      </c>
      <c r="Z347" s="11">
        <f t="shared" si="22"/>
        <v>0.05</v>
      </c>
      <c r="AA347" s="7">
        <v>0.04</v>
      </c>
      <c r="AB347" s="7">
        <v>0.9</v>
      </c>
      <c r="AC347" s="7">
        <v>0.1</v>
      </c>
      <c r="AD347" s="13">
        <v>1</v>
      </c>
      <c r="AE347" s="13">
        <v>1</v>
      </c>
      <c r="AF347" s="14" t="s">
        <v>738</v>
      </c>
      <c r="AG347" s="15">
        <v>0.322461</v>
      </c>
      <c r="AH347" s="15">
        <v>0.80786599999999997</v>
      </c>
      <c r="AI347" s="15">
        <v>1.4999999999999999E-2</v>
      </c>
      <c r="AJ347" s="15">
        <v>0.3</v>
      </c>
    </row>
    <row r="348" spans="1:36" hidden="1" x14ac:dyDescent="0.3">
      <c r="A348" s="7" t="s">
        <v>740</v>
      </c>
      <c r="B348" s="7">
        <f>591+6000</f>
        <v>6591</v>
      </c>
      <c r="C348" s="7">
        <v>3</v>
      </c>
      <c r="D348" s="7" t="s">
        <v>726</v>
      </c>
      <c r="E348" s="7"/>
      <c r="F348" s="7" t="s">
        <v>523</v>
      </c>
      <c r="G348" t="s">
        <v>524</v>
      </c>
      <c r="H348" s="8" t="s">
        <v>737</v>
      </c>
      <c r="I348" t="s">
        <v>425</v>
      </c>
      <c r="J348" t="s">
        <v>728</v>
      </c>
      <c r="K348" s="7" t="str" cm="1">
        <f t="array" ref="K348">+_xlfn.IFS(D348="F","PRM",D348="WF","SC",D348="FI","PRMM")</f>
        <v>PRMM</v>
      </c>
      <c r="L348" s="9" t="str" cm="1">
        <f t="array" ref="L348">+"CR" &amp; "/" &amp; K348 &amp; "/" &amp;
_xlfn.IFS(
OR(G348="PRE84",G348="PRE84S"),"ND",
AND(F348="OMF",OR(K348="PRM",K348="SC")),"DMI",
AND(F348="IMF",OR(K348="PRM",K348="SC")),"DMO",
AND(F348="SMF",OR(K348="PRM",K348="SC")),"DES",
AND(K348="PRMM",G348="CCCSR-84"),"DU")
&amp; "/" &amp; C348</f>
        <v>CR/PRMM/ND/3</v>
      </c>
      <c r="M348" s="10" t="str" cm="1">
        <f t="array" ref="M348">+"CR" &amp; "/" &amp; K348 &amp; "/" &amp;
_xlfn.IFS(
OR(G348="PRE84",G348="PRE84S"),"ND",
AND(F348="OMF",OR(K348="PRM",K348="SC")),"DMI",
AND(F348="IMF",OR(K348="PRM",K348="SC")),"DMO",
AND(F348="SMF",OR(K348="PRM",K348="SC")),"DES",
AND(K348="PRMM",G348="CCCSR-84"),"DU")</f>
        <v>CR/PRMM/ND</v>
      </c>
      <c r="N348" s="11"/>
      <c r="O348" s="12">
        <v>3.0000000000000001E-3</v>
      </c>
      <c r="P348" s="12">
        <v>7.1000000000000004E-3</v>
      </c>
      <c r="Q348" s="12">
        <v>0.02</v>
      </c>
      <c r="R348" s="12">
        <v>3.1E-2</v>
      </c>
      <c r="S348" s="12" t="str">
        <f t="shared" si="21"/>
        <v>0.003,0.0071,0.02,0.031</v>
      </c>
      <c r="T348" s="11">
        <v>0.05</v>
      </c>
      <c r="U348" s="11">
        <v>0.37</v>
      </c>
      <c r="V348" s="11">
        <v>0.44</v>
      </c>
      <c r="W348" s="11">
        <v>0.57999999999999996</v>
      </c>
      <c r="X348" s="11">
        <v>0.63</v>
      </c>
      <c r="Y348" s="21" t="str">
        <f t="shared" si="20"/>
        <v>0.37,0.44,0.58,0.63</v>
      </c>
      <c r="Z348" s="11">
        <f t="shared" si="22"/>
        <v>0.05</v>
      </c>
      <c r="AA348" s="7">
        <v>0.04</v>
      </c>
      <c r="AB348" s="7">
        <v>0.9</v>
      </c>
      <c r="AC348" s="7">
        <v>0.1</v>
      </c>
      <c r="AD348" s="13">
        <v>1</v>
      </c>
      <c r="AE348" s="13">
        <v>1</v>
      </c>
      <c r="AF348" s="14" t="s">
        <v>738</v>
      </c>
      <c r="AG348" s="15">
        <v>0.322461</v>
      </c>
      <c r="AH348" s="15">
        <v>0.80786599999999997</v>
      </c>
      <c r="AI348" s="15">
        <v>1.4999999999999999E-2</v>
      </c>
      <c r="AJ348" s="15">
        <v>0.3</v>
      </c>
    </row>
    <row r="349" spans="1:36" hidden="1" x14ac:dyDescent="0.3">
      <c r="A349" s="7" t="s">
        <v>741</v>
      </c>
      <c r="B349" s="7">
        <f>591+5000</f>
        <v>5591</v>
      </c>
      <c r="C349" s="7">
        <v>3</v>
      </c>
      <c r="D349" s="7" t="s">
        <v>726</v>
      </c>
      <c r="E349" s="7"/>
      <c r="F349" s="7" t="s">
        <v>523</v>
      </c>
      <c r="G349" t="s">
        <v>524</v>
      </c>
      <c r="H349" s="8" t="s">
        <v>737</v>
      </c>
      <c r="I349" t="s">
        <v>425</v>
      </c>
      <c r="J349" t="s">
        <v>728</v>
      </c>
      <c r="K349" s="7" t="str" cm="1">
        <f t="array" ref="K349">+_xlfn.IFS(D349="F","PRM",D349="WF","SC",D349="FI","PRMM")</f>
        <v>PRMM</v>
      </c>
      <c r="L349" s="9" t="str" cm="1">
        <f t="array" ref="L349">+"CR" &amp; "/" &amp; K349 &amp; "/" &amp;
_xlfn.IFS(
OR(G349="PRE84",G349="PRE84S"),"ND",
AND(F349="OMF",OR(K349="PRM",K349="SC")),"DMI",
AND(F349="IMF",OR(K349="PRM",K349="SC")),"DMO",
AND(F349="SMF",OR(K349="PRM",K349="SC")),"DES",
AND(K349="PRMM",G349="CCCSR-84"),"DU")
&amp; "/" &amp; C349</f>
        <v>CR/PRMM/ND/3</v>
      </c>
      <c r="M349" s="10" t="str" cm="1">
        <f t="array" ref="M349">+"CR" &amp; "/" &amp; K349 &amp; "/" &amp;
_xlfn.IFS(
OR(G349="PRE84",G349="PRE84S"),"ND",
AND(F349="OMF",OR(K349="PRM",K349="SC")),"DMI",
AND(F349="IMF",OR(K349="PRM",K349="SC")),"DMO",
AND(F349="SMF",OR(K349="PRM",K349="SC")),"DES",
AND(K349="PRMM",G349="CCCSR-84"),"DU")</f>
        <v>CR/PRMM/ND</v>
      </c>
      <c r="N349" s="11"/>
      <c r="O349" s="12">
        <v>3.0000000000000001E-3</v>
      </c>
      <c r="P349" s="12">
        <v>7.1000000000000004E-3</v>
      </c>
      <c r="Q349" s="12">
        <v>0.02</v>
      </c>
      <c r="R349" s="12">
        <v>3.1E-2</v>
      </c>
      <c r="S349" s="12" t="str">
        <f t="shared" si="21"/>
        <v>0.003,0.0071,0.02,0.031</v>
      </c>
      <c r="T349" s="11">
        <v>0.05</v>
      </c>
      <c r="U349" s="11">
        <v>0.37</v>
      </c>
      <c r="V349" s="11">
        <v>0.44</v>
      </c>
      <c r="W349" s="11">
        <v>0.57999999999999996</v>
      </c>
      <c r="X349" s="11">
        <v>0.63</v>
      </c>
      <c r="Y349" s="21" t="str">
        <f t="shared" si="20"/>
        <v>0.37,0.44,0.58,0.63</v>
      </c>
      <c r="Z349" s="11">
        <f t="shared" si="22"/>
        <v>0.05</v>
      </c>
      <c r="AA349" s="7">
        <v>0.04</v>
      </c>
      <c r="AB349" s="7">
        <v>0.9</v>
      </c>
      <c r="AC349" s="7">
        <v>0.1</v>
      </c>
      <c r="AD349" s="13">
        <v>1</v>
      </c>
      <c r="AE349" s="13">
        <v>1</v>
      </c>
      <c r="AF349" s="14" t="s">
        <v>738</v>
      </c>
      <c r="AG349" s="15">
        <v>0.322461</v>
      </c>
      <c r="AH349" s="15">
        <v>0.80786599999999997</v>
      </c>
      <c r="AI349" s="15">
        <v>1.4999999999999999E-2</v>
      </c>
      <c r="AJ349" s="15">
        <v>0.3</v>
      </c>
    </row>
    <row r="350" spans="1:36" hidden="1" x14ac:dyDescent="0.3">
      <c r="A350" s="7" t="s">
        <v>742</v>
      </c>
      <c r="B350" s="7">
        <f>591+3000</f>
        <v>3591</v>
      </c>
      <c r="C350" s="7">
        <v>3</v>
      </c>
      <c r="D350" s="7" t="s">
        <v>726</v>
      </c>
      <c r="E350" s="7"/>
      <c r="F350" s="7" t="s">
        <v>523</v>
      </c>
      <c r="G350" t="s">
        <v>524</v>
      </c>
      <c r="H350" s="8" t="s">
        <v>737</v>
      </c>
      <c r="I350" t="s">
        <v>425</v>
      </c>
      <c r="J350" t="s">
        <v>728</v>
      </c>
      <c r="K350" s="7" t="str" cm="1">
        <f t="array" ref="K350">+_xlfn.IFS(D350="F","PRM",D350="WF","SC",D350="FI","PRMM")</f>
        <v>PRMM</v>
      </c>
      <c r="L350" s="9" t="str" cm="1">
        <f t="array" ref="L350">+"CR" &amp; "/" &amp; K350 &amp; "/" &amp;
_xlfn.IFS(
OR(G350="PRE84",G350="PRE84S"),"ND",
AND(F350="OMF",OR(K350="PRM",K350="SC")),"DMI",
AND(F350="IMF",OR(K350="PRM",K350="SC")),"DMO",
AND(F350="SMF",OR(K350="PRM",K350="SC")),"DES",
AND(K350="PRMM",G350="CCCSR-84"),"DU")
&amp; "/" &amp; C350</f>
        <v>CR/PRMM/ND/3</v>
      </c>
      <c r="M350" s="10" t="str" cm="1">
        <f t="array" ref="M350">+"CR" &amp; "/" &amp; K350 &amp; "/" &amp;
_xlfn.IFS(
OR(G350="PRE84",G350="PRE84S"),"ND",
AND(F350="OMF",OR(K350="PRM",K350="SC")),"DMI",
AND(F350="IMF",OR(K350="PRM",K350="SC")),"DMO",
AND(F350="SMF",OR(K350="PRM",K350="SC")),"DES",
AND(K350="PRMM",G350="CCCSR-84"),"DU")</f>
        <v>CR/PRMM/ND</v>
      </c>
      <c r="N350" s="11"/>
      <c r="O350" s="12">
        <v>3.0000000000000001E-3</v>
      </c>
      <c r="P350" s="12">
        <v>7.1000000000000004E-3</v>
      </c>
      <c r="Q350" s="12">
        <v>0.02</v>
      </c>
      <c r="R350" s="12">
        <v>3.1E-2</v>
      </c>
      <c r="S350" s="12" t="str">
        <f t="shared" si="21"/>
        <v>0.003,0.0071,0.02,0.031</v>
      </c>
      <c r="T350" s="11">
        <v>0.05</v>
      </c>
      <c r="U350" s="11">
        <v>0.37</v>
      </c>
      <c r="V350" s="11">
        <v>0.44</v>
      </c>
      <c r="W350" s="11">
        <v>0.57999999999999996</v>
      </c>
      <c r="X350" s="11">
        <v>0.63</v>
      </c>
      <c r="Y350" s="21" t="str">
        <f t="shared" si="20"/>
        <v>0.37,0.44,0.58,0.63</v>
      </c>
      <c r="Z350" s="11">
        <f t="shared" si="22"/>
        <v>0.05</v>
      </c>
      <c r="AA350" s="7">
        <v>0.04</v>
      </c>
      <c r="AB350" s="7">
        <v>0.9</v>
      </c>
      <c r="AC350" s="7">
        <v>0.1</v>
      </c>
      <c r="AD350" s="13">
        <v>1</v>
      </c>
      <c r="AE350" s="13">
        <v>1</v>
      </c>
      <c r="AF350" s="14" t="s">
        <v>738</v>
      </c>
      <c r="AG350" s="15">
        <v>0.322461</v>
      </c>
      <c r="AH350" s="15">
        <v>0.80786599999999997</v>
      </c>
      <c r="AI350" s="15">
        <v>1.4999999999999999E-2</v>
      </c>
      <c r="AJ350" s="15">
        <v>0.3</v>
      </c>
    </row>
    <row r="351" spans="1:36" hidden="1" x14ac:dyDescent="0.3">
      <c r="A351" s="7" t="s">
        <v>743</v>
      </c>
      <c r="B351" s="7">
        <f>591+1000</f>
        <v>1591</v>
      </c>
      <c r="C351" s="7">
        <v>3</v>
      </c>
      <c r="D351" s="7" t="s">
        <v>726</v>
      </c>
      <c r="E351" s="7"/>
      <c r="F351" s="7" t="s">
        <v>523</v>
      </c>
      <c r="G351" t="s">
        <v>524</v>
      </c>
      <c r="H351" s="8" t="s">
        <v>737</v>
      </c>
      <c r="I351" t="s">
        <v>425</v>
      </c>
      <c r="J351" t="s">
        <v>728</v>
      </c>
      <c r="K351" s="7" t="str" cm="1">
        <f t="array" ref="K351">+_xlfn.IFS(D351="F","PRM",D351="WF","SC",D351="FI","PRMM")</f>
        <v>PRMM</v>
      </c>
      <c r="L351" s="9" t="str" cm="1">
        <f t="array" ref="L351">+"CR" &amp; "/" &amp; K351 &amp; "/" &amp;
_xlfn.IFS(
OR(G351="PRE84",G351="PRE84S"),"ND",
AND(F351="OMF",OR(K351="PRM",K351="SC")),"DMI",
AND(F351="IMF",OR(K351="PRM",K351="SC")),"DMO",
AND(F351="SMF",OR(K351="PRM",K351="SC")),"DES",
AND(K351="PRMM",G351="CCCSR-84"),"DU")
&amp; "/" &amp; C351</f>
        <v>CR/PRMM/ND/3</v>
      </c>
      <c r="M351" s="10" t="str" cm="1">
        <f t="array" ref="M351">+"CR" &amp; "/" &amp; K351 &amp; "/" &amp;
_xlfn.IFS(
OR(G351="PRE84",G351="PRE84S"),"ND",
AND(F351="OMF",OR(K351="PRM",K351="SC")),"DMI",
AND(F351="IMF",OR(K351="PRM",K351="SC")),"DMO",
AND(F351="SMF",OR(K351="PRM",K351="SC")),"DES",
AND(K351="PRMM",G351="CCCSR-84"),"DU")</f>
        <v>CR/PRMM/ND</v>
      </c>
      <c r="N351" s="11"/>
      <c r="O351" s="12">
        <v>3.0000000000000001E-3</v>
      </c>
      <c r="P351" s="12">
        <v>7.1000000000000004E-3</v>
      </c>
      <c r="Q351" s="12">
        <v>0.02</v>
      </c>
      <c r="R351" s="12">
        <v>3.1E-2</v>
      </c>
      <c r="S351" s="12" t="str">
        <f t="shared" si="21"/>
        <v>0.003,0.0071,0.02,0.031</v>
      </c>
      <c r="T351" s="11">
        <v>0.05</v>
      </c>
      <c r="U351" s="11">
        <v>0.37</v>
      </c>
      <c r="V351" s="11">
        <v>0.44</v>
      </c>
      <c r="W351" s="11">
        <v>0.57999999999999996</v>
      </c>
      <c r="X351" s="11">
        <v>0.63</v>
      </c>
      <c r="Y351" s="21" t="str">
        <f t="shared" si="20"/>
        <v>0.37,0.44,0.58,0.63</v>
      </c>
      <c r="Z351" s="11">
        <f t="shared" si="22"/>
        <v>0.05</v>
      </c>
      <c r="AA351" s="7">
        <v>0.04</v>
      </c>
      <c r="AB351" s="7">
        <v>0.9</v>
      </c>
      <c r="AC351" s="7">
        <v>0.1</v>
      </c>
      <c r="AD351" s="13">
        <v>1</v>
      </c>
      <c r="AE351" s="13">
        <v>1</v>
      </c>
      <c r="AF351" s="14" t="s">
        <v>738</v>
      </c>
      <c r="AG351" s="15">
        <v>0.322461</v>
      </c>
      <c r="AH351" s="15">
        <v>0.80786599999999997</v>
      </c>
      <c r="AI351" s="15">
        <v>1.4999999999999999E-2</v>
      </c>
      <c r="AJ351" s="15">
        <v>0.3</v>
      </c>
    </row>
    <row r="352" spans="1:36" hidden="1" x14ac:dyDescent="0.3">
      <c r="A352" s="7" t="s">
        <v>744</v>
      </c>
      <c r="B352" s="7">
        <f>669+4000</f>
        <v>4669</v>
      </c>
      <c r="C352" s="7">
        <v>10</v>
      </c>
      <c r="D352" s="7" t="s">
        <v>726</v>
      </c>
      <c r="E352" s="7"/>
      <c r="F352" s="7" t="s">
        <v>523</v>
      </c>
      <c r="G352" t="s">
        <v>524</v>
      </c>
      <c r="H352" s="8" t="s">
        <v>745</v>
      </c>
      <c r="I352" t="s">
        <v>425</v>
      </c>
      <c r="J352" t="s">
        <v>728</v>
      </c>
      <c r="K352" s="7" t="str" cm="1">
        <f t="array" ref="K352">+_xlfn.IFS(D352="F","PRM",D352="WF","SC",D352="FI","PRMM")</f>
        <v>PRMM</v>
      </c>
      <c r="L352" s="9" t="str" cm="1">
        <f t="array" ref="L352">+"CR" &amp; "/" &amp; K352 &amp; "/" &amp;
_xlfn.IFS(
OR(G352="PRE84",G352="PRE84S"),"ND",
AND(F352="OMF",OR(K352="PRM",K352="SC")),"DMI",
AND(F352="IMF",OR(K352="PRM",K352="SC")),"DMO",
AND(F352="SMF",OR(K352="PRM",K352="SC")),"DES",
AND(K352="PRMM",G352="CCCSR-84"),"DU")
&amp; "/" &amp; C352</f>
        <v>CR/PRMM/ND/10</v>
      </c>
      <c r="M352" s="10" t="str" cm="1">
        <f t="array" ref="M352">+"CR" &amp; "/" &amp; K352 &amp; "/" &amp;
_xlfn.IFS(
OR(G352="PRE84",G352="PRE84S"),"ND",
AND(F352="OMF",OR(K352="PRM",K352="SC")),"DMI",
AND(F352="IMF",OR(K352="PRM",K352="SC")),"DMO",
AND(F352="SMF",OR(K352="PRM",K352="SC")),"DES",
AND(K352="PRMM",G352="CCCSR-84"),"DU")</f>
        <v>CR/PRMM/ND</v>
      </c>
      <c r="N352" s="11"/>
      <c r="O352" s="12">
        <v>3.0000000000000001E-3</v>
      </c>
      <c r="P352" s="12">
        <v>7.1000000000000004E-3</v>
      </c>
      <c r="Q352" s="12">
        <v>0.02</v>
      </c>
      <c r="R352" s="12">
        <v>3.1E-2</v>
      </c>
      <c r="S352" s="12" t="str">
        <f t="shared" si="21"/>
        <v>0.003,0.0071,0.02,0.031</v>
      </c>
      <c r="T352" s="11">
        <v>0.05</v>
      </c>
      <c r="U352" s="11">
        <v>0.37</v>
      </c>
      <c r="V352" s="11">
        <v>0.44</v>
      </c>
      <c r="W352" s="11">
        <v>0.57999999999999996</v>
      </c>
      <c r="X352" s="11">
        <v>0.63</v>
      </c>
      <c r="Y352" s="21" t="str">
        <f t="shared" si="20"/>
        <v>0.37,0.44,0.58,0.63</v>
      </c>
      <c r="Z352" s="11">
        <f t="shared" si="22"/>
        <v>0.05</v>
      </c>
      <c r="AA352" s="7">
        <v>0.04</v>
      </c>
      <c r="AB352" s="7">
        <v>0.9</v>
      </c>
      <c r="AC352" s="7">
        <v>0.1</v>
      </c>
      <c r="AD352" s="13">
        <v>1.5</v>
      </c>
      <c r="AE352" s="13">
        <v>1</v>
      </c>
      <c r="AF352" s="14" t="s">
        <v>746</v>
      </c>
      <c r="AG352" s="15">
        <v>0.37505351826592009</v>
      </c>
      <c r="AH352" s="15">
        <v>0.50208964646116794</v>
      </c>
      <c r="AI352" s="15">
        <v>1.4999999999999999E-2</v>
      </c>
      <c r="AJ352" s="15">
        <v>0.3</v>
      </c>
    </row>
    <row r="353" spans="1:36" hidden="1" x14ac:dyDescent="0.3">
      <c r="A353" s="7" t="s">
        <v>747</v>
      </c>
      <c r="B353" s="7">
        <f>669+2000</f>
        <v>2669</v>
      </c>
      <c r="C353" s="7">
        <v>10</v>
      </c>
      <c r="D353" s="7" t="s">
        <v>726</v>
      </c>
      <c r="E353" s="7"/>
      <c r="F353" s="7" t="s">
        <v>523</v>
      </c>
      <c r="G353" t="s">
        <v>524</v>
      </c>
      <c r="H353" s="8" t="s">
        <v>745</v>
      </c>
      <c r="I353" t="s">
        <v>425</v>
      </c>
      <c r="J353" t="s">
        <v>728</v>
      </c>
      <c r="K353" s="7" t="str" cm="1">
        <f t="array" ref="K353">+_xlfn.IFS(D353="F","PRM",D353="WF","SC",D353="FI","PRMM")</f>
        <v>PRMM</v>
      </c>
      <c r="L353" s="9" t="str" cm="1">
        <f t="array" ref="L353">+"CR" &amp; "/" &amp; K353 &amp; "/" &amp;
_xlfn.IFS(
OR(G353="PRE84",G353="PRE84S"),"ND",
AND(F353="OMF",OR(K353="PRM",K353="SC")),"DMI",
AND(F353="IMF",OR(K353="PRM",K353="SC")),"DMO",
AND(F353="SMF",OR(K353="PRM",K353="SC")),"DES",
AND(K353="PRMM",G353="CCCSR-84"),"DU")
&amp; "/" &amp; C353</f>
        <v>CR/PRMM/ND/10</v>
      </c>
      <c r="M353" s="10" t="str" cm="1">
        <f t="array" ref="M353">+"CR" &amp; "/" &amp; K353 &amp; "/" &amp;
_xlfn.IFS(
OR(G353="PRE84",G353="PRE84S"),"ND",
AND(F353="OMF",OR(K353="PRM",K353="SC")),"DMI",
AND(F353="IMF",OR(K353="PRM",K353="SC")),"DMO",
AND(F353="SMF",OR(K353="PRM",K353="SC")),"DES",
AND(K353="PRMM",G353="CCCSR-84"),"DU")</f>
        <v>CR/PRMM/ND</v>
      </c>
      <c r="N353" s="11"/>
      <c r="O353" s="12">
        <v>3.0000000000000001E-3</v>
      </c>
      <c r="P353" s="12">
        <v>7.1000000000000004E-3</v>
      </c>
      <c r="Q353" s="12">
        <v>0.02</v>
      </c>
      <c r="R353" s="12">
        <v>3.1E-2</v>
      </c>
      <c r="S353" s="12" t="str">
        <f t="shared" si="21"/>
        <v>0.003,0.0071,0.02,0.031</v>
      </c>
      <c r="T353" s="11">
        <v>0.05</v>
      </c>
      <c r="U353" s="11">
        <v>0.37</v>
      </c>
      <c r="V353" s="11">
        <v>0.44</v>
      </c>
      <c r="W353" s="11">
        <v>0.57999999999999996</v>
      </c>
      <c r="X353" s="11">
        <v>0.63</v>
      </c>
      <c r="Y353" s="21" t="str">
        <f t="shared" si="20"/>
        <v>0.37,0.44,0.58,0.63</v>
      </c>
      <c r="Z353" s="11">
        <f t="shared" si="22"/>
        <v>0.05</v>
      </c>
      <c r="AA353" s="7">
        <v>0.04</v>
      </c>
      <c r="AB353" s="7">
        <v>0.9</v>
      </c>
      <c r="AC353" s="7">
        <v>0.1</v>
      </c>
      <c r="AD353" s="13">
        <v>1.5</v>
      </c>
      <c r="AE353" s="13">
        <v>1</v>
      </c>
      <c r="AF353" s="14" t="s">
        <v>746</v>
      </c>
      <c r="AG353" s="15">
        <v>0.37505351826592009</v>
      </c>
      <c r="AH353" s="15">
        <v>0.50208964646116794</v>
      </c>
      <c r="AI353" s="15">
        <v>1.4999999999999999E-2</v>
      </c>
      <c r="AJ353" s="15">
        <v>0.3</v>
      </c>
    </row>
    <row r="354" spans="1:36" hidden="1" x14ac:dyDescent="0.3">
      <c r="A354" s="7" t="s">
        <v>748</v>
      </c>
      <c r="B354" s="7">
        <f>669+6000</f>
        <v>6669</v>
      </c>
      <c r="C354" s="7">
        <v>10</v>
      </c>
      <c r="D354" s="7" t="s">
        <v>726</v>
      </c>
      <c r="E354" s="7"/>
      <c r="F354" s="7" t="s">
        <v>523</v>
      </c>
      <c r="G354" t="s">
        <v>524</v>
      </c>
      <c r="H354" s="8" t="s">
        <v>745</v>
      </c>
      <c r="I354" t="s">
        <v>430</v>
      </c>
      <c r="J354" t="s">
        <v>728</v>
      </c>
      <c r="K354" s="7" t="str" cm="1">
        <f t="array" ref="K354">+_xlfn.IFS(D354="F","PRM",D354="WF","SC",D354="FI","PRMM")</f>
        <v>PRMM</v>
      </c>
      <c r="L354" s="9" t="str" cm="1">
        <f t="array" ref="L354">+"CR" &amp; "/" &amp; K354 &amp; "/" &amp;
_xlfn.IFS(
OR(G354="PRE84",G354="PRE84S"),"ND",
AND(F354="OMF",OR(K354="PRM",K354="SC")),"DMI",
AND(F354="IMF",OR(K354="PRM",K354="SC")),"DMO",
AND(F354="SMF",OR(K354="PRM",K354="SC")),"DES",
AND(K354="PRMM",G354="CCCSR-84"),"DU")
&amp; "/" &amp; C354</f>
        <v>CR/PRMM/ND/10</v>
      </c>
      <c r="M354" s="10" t="str" cm="1">
        <f t="array" ref="M354">+"CR" &amp; "/" &amp; K354 &amp; "/" &amp;
_xlfn.IFS(
OR(G354="PRE84",G354="PRE84S"),"ND",
AND(F354="OMF",OR(K354="PRM",K354="SC")),"DMI",
AND(F354="IMF",OR(K354="PRM",K354="SC")),"DMO",
AND(F354="SMF",OR(K354="PRM",K354="SC")),"DES",
AND(K354="PRMM",G354="CCCSR-84"),"DU")</f>
        <v>CR/PRMM/ND</v>
      </c>
      <c r="N354" s="11"/>
      <c r="O354" s="12">
        <v>3.0000000000000001E-3</v>
      </c>
      <c r="P354" s="12">
        <v>7.1000000000000004E-3</v>
      </c>
      <c r="Q354" s="12">
        <v>0.02</v>
      </c>
      <c r="R354" s="12">
        <v>3.1E-2</v>
      </c>
      <c r="S354" s="12" t="str">
        <f t="shared" si="21"/>
        <v>0.003,0.0071,0.02,0.031</v>
      </c>
      <c r="T354" s="11">
        <v>0.05</v>
      </c>
      <c r="U354" s="11">
        <v>0.37</v>
      </c>
      <c r="V354" s="11">
        <v>0.44</v>
      </c>
      <c r="W354" s="11">
        <v>0.57999999999999996</v>
      </c>
      <c r="X354" s="11">
        <v>0.63</v>
      </c>
      <c r="Y354" s="21" t="str">
        <f t="shared" si="20"/>
        <v>0.37,0.44,0.58,0.63</v>
      </c>
      <c r="Z354" s="11">
        <f t="shared" si="22"/>
        <v>0.05</v>
      </c>
      <c r="AA354" s="7">
        <v>0.04</v>
      </c>
      <c r="AB354" s="7">
        <v>0.9</v>
      </c>
      <c r="AC354" s="7">
        <v>0.1</v>
      </c>
      <c r="AD354" s="13">
        <v>1.5</v>
      </c>
      <c r="AE354" s="13">
        <v>1</v>
      </c>
      <c r="AF354" s="14" t="s">
        <v>746</v>
      </c>
      <c r="AG354" s="15">
        <v>0.37505351826592009</v>
      </c>
      <c r="AH354" s="15">
        <v>0.50208964646116794</v>
      </c>
      <c r="AI354" s="15">
        <v>1.4999999999999999E-2</v>
      </c>
      <c r="AJ354" s="15">
        <v>0.3</v>
      </c>
    </row>
    <row r="355" spans="1:36" hidden="1" x14ac:dyDescent="0.3">
      <c r="A355" s="7" t="s">
        <v>749</v>
      </c>
      <c r="B355" s="7">
        <f>669+5000</f>
        <v>5669</v>
      </c>
      <c r="C355" s="7">
        <v>10</v>
      </c>
      <c r="D355" s="7" t="s">
        <v>726</v>
      </c>
      <c r="E355" s="7"/>
      <c r="F355" s="7" t="s">
        <v>523</v>
      </c>
      <c r="G355" t="s">
        <v>524</v>
      </c>
      <c r="H355" s="8" t="s">
        <v>745</v>
      </c>
      <c r="I355" t="s">
        <v>430</v>
      </c>
      <c r="J355" t="s">
        <v>728</v>
      </c>
      <c r="K355" s="7" t="str" cm="1">
        <f t="array" ref="K355">+_xlfn.IFS(D355="F","PRM",D355="WF","SC",D355="FI","PRMM")</f>
        <v>PRMM</v>
      </c>
      <c r="L355" s="9" t="str" cm="1">
        <f t="array" ref="L355">+"CR" &amp; "/" &amp; K355 &amp; "/" &amp;
_xlfn.IFS(
OR(G355="PRE84",G355="PRE84S"),"ND",
AND(F355="OMF",OR(K355="PRM",K355="SC")),"DMI",
AND(F355="IMF",OR(K355="PRM",K355="SC")),"DMO",
AND(F355="SMF",OR(K355="PRM",K355="SC")),"DES",
AND(K355="PRMM",G355="CCCSR-84"),"DU")
&amp; "/" &amp; C355</f>
        <v>CR/PRMM/ND/10</v>
      </c>
      <c r="M355" s="10" t="str" cm="1">
        <f t="array" ref="M355">+"CR" &amp; "/" &amp; K355 &amp; "/" &amp;
_xlfn.IFS(
OR(G355="PRE84",G355="PRE84S"),"ND",
AND(F355="OMF",OR(K355="PRM",K355="SC")),"DMI",
AND(F355="IMF",OR(K355="PRM",K355="SC")),"DMO",
AND(F355="SMF",OR(K355="PRM",K355="SC")),"DES",
AND(K355="PRMM",G355="CCCSR-84"),"DU")</f>
        <v>CR/PRMM/ND</v>
      </c>
      <c r="N355" s="11"/>
      <c r="O355" s="12">
        <v>3.0000000000000001E-3</v>
      </c>
      <c r="P355" s="12">
        <v>7.1000000000000004E-3</v>
      </c>
      <c r="Q355" s="12">
        <v>0.02</v>
      </c>
      <c r="R355" s="12">
        <v>3.1E-2</v>
      </c>
      <c r="S355" s="12" t="str">
        <f t="shared" si="21"/>
        <v>0.003,0.0071,0.02,0.031</v>
      </c>
      <c r="T355" s="11">
        <v>0.05</v>
      </c>
      <c r="U355" s="11">
        <v>0.37</v>
      </c>
      <c r="V355" s="11">
        <v>0.44</v>
      </c>
      <c r="W355" s="11">
        <v>0.57999999999999996</v>
      </c>
      <c r="X355" s="11">
        <v>0.63</v>
      </c>
      <c r="Y355" s="21" t="str">
        <f t="shared" si="20"/>
        <v>0.37,0.44,0.58,0.63</v>
      </c>
      <c r="Z355" s="11">
        <f t="shared" si="22"/>
        <v>0.05</v>
      </c>
      <c r="AA355" s="7">
        <v>0.04</v>
      </c>
      <c r="AB355" s="7">
        <v>0.9</v>
      </c>
      <c r="AC355" s="7">
        <v>0.1</v>
      </c>
      <c r="AD355" s="13">
        <v>1.5</v>
      </c>
      <c r="AE355" s="13">
        <v>1</v>
      </c>
      <c r="AF355" s="14" t="s">
        <v>746</v>
      </c>
      <c r="AG355" s="15">
        <v>0.37505351826592009</v>
      </c>
      <c r="AH355" s="15">
        <v>0.50208964646116794</v>
      </c>
      <c r="AI355" s="15">
        <v>1.4999999999999999E-2</v>
      </c>
      <c r="AJ355" s="15">
        <v>0.3</v>
      </c>
    </row>
    <row r="356" spans="1:36" hidden="1" x14ac:dyDescent="0.3">
      <c r="A356" s="7" t="s">
        <v>750</v>
      </c>
      <c r="B356" s="7">
        <f>669+3000</f>
        <v>3669</v>
      </c>
      <c r="C356" s="7">
        <v>10</v>
      </c>
      <c r="D356" s="7" t="s">
        <v>726</v>
      </c>
      <c r="E356" s="7"/>
      <c r="F356" s="7" t="s">
        <v>523</v>
      </c>
      <c r="G356" t="s">
        <v>524</v>
      </c>
      <c r="H356" s="8" t="s">
        <v>745</v>
      </c>
      <c r="I356" t="s">
        <v>430</v>
      </c>
      <c r="J356" t="s">
        <v>728</v>
      </c>
      <c r="K356" s="7" t="str" cm="1">
        <f t="array" ref="K356">+_xlfn.IFS(D356="F","PRM",D356="WF","SC",D356="FI","PRMM")</f>
        <v>PRMM</v>
      </c>
      <c r="L356" s="9" t="str" cm="1">
        <f t="array" ref="L356">+"CR" &amp; "/" &amp; K356 &amp; "/" &amp;
_xlfn.IFS(
OR(G356="PRE84",G356="PRE84S"),"ND",
AND(F356="OMF",OR(K356="PRM",K356="SC")),"DMI",
AND(F356="IMF",OR(K356="PRM",K356="SC")),"DMO",
AND(F356="SMF",OR(K356="PRM",K356="SC")),"DES",
AND(K356="PRMM",G356="CCCSR-84"),"DU")
&amp; "/" &amp; C356</f>
        <v>CR/PRMM/ND/10</v>
      </c>
      <c r="M356" s="10" t="str" cm="1">
        <f t="array" ref="M356">+"CR" &amp; "/" &amp; K356 &amp; "/" &amp;
_xlfn.IFS(
OR(G356="PRE84",G356="PRE84S"),"ND",
AND(F356="OMF",OR(K356="PRM",K356="SC")),"DMI",
AND(F356="IMF",OR(K356="PRM",K356="SC")),"DMO",
AND(F356="SMF",OR(K356="PRM",K356="SC")),"DES",
AND(K356="PRMM",G356="CCCSR-84"),"DU")</f>
        <v>CR/PRMM/ND</v>
      </c>
      <c r="N356" s="11"/>
      <c r="O356" s="12">
        <v>3.0000000000000001E-3</v>
      </c>
      <c r="P356" s="12">
        <v>7.1000000000000004E-3</v>
      </c>
      <c r="Q356" s="12">
        <v>0.02</v>
      </c>
      <c r="R356" s="12">
        <v>3.1E-2</v>
      </c>
      <c r="S356" s="12" t="str">
        <f t="shared" si="21"/>
        <v>0.003,0.0071,0.02,0.031</v>
      </c>
      <c r="T356" s="11">
        <v>0.05</v>
      </c>
      <c r="U356" s="11">
        <v>0.37</v>
      </c>
      <c r="V356" s="11">
        <v>0.44</v>
      </c>
      <c r="W356" s="11">
        <v>0.57999999999999996</v>
      </c>
      <c r="X356" s="11">
        <v>0.63</v>
      </c>
      <c r="Y356" s="21" t="str">
        <f t="shared" si="20"/>
        <v>0.37,0.44,0.58,0.63</v>
      </c>
      <c r="Z356" s="11">
        <f t="shared" si="22"/>
        <v>0.05</v>
      </c>
      <c r="AA356" s="7">
        <v>0.04</v>
      </c>
      <c r="AB356" s="7">
        <v>0.9</v>
      </c>
      <c r="AC356" s="7">
        <v>0.1</v>
      </c>
      <c r="AD356" s="13">
        <v>1.5</v>
      </c>
      <c r="AE356" s="13">
        <v>1</v>
      </c>
      <c r="AF356" s="14" t="s">
        <v>746</v>
      </c>
      <c r="AG356" s="15">
        <v>0.37505351826592009</v>
      </c>
      <c r="AH356" s="15">
        <v>0.50208964646116794</v>
      </c>
      <c r="AI356" s="15">
        <v>1.4999999999999999E-2</v>
      </c>
      <c r="AJ356" s="15">
        <v>0.3</v>
      </c>
    </row>
    <row r="357" spans="1:36" hidden="1" x14ac:dyDescent="0.3">
      <c r="A357" s="7" t="s">
        <v>751</v>
      </c>
      <c r="B357" s="7">
        <f>669+1000</f>
        <v>1669</v>
      </c>
      <c r="C357" s="7">
        <v>10</v>
      </c>
      <c r="D357" s="7" t="s">
        <v>726</v>
      </c>
      <c r="E357" s="7"/>
      <c r="F357" s="7" t="s">
        <v>523</v>
      </c>
      <c r="G357" t="s">
        <v>524</v>
      </c>
      <c r="H357" s="8" t="s">
        <v>745</v>
      </c>
      <c r="I357" t="s">
        <v>430</v>
      </c>
      <c r="J357" t="s">
        <v>728</v>
      </c>
      <c r="K357" s="7" t="str" cm="1">
        <f t="array" ref="K357">+_xlfn.IFS(D357="F","PRM",D357="WF","SC",D357="FI","PRMM")</f>
        <v>PRMM</v>
      </c>
      <c r="L357" s="9" t="str" cm="1">
        <f t="array" ref="L357">+"CR" &amp; "/" &amp; K357 &amp; "/" &amp;
_xlfn.IFS(
OR(G357="PRE84",G357="PRE84S"),"ND",
AND(F357="OMF",OR(K357="PRM",K357="SC")),"DMI",
AND(F357="IMF",OR(K357="PRM",K357="SC")),"DMO",
AND(F357="SMF",OR(K357="PRM",K357="SC")),"DES",
AND(K357="PRMM",G357="CCCSR-84"),"DU")
&amp; "/" &amp; C357</f>
        <v>CR/PRMM/ND/10</v>
      </c>
      <c r="M357" s="10" t="str" cm="1">
        <f t="array" ref="M357">+"CR" &amp; "/" &amp; K357 &amp; "/" &amp;
_xlfn.IFS(
OR(G357="PRE84",G357="PRE84S"),"ND",
AND(F357="OMF",OR(K357="PRM",K357="SC")),"DMI",
AND(F357="IMF",OR(K357="PRM",K357="SC")),"DMO",
AND(F357="SMF",OR(K357="PRM",K357="SC")),"DES",
AND(K357="PRMM",G357="CCCSR-84"),"DU")</f>
        <v>CR/PRMM/ND</v>
      </c>
      <c r="N357" s="11"/>
      <c r="O357" s="12">
        <v>3.0000000000000001E-3</v>
      </c>
      <c r="P357" s="12">
        <v>7.1000000000000004E-3</v>
      </c>
      <c r="Q357" s="12">
        <v>0.02</v>
      </c>
      <c r="R357" s="12">
        <v>3.1E-2</v>
      </c>
      <c r="S357" s="12" t="str">
        <f t="shared" si="21"/>
        <v>0.003,0.0071,0.02,0.031</v>
      </c>
      <c r="T357" s="11">
        <v>0.05</v>
      </c>
      <c r="U357" s="11">
        <v>0.37</v>
      </c>
      <c r="V357" s="11">
        <v>0.44</v>
      </c>
      <c r="W357" s="11">
        <v>0.57999999999999996</v>
      </c>
      <c r="X357" s="11">
        <v>0.63</v>
      </c>
      <c r="Y357" s="21" t="str">
        <f t="shared" si="20"/>
        <v>0.37,0.44,0.58,0.63</v>
      </c>
      <c r="Z357" s="11">
        <f t="shared" si="22"/>
        <v>0.05</v>
      </c>
      <c r="AA357" s="7">
        <v>0.04</v>
      </c>
      <c r="AB357" s="7">
        <v>0.9</v>
      </c>
      <c r="AC357" s="7">
        <v>0.1</v>
      </c>
      <c r="AD357" s="13">
        <v>1.5</v>
      </c>
      <c r="AE357" s="13">
        <v>1</v>
      </c>
      <c r="AF357" s="14" t="s">
        <v>746</v>
      </c>
      <c r="AG357" s="15">
        <v>0.37505351826592009</v>
      </c>
      <c r="AH357" s="15">
        <v>0.50208964646116794</v>
      </c>
      <c r="AI357" s="15">
        <v>1.4999999999999999E-2</v>
      </c>
      <c r="AJ357" s="15">
        <v>0.3</v>
      </c>
    </row>
    <row r="358" spans="1:36" hidden="1" x14ac:dyDescent="0.3">
      <c r="A358" s="7" t="s">
        <v>752</v>
      </c>
      <c r="B358" s="7">
        <f>27+4000</f>
        <v>4027</v>
      </c>
      <c r="C358" s="7">
        <v>6</v>
      </c>
      <c r="D358" s="7" t="s">
        <v>726</v>
      </c>
      <c r="E358" s="7" t="s">
        <v>23</v>
      </c>
      <c r="F358" s="7" t="s">
        <v>523</v>
      </c>
      <c r="G358" t="s">
        <v>24</v>
      </c>
      <c r="H358" s="8" t="s">
        <v>753</v>
      </c>
      <c r="I358" t="s">
        <v>425</v>
      </c>
      <c r="J358" t="s">
        <v>728</v>
      </c>
      <c r="K358" s="7" t="str" cm="1">
        <f t="array" ref="K358">+_xlfn.IFS(D358="F","PRM",D358="WF","SC",D358="FI","PRMM")</f>
        <v>PRMM</v>
      </c>
      <c r="L358" s="9" t="str" cm="1">
        <f t="array" ref="L358">+"CR" &amp; "/" &amp; K358 &amp; "/" &amp;
_xlfn.IFS(
OR(G358="PRE84",G358="PRE84S"),"ND",
AND(F358="OMF",OR(K358="PRM",K358="SC")),"DMI",
AND(F358="IMF",OR(K358="PRM",K358="SC")),"DMO",
AND(F358="SMF",OR(K358="PRM",K358="SC")),"DES",
AND(K358="PRMM",G358="CCCSR-84"),"DU")
&amp; "/" &amp; C358</f>
        <v>CR/PRMM/DU/6</v>
      </c>
      <c r="M358" s="10" t="str" cm="1">
        <f t="array" ref="M358">+"CR" &amp; "/" &amp; K358 &amp; "/" &amp;
_xlfn.IFS(
OR(G358="PRE84",G358="PRE84S"),"ND",
AND(F358="OMF",OR(K358="PRM",K358="SC")),"DMI",
AND(F358="IMF",OR(K358="PRM",K358="SC")),"DMO",
AND(F358="SMF",OR(K358="PRM",K358="SC")),"DES",
AND(K358="PRMM",G358="CCCSR-84"),"DU")</f>
        <v>CR/PRMM/DU</v>
      </c>
      <c r="N358" s="11"/>
      <c r="O358" s="12">
        <v>3.0000000000000001E-3</v>
      </c>
      <c r="P358" s="12">
        <v>1.2E-2</v>
      </c>
      <c r="Q358" s="12">
        <v>2.5999999999999999E-2</v>
      </c>
      <c r="R358" s="12">
        <v>5.5E-2</v>
      </c>
      <c r="S358" s="12" t="str">
        <f t="shared" si="21"/>
        <v>0.003,0.012,0.026,0.055</v>
      </c>
      <c r="T358" s="11">
        <v>0.1</v>
      </c>
      <c r="U358" s="11">
        <v>0.4</v>
      </c>
      <c r="V358" s="11">
        <v>0.4</v>
      </c>
      <c r="W358" s="11">
        <v>0.4</v>
      </c>
      <c r="X358" s="11">
        <v>0.4</v>
      </c>
      <c r="Y358" s="21" t="str">
        <f t="shared" si="20"/>
        <v>0.4,0.4,0.4,0.4</v>
      </c>
      <c r="Z358" s="11">
        <f t="shared" si="22"/>
        <v>0.1</v>
      </c>
      <c r="AA358" s="7">
        <v>0.04</v>
      </c>
      <c r="AB358" s="7">
        <v>0.9</v>
      </c>
      <c r="AC358" s="7">
        <v>0.1</v>
      </c>
      <c r="AD358" s="13">
        <v>1</v>
      </c>
      <c r="AE358" s="13">
        <v>1</v>
      </c>
      <c r="AF358" s="14" t="s">
        <v>754</v>
      </c>
      <c r="AG358" s="15">
        <v>0.650227</v>
      </c>
      <c r="AH358" s="15">
        <v>0.53718299999999997</v>
      </c>
      <c r="AI358" s="15">
        <v>0.02</v>
      </c>
      <c r="AJ358" s="15">
        <v>0.3</v>
      </c>
    </row>
    <row r="359" spans="1:36" hidden="1" x14ac:dyDescent="0.3">
      <c r="A359" s="7" t="s">
        <v>755</v>
      </c>
      <c r="B359" s="7">
        <f>27+2000</f>
        <v>2027</v>
      </c>
      <c r="C359" s="7">
        <v>6</v>
      </c>
      <c r="D359" s="7" t="s">
        <v>726</v>
      </c>
      <c r="E359" s="7" t="s">
        <v>23</v>
      </c>
      <c r="F359" s="7" t="str">
        <f>+IF(E359="Baja","OMF",IF(E359="Intermedia","IMF","SMF"))</f>
        <v>OMF</v>
      </c>
      <c r="G359" t="s">
        <v>24</v>
      </c>
      <c r="H359" s="8" t="s">
        <v>753</v>
      </c>
      <c r="I359" t="s">
        <v>425</v>
      </c>
      <c r="J359" t="s">
        <v>728</v>
      </c>
      <c r="K359" s="7" t="str" cm="1">
        <f t="array" ref="K359">+_xlfn.IFS(D359="F","PRM",D359="WF","SC",D359="FI","PRMM")</f>
        <v>PRMM</v>
      </c>
      <c r="L359" s="9" t="str" cm="1">
        <f t="array" ref="L359">+"CR" &amp; "/" &amp; K359 &amp; "/" &amp;
_xlfn.IFS(
OR(G359="PRE84",G359="PRE84S"),"ND",
AND(F359="OMF",OR(K359="PRM",K359="SC")),"DMI",
AND(F359="IMF",OR(K359="PRM",K359="SC")),"DMO",
AND(F359="SMF",OR(K359="PRM",K359="SC")),"DES",
AND(K359="PRMM",G359="CCCSR-84"),"DU")
&amp; "/" &amp; C359</f>
        <v>CR/PRMM/DU/6</v>
      </c>
      <c r="M359" s="10" t="str" cm="1">
        <f t="array" ref="M359">+"CR" &amp; "/" &amp; K359 &amp; "/" &amp;
_xlfn.IFS(
OR(G359="PRE84",G359="PRE84S"),"ND",
AND(F359="OMF",OR(K359="PRM",K359="SC")),"DMI",
AND(F359="IMF",OR(K359="PRM",K359="SC")),"DMO",
AND(F359="SMF",OR(K359="PRM",K359="SC")),"DES",
AND(K359="PRMM",G359="CCCSR-84"),"DU")</f>
        <v>CR/PRMM/DU</v>
      </c>
      <c r="N359" s="11"/>
      <c r="O359" s="12">
        <v>3.0000000000000001E-3</v>
      </c>
      <c r="P359" s="12">
        <v>1.2E-2</v>
      </c>
      <c r="Q359" s="12">
        <v>2.5999999999999999E-2</v>
      </c>
      <c r="R359" s="12">
        <v>5.5E-2</v>
      </c>
      <c r="S359" s="12" t="str">
        <f t="shared" si="21"/>
        <v>0.003,0.012,0.026,0.055</v>
      </c>
      <c r="T359" s="11">
        <v>0.1</v>
      </c>
      <c r="U359" s="11">
        <v>0.4</v>
      </c>
      <c r="V359" s="11">
        <v>0.4</v>
      </c>
      <c r="W359" s="11">
        <v>0.4</v>
      </c>
      <c r="X359" s="11">
        <v>0.4</v>
      </c>
      <c r="Y359" s="21" t="str">
        <f t="shared" si="20"/>
        <v>0.4,0.4,0.4,0.4</v>
      </c>
      <c r="Z359" s="11">
        <f t="shared" si="22"/>
        <v>0.1</v>
      </c>
      <c r="AA359" s="7">
        <v>0.04</v>
      </c>
      <c r="AB359" s="7">
        <v>0.9</v>
      </c>
      <c r="AC359" s="7">
        <v>0.1</v>
      </c>
      <c r="AD359" s="13">
        <v>1</v>
      </c>
      <c r="AE359" s="13">
        <v>1</v>
      </c>
      <c r="AF359" s="14" t="s">
        <v>754</v>
      </c>
      <c r="AG359" s="15">
        <v>0.650227</v>
      </c>
      <c r="AH359" s="15">
        <v>0.53718299999999997</v>
      </c>
      <c r="AI359" s="15">
        <v>0.02</v>
      </c>
      <c r="AJ359" s="15">
        <v>0.3</v>
      </c>
    </row>
    <row r="360" spans="1:36" hidden="1" x14ac:dyDescent="0.3">
      <c r="A360" s="7" t="s">
        <v>756</v>
      </c>
      <c r="B360" s="7">
        <f>27+6000</f>
        <v>6027</v>
      </c>
      <c r="C360" s="7">
        <v>6</v>
      </c>
      <c r="D360" s="7" t="s">
        <v>726</v>
      </c>
      <c r="E360" s="7" t="s">
        <v>23</v>
      </c>
      <c r="F360" s="7" t="s">
        <v>523</v>
      </c>
      <c r="G360" t="s">
        <v>24</v>
      </c>
      <c r="H360" s="8" t="s">
        <v>753</v>
      </c>
      <c r="I360" t="s">
        <v>425</v>
      </c>
      <c r="J360" t="s">
        <v>728</v>
      </c>
      <c r="K360" s="7" t="str" cm="1">
        <f t="array" ref="K360">+_xlfn.IFS(D360="F","PRM",D360="WF","SC",D360="FI","PRMM")</f>
        <v>PRMM</v>
      </c>
      <c r="L360" s="9" t="str" cm="1">
        <f t="array" ref="L360">+"CR" &amp; "/" &amp; K360 &amp; "/" &amp;
_xlfn.IFS(
OR(G360="PRE84",G360="PRE84S"),"ND",
AND(F360="OMF",OR(K360="PRM",K360="SC")),"DMI",
AND(F360="IMF",OR(K360="PRM",K360="SC")),"DMO",
AND(F360="SMF",OR(K360="PRM",K360="SC")),"DES",
AND(K360="PRMM",G360="CCCSR-84"),"DU")
&amp; "/" &amp; C360</f>
        <v>CR/PRMM/DU/6</v>
      </c>
      <c r="M360" s="10" t="str" cm="1">
        <f t="array" ref="M360">+"CR" &amp; "/" &amp; K360 &amp; "/" &amp;
_xlfn.IFS(
OR(G360="PRE84",G360="PRE84S"),"ND",
AND(F360="OMF",OR(K360="PRM",K360="SC")),"DMI",
AND(F360="IMF",OR(K360="PRM",K360="SC")),"DMO",
AND(F360="SMF",OR(K360="PRM",K360="SC")),"DES",
AND(K360="PRMM",G360="CCCSR-84"),"DU")</f>
        <v>CR/PRMM/DU</v>
      </c>
      <c r="N360" s="11"/>
      <c r="O360" s="12">
        <v>3.0000000000000001E-3</v>
      </c>
      <c r="P360" s="12">
        <v>1.2E-2</v>
      </c>
      <c r="Q360" s="12">
        <v>2.5999999999999999E-2</v>
      </c>
      <c r="R360" s="12">
        <v>5.5E-2</v>
      </c>
      <c r="S360" s="12" t="str">
        <f t="shared" si="21"/>
        <v>0.003,0.012,0.026,0.055</v>
      </c>
      <c r="T360" s="11">
        <v>0.1</v>
      </c>
      <c r="U360" s="11">
        <v>0.4</v>
      </c>
      <c r="V360" s="11">
        <v>0.4</v>
      </c>
      <c r="W360" s="11">
        <v>0.4</v>
      </c>
      <c r="X360" s="11">
        <v>0.4</v>
      </c>
      <c r="Y360" s="21" t="str">
        <f t="shared" si="20"/>
        <v>0.4,0.4,0.4,0.4</v>
      </c>
      <c r="Z360" s="11">
        <f t="shared" si="22"/>
        <v>0.1</v>
      </c>
      <c r="AA360" s="7">
        <v>0.04</v>
      </c>
      <c r="AB360" s="7">
        <v>0.9</v>
      </c>
      <c r="AC360" s="7">
        <v>0.1</v>
      </c>
      <c r="AD360" s="13">
        <v>1</v>
      </c>
      <c r="AE360" s="13">
        <v>1</v>
      </c>
      <c r="AF360" s="14" t="s">
        <v>754</v>
      </c>
      <c r="AG360" s="15">
        <v>0.650227</v>
      </c>
      <c r="AH360" s="15">
        <v>0.53718299999999997</v>
      </c>
      <c r="AI360" s="15">
        <v>0.02</v>
      </c>
      <c r="AJ360" s="15">
        <v>0.3</v>
      </c>
    </row>
    <row r="361" spans="1:36" hidden="1" x14ac:dyDescent="0.3">
      <c r="A361" s="7" t="s">
        <v>757</v>
      </c>
      <c r="B361" s="7">
        <v>1027</v>
      </c>
      <c r="C361" s="7">
        <v>6</v>
      </c>
      <c r="D361" s="7" t="s">
        <v>726</v>
      </c>
      <c r="E361" s="7" t="s">
        <v>23</v>
      </c>
      <c r="F361" s="7" t="str">
        <f>+IF(E361="Baja","OMF",IF(E361="Intermedia","IMF","SMF"))</f>
        <v>OMF</v>
      </c>
      <c r="G361" t="s">
        <v>24</v>
      </c>
      <c r="H361" s="8" t="s">
        <v>753</v>
      </c>
      <c r="I361" t="s">
        <v>425</v>
      </c>
      <c r="J361" t="s">
        <v>728</v>
      </c>
      <c r="K361" s="7" t="str" cm="1">
        <f t="array" ref="K361">+_xlfn.IFS(D361="F","PRM",D361="WF","SC",D361="FI","PRMM")</f>
        <v>PRMM</v>
      </c>
      <c r="L361" s="9" t="str" cm="1">
        <f t="array" ref="L361">+"CR" &amp; "/" &amp; K361 &amp; "/" &amp;
_xlfn.IFS(
OR(G361="PRE84",G361="PRE84S"),"ND",
AND(F361="OMF",OR(K361="PRM",K361="SC")),"DMI",
AND(F361="IMF",OR(K361="PRM",K361="SC")),"DMO",
AND(F361="SMF",OR(K361="PRM",K361="SC")),"DES",
AND(K361="PRMM",G361="CCCSR-84"),"DU")
&amp; "/" &amp; C361</f>
        <v>CR/PRMM/DU/6</v>
      </c>
      <c r="M361" s="10" t="str" cm="1">
        <f t="array" ref="M361">+"CR" &amp; "/" &amp; K361 &amp; "/" &amp;
_xlfn.IFS(
OR(G361="PRE84",G361="PRE84S"),"ND",
AND(F361="OMF",OR(K361="PRM",K361="SC")),"DMI",
AND(F361="IMF",OR(K361="PRM",K361="SC")),"DMO",
AND(F361="SMF",OR(K361="PRM",K361="SC")),"DES",
AND(K361="PRMM",G361="CCCSR-84"),"DU")</f>
        <v>CR/PRMM/DU</v>
      </c>
      <c r="N361" s="17"/>
      <c r="O361" s="12">
        <v>3.0000000000000001E-3</v>
      </c>
      <c r="P361" s="12">
        <v>1.2E-2</v>
      </c>
      <c r="Q361" s="12">
        <v>2.5999999999999999E-2</v>
      </c>
      <c r="R361" s="12">
        <v>5.5E-2</v>
      </c>
      <c r="S361" s="12" t="str">
        <f t="shared" si="21"/>
        <v>0.003,0.012,0.026,0.055</v>
      </c>
      <c r="T361" s="11">
        <v>0.1</v>
      </c>
      <c r="U361" s="11">
        <v>0.4</v>
      </c>
      <c r="V361" s="11">
        <v>0.4</v>
      </c>
      <c r="W361" s="11">
        <v>0.4</v>
      </c>
      <c r="X361" s="11">
        <v>0.4</v>
      </c>
      <c r="Y361" s="21" t="str">
        <f t="shared" si="20"/>
        <v>0.4,0.4,0.4,0.4</v>
      </c>
      <c r="Z361" s="11">
        <f t="shared" si="22"/>
        <v>0.1</v>
      </c>
      <c r="AA361" s="7">
        <v>0.04</v>
      </c>
      <c r="AB361" s="7">
        <v>0.9</v>
      </c>
      <c r="AC361" s="7">
        <v>0.1</v>
      </c>
      <c r="AD361" s="13">
        <v>1</v>
      </c>
      <c r="AE361" s="13">
        <v>1</v>
      </c>
      <c r="AF361" s="14" t="s">
        <v>754</v>
      </c>
      <c r="AG361" s="15">
        <v>0.650227</v>
      </c>
      <c r="AH361" s="15">
        <v>0.53718299999999997</v>
      </c>
      <c r="AI361" s="15">
        <v>0.02</v>
      </c>
      <c r="AJ361" s="15">
        <v>0.3</v>
      </c>
    </row>
    <row r="362" spans="1:36" hidden="1" x14ac:dyDescent="0.3">
      <c r="A362" s="7" t="s">
        <v>758</v>
      </c>
      <c r="B362" s="7">
        <f>27+5000</f>
        <v>5027</v>
      </c>
      <c r="C362" s="7">
        <v>6</v>
      </c>
      <c r="D362" s="7" t="s">
        <v>726</v>
      </c>
      <c r="E362" s="7" t="s">
        <v>23</v>
      </c>
      <c r="F362" s="7" t="s">
        <v>523</v>
      </c>
      <c r="G362" t="s">
        <v>24</v>
      </c>
      <c r="H362" s="8" t="s">
        <v>753</v>
      </c>
      <c r="I362" t="s">
        <v>425</v>
      </c>
      <c r="J362" t="s">
        <v>728</v>
      </c>
      <c r="K362" s="7" t="str" cm="1">
        <f t="array" ref="K362">+_xlfn.IFS(D362="F","PRM",D362="WF","SC",D362="FI","PRMM")</f>
        <v>PRMM</v>
      </c>
      <c r="L362" s="9" t="str" cm="1">
        <f t="array" ref="L362">+"CR" &amp; "/" &amp; K362 &amp; "/" &amp;
_xlfn.IFS(
OR(G362="PRE84",G362="PRE84S"),"ND",
AND(F362="OMF",OR(K362="PRM",K362="SC")),"DMI",
AND(F362="IMF",OR(K362="PRM",K362="SC")),"DMO",
AND(F362="SMF",OR(K362="PRM",K362="SC")),"DES",
AND(K362="PRMM",G362="CCCSR-84"),"DU")
&amp; "/" &amp; C362</f>
        <v>CR/PRMM/DU/6</v>
      </c>
      <c r="M362" s="10" t="str" cm="1">
        <f t="array" ref="M362">+"CR" &amp; "/" &amp; K362 &amp; "/" &amp;
_xlfn.IFS(
OR(G362="PRE84",G362="PRE84S"),"ND",
AND(F362="OMF",OR(K362="PRM",K362="SC")),"DMI",
AND(F362="IMF",OR(K362="PRM",K362="SC")),"DMO",
AND(F362="SMF",OR(K362="PRM",K362="SC")),"DES",
AND(K362="PRMM",G362="CCCSR-84"),"DU")</f>
        <v>CR/PRMM/DU</v>
      </c>
      <c r="N362" s="11"/>
      <c r="O362" s="12">
        <v>3.0000000000000001E-3</v>
      </c>
      <c r="P362" s="12">
        <v>1.2E-2</v>
      </c>
      <c r="Q362" s="12">
        <v>2.5999999999999999E-2</v>
      </c>
      <c r="R362" s="12">
        <v>5.5E-2</v>
      </c>
      <c r="S362" s="12" t="str">
        <f t="shared" si="21"/>
        <v>0.003,0.012,0.026,0.055</v>
      </c>
      <c r="T362" s="11">
        <v>0.1</v>
      </c>
      <c r="U362" s="11">
        <v>0.4</v>
      </c>
      <c r="V362" s="11">
        <v>0.4</v>
      </c>
      <c r="W362" s="11">
        <v>0.4</v>
      </c>
      <c r="X362" s="11">
        <v>0.4</v>
      </c>
      <c r="Y362" s="21" t="str">
        <f t="shared" si="20"/>
        <v>0.4,0.4,0.4,0.4</v>
      </c>
      <c r="Z362" s="11">
        <f t="shared" si="22"/>
        <v>0.1</v>
      </c>
      <c r="AA362" s="7">
        <v>0.04</v>
      </c>
      <c r="AB362" s="7">
        <v>0.9</v>
      </c>
      <c r="AC362" s="7">
        <v>0.1</v>
      </c>
      <c r="AD362" s="13">
        <v>1</v>
      </c>
      <c r="AE362" s="13">
        <v>1</v>
      </c>
      <c r="AF362" s="14" t="s">
        <v>754</v>
      </c>
      <c r="AG362" s="15">
        <v>0.650227</v>
      </c>
      <c r="AH362" s="15">
        <v>0.53718299999999997</v>
      </c>
      <c r="AI362" s="15">
        <v>0.02</v>
      </c>
      <c r="AJ362" s="15">
        <v>0.3</v>
      </c>
    </row>
    <row r="363" spans="1:36" hidden="1" x14ac:dyDescent="0.3">
      <c r="A363" s="7" t="s">
        <v>759</v>
      </c>
      <c r="B363" s="7">
        <f>27+3000</f>
        <v>3027</v>
      </c>
      <c r="C363" s="7">
        <v>6</v>
      </c>
      <c r="D363" s="7" t="s">
        <v>726</v>
      </c>
      <c r="E363" s="7" t="s">
        <v>23</v>
      </c>
      <c r="F363" s="7" t="s">
        <v>523</v>
      </c>
      <c r="G363" t="s">
        <v>24</v>
      </c>
      <c r="H363" s="8" t="s">
        <v>753</v>
      </c>
      <c r="I363" t="s">
        <v>425</v>
      </c>
      <c r="J363" t="s">
        <v>728</v>
      </c>
      <c r="K363" s="7" t="str" cm="1">
        <f t="array" ref="K363">+_xlfn.IFS(D363="F","PRM",D363="WF","SC",D363="FI","PRMM")</f>
        <v>PRMM</v>
      </c>
      <c r="L363" s="9" t="str" cm="1">
        <f t="array" ref="L363">+"CR" &amp; "/" &amp; K363 &amp; "/" &amp;
_xlfn.IFS(
OR(G363="PRE84",G363="PRE84S"),"ND",
AND(F363="OMF",OR(K363="PRM",K363="SC")),"DMI",
AND(F363="IMF",OR(K363="PRM",K363="SC")),"DMO",
AND(F363="SMF",OR(K363="PRM",K363="SC")),"DES",
AND(K363="PRMM",G363="CCCSR-84"),"DU")
&amp; "/" &amp; C363</f>
        <v>CR/PRMM/DU/6</v>
      </c>
      <c r="M363" s="10" t="str" cm="1">
        <f t="array" ref="M363">+"CR" &amp; "/" &amp; K363 &amp; "/" &amp;
_xlfn.IFS(
OR(G363="PRE84",G363="PRE84S"),"ND",
AND(F363="OMF",OR(K363="PRM",K363="SC")),"DMI",
AND(F363="IMF",OR(K363="PRM",K363="SC")),"DMO",
AND(F363="SMF",OR(K363="PRM",K363="SC")),"DES",
AND(K363="PRMM",G363="CCCSR-84"),"DU")</f>
        <v>CR/PRMM/DU</v>
      </c>
      <c r="N363" s="11"/>
      <c r="O363" s="12">
        <v>3.0000000000000001E-3</v>
      </c>
      <c r="P363" s="12">
        <v>1.2E-2</v>
      </c>
      <c r="Q363" s="12">
        <v>2.5999999999999999E-2</v>
      </c>
      <c r="R363" s="12">
        <v>5.5E-2</v>
      </c>
      <c r="S363" s="12" t="str">
        <f t="shared" si="21"/>
        <v>0.003,0.012,0.026,0.055</v>
      </c>
      <c r="T363" s="11">
        <v>0.1</v>
      </c>
      <c r="U363" s="11">
        <v>0.4</v>
      </c>
      <c r="V363" s="11">
        <v>0.4</v>
      </c>
      <c r="W363" s="11">
        <v>0.4</v>
      </c>
      <c r="X363" s="11">
        <v>0.4</v>
      </c>
      <c r="Y363" s="21" t="str">
        <f t="shared" si="20"/>
        <v>0.4,0.4,0.4,0.4</v>
      </c>
      <c r="Z363" s="11">
        <f t="shared" si="22"/>
        <v>0.1</v>
      </c>
      <c r="AA363" s="7">
        <v>0.04</v>
      </c>
      <c r="AB363" s="7">
        <v>0.9</v>
      </c>
      <c r="AC363" s="7">
        <v>0.1</v>
      </c>
      <c r="AD363" s="13">
        <v>1</v>
      </c>
      <c r="AE363" s="13">
        <v>1</v>
      </c>
      <c r="AF363" s="14" t="s">
        <v>754</v>
      </c>
      <c r="AG363" s="15">
        <v>0.650227</v>
      </c>
      <c r="AH363" s="15">
        <v>0.53718299999999997</v>
      </c>
      <c r="AI363" s="15">
        <v>0.02</v>
      </c>
      <c r="AJ363" s="15">
        <v>0.3</v>
      </c>
    </row>
    <row r="364" spans="1:36" hidden="1" x14ac:dyDescent="0.3">
      <c r="A364" s="7" t="s">
        <v>760</v>
      </c>
      <c r="B364" s="7">
        <f>12+4000</f>
        <v>4012</v>
      </c>
      <c r="C364" s="7">
        <v>3</v>
      </c>
      <c r="D364" s="7" t="s">
        <v>726</v>
      </c>
      <c r="E364" s="7" t="s">
        <v>23</v>
      </c>
      <c r="F364" s="7" t="s">
        <v>523</v>
      </c>
      <c r="G364" t="s">
        <v>24</v>
      </c>
      <c r="H364" s="8" t="s">
        <v>761</v>
      </c>
      <c r="I364" t="s">
        <v>425</v>
      </c>
      <c r="J364" t="s">
        <v>728</v>
      </c>
      <c r="K364" s="7" t="str" cm="1">
        <f t="array" ref="K364">+_xlfn.IFS(D364="F","PRM",D364="WF","SC",D364="FI","PRMM")</f>
        <v>PRMM</v>
      </c>
      <c r="L364" s="9" t="str" cm="1">
        <f t="array" ref="L364">+"CR" &amp; "/" &amp; K364 &amp; "/" &amp;
_xlfn.IFS(
OR(G364="PRE84",G364="PRE84S"),"ND",
AND(F364="OMF",OR(K364="PRM",K364="SC")),"DMI",
AND(F364="IMF",OR(K364="PRM",K364="SC")),"DMO",
AND(F364="SMF",OR(K364="PRM",K364="SC")),"DES",
AND(K364="PRMM",G364="CCCSR-84"),"DU")
&amp; "/" &amp; C364</f>
        <v>CR/PRMM/DU/3</v>
      </c>
      <c r="M364" s="10" t="str" cm="1">
        <f t="array" ref="M364">+"CR" &amp; "/" &amp; K364 &amp; "/" &amp;
_xlfn.IFS(
OR(G364="PRE84",G364="PRE84S"),"ND",
AND(F364="OMF",OR(K364="PRM",K364="SC")),"DMI",
AND(F364="IMF",OR(K364="PRM",K364="SC")),"DMO",
AND(F364="SMF",OR(K364="PRM",K364="SC")),"DES",
AND(K364="PRMM",G364="CCCSR-84"),"DU")</f>
        <v>CR/PRMM/DU</v>
      </c>
      <c r="N364" s="11"/>
      <c r="O364" s="12">
        <v>3.0000000000000001E-3</v>
      </c>
      <c r="P364" s="12">
        <v>1.2999999999999999E-2</v>
      </c>
      <c r="Q364" s="12">
        <v>0.03</v>
      </c>
      <c r="R364" s="12">
        <v>6.5000000000000002E-2</v>
      </c>
      <c r="S364" s="12" t="str">
        <f t="shared" si="21"/>
        <v>0.003,0.013,0.03,0.065</v>
      </c>
      <c r="T364" s="11">
        <v>0.1</v>
      </c>
      <c r="U364" s="11">
        <v>0.4</v>
      </c>
      <c r="V364" s="11">
        <v>0.4</v>
      </c>
      <c r="W364" s="11">
        <v>0.4</v>
      </c>
      <c r="X364" s="11">
        <v>0.4</v>
      </c>
      <c r="Y364" s="21" t="str">
        <f t="shared" si="20"/>
        <v>0.4,0.4,0.4,0.4</v>
      </c>
      <c r="Z364" s="11">
        <f t="shared" si="22"/>
        <v>0.1</v>
      </c>
      <c r="AA364" s="7">
        <v>0.04</v>
      </c>
      <c r="AB364" s="7">
        <v>0.9</v>
      </c>
      <c r="AC364" s="7">
        <v>0.1</v>
      </c>
      <c r="AD364" s="13">
        <v>1</v>
      </c>
      <c r="AE364" s="13">
        <v>1</v>
      </c>
      <c r="AF364" s="14" t="s">
        <v>762</v>
      </c>
      <c r="AG364" s="15">
        <v>0.67351499999999997</v>
      </c>
      <c r="AH364" s="15">
        <v>0.46642099999999997</v>
      </c>
      <c r="AI364" s="15">
        <v>0.02</v>
      </c>
      <c r="AJ364" s="15">
        <v>0.3</v>
      </c>
    </row>
    <row r="365" spans="1:36" hidden="1" x14ac:dyDescent="0.3">
      <c r="A365" s="7" t="s">
        <v>763</v>
      </c>
      <c r="B365" s="7">
        <f>12+2000</f>
        <v>2012</v>
      </c>
      <c r="C365" s="7">
        <v>3</v>
      </c>
      <c r="D365" s="7" t="s">
        <v>726</v>
      </c>
      <c r="E365" s="7" t="s">
        <v>23</v>
      </c>
      <c r="F365" s="7" t="str">
        <f>+IF(E365="Baja","OMF",IF(E365="Intermedia","IMF","SMF"))</f>
        <v>OMF</v>
      </c>
      <c r="G365" t="s">
        <v>24</v>
      </c>
      <c r="H365" s="8" t="s">
        <v>761</v>
      </c>
      <c r="I365" t="s">
        <v>425</v>
      </c>
      <c r="J365" t="s">
        <v>728</v>
      </c>
      <c r="K365" s="7" t="str" cm="1">
        <f t="array" ref="K365">+_xlfn.IFS(D365="F","PRM",D365="WF","SC",D365="FI","PRMM")</f>
        <v>PRMM</v>
      </c>
      <c r="L365" s="9" t="str" cm="1">
        <f t="array" ref="L365">+"CR" &amp; "/" &amp; K365 &amp; "/" &amp;
_xlfn.IFS(
OR(G365="PRE84",G365="PRE84S"),"ND",
AND(F365="OMF",OR(K365="PRM",K365="SC")),"DMI",
AND(F365="IMF",OR(K365="PRM",K365="SC")),"DMO",
AND(F365="SMF",OR(K365="PRM",K365="SC")),"DES",
AND(K365="PRMM",G365="CCCSR-84"),"DU")
&amp; "/" &amp; C365</f>
        <v>CR/PRMM/DU/3</v>
      </c>
      <c r="M365" s="10" t="str" cm="1">
        <f t="array" ref="M365">+"CR" &amp; "/" &amp; K365 &amp; "/" &amp;
_xlfn.IFS(
OR(G365="PRE84",G365="PRE84S"),"ND",
AND(F365="OMF",OR(K365="PRM",K365="SC")),"DMI",
AND(F365="IMF",OR(K365="PRM",K365="SC")),"DMO",
AND(F365="SMF",OR(K365="PRM",K365="SC")),"DES",
AND(K365="PRMM",G365="CCCSR-84"),"DU")</f>
        <v>CR/PRMM/DU</v>
      </c>
      <c r="N365" s="11"/>
      <c r="O365" s="12">
        <v>3.0000000000000001E-3</v>
      </c>
      <c r="P365" s="12">
        <v>1.2999999999999999E-2</v>
      </c>
      <c r="Q365" s="12">
        <v>0.03</v>
      </c>
      <c r="R365" s="12">
        <v>6.5000000000000002E-2</v>
      </c>
      <c r="S365" s="12" t="str">
        <f t="shared" si="21"/>
        <v>0.003,0.013,0.03,0.065</v>
      </c>
      <c r="T365" s="11">
        <v>0.1</v>
      </c>
      <c r="U365" s="11">
        <v>0.4</v>
      </c>
      <c r="V365" s="11">
        <v>0.4</v>
      </c>
      <c r="W365" s="11">
        <v>0.4</v>
      </c>
      <c r="X365" s="11">
        <v>0.4</v>
      </c>
      <c r="Y365" s="21" t="str">
        <f t="shared" si="20"/>
        <v>0.4,0.4,0.4,0.4</v>
      </c>
      <c r="Z365" s="11">
        <f t="shared" si="22"/>
        <v>0.1</v>
      </c>
      <c r="AA365" s="7">
        <v>0.04</v>
      </c>
      <c r="AB365" s="7">
        <v>0.9</v>
      </c>
      <c r="AC365" s="7">
        <v>0.1</v>
      </c>
      <c r="AD365" s="13">
        <v>1</v>
      </c>
      <c r="AE365" s="13">
        <v>1</v>
      </c>
      <c r="AF365" s="14" t="s">
        <v>762</v>
      </c>
      <c r="AG365" s="15">
        <v>0.67351499999999997</v>
      </c>
      <c r="AH365" s="15">
        <v>0.46642099999999997</v>
      </c>
      <c r="AI365" s="15">
        <v>0.02</v>
      </c>
      <c r="AJ365" s="15">
        <v>0.3</v>
      </c>
    </row>
    <row r="366" spans="1:36" hidden="1" x14ac:dyDescent="0.3">
      <c r="A366" s="7" t="s">
        <v>764</v>
      </c>
      <c r="B366" s="7">
        <f>12+6000</f>
        <v>6012</v>
      </c>
      <c r="C366" s="7">
        <v>3</v>
      </c>
      <c r="D366" s="7" t="s">
        <v>726</v>
      </c>
      <c r="E366" s="7" t="s">
        <v>23</v>
      </c>
      <c r="F366" s="7" t="s">
        <v>523</v>
      </c>
      <c r="G366" t="s">
        <v>24</v>
      </c>
      <c r="H366" s="8" t="s">
        <v>761</v>
      </c>
      <c r="I366" t="s">
        <v>425</v>
      </c>
      <c r="J366" t="s">
        <v>728</v>
      </c>
      <c r="K366" s="7" t="str" cm="1">
        <f t="array" ref="K366">+_xlfn.IFS(D366="F","PRM",D366="WF","SC",D366="FI","PRMM")</f>
        <v>PRMM</v>
      </c>
      <c r="L366" s="9" t="str" cm="1">
        <f t="array" ref="L366">+"CR" &amp; "/" &amp; K366 &amp; "/" &amp;
_xlfn.IFS(
OR(G366="PRE84",G366="PRE84S"),"ND",
AND(F366="OMF",OR(K366="PRM",K366="SC")),"DMI",
AND(F366="IMF",OR(K366="PRM",K366="SC")),"DMO",
AND(F366="SMF",OR(K366="PRM",K366="SC")),"DES",
AND(K366="PRMM",G366="CCCSR-84"),"DU")
&amp; "/" &amp; C366</f>
        <v>CR/PRMM/DU/3</v>
      </c>
      <c r="M366" s="10" t="str" cm="1">
        <f t="array" ref="M366">+"CR" &amp; "/" &amp; K366 &amp; "/" &amp;
_xlfn.IFS(
OR(G366="PRE84",G366="PRE84S"),"ND",
AND(F366="OMF",OR(K366="PRM",K366="SC")),"DMI",
AND(F366="IMF",OR(K366="PRM",K366="SC")),"DMO",
AND(F366="SMF",OR(K366="PRM",K366="SC")),"DES",
AND(K366="PRMM",G366="CCCSR-84"),"DU")</f>
        <v>CR/PRMM/DU</v>
      </c>
      <c r="N366" s="11"/>
      <c r="O366" s="12">
        <v>3.0000000000000001E-3</v>
      </c>
      <c r="P366" s="12">
        <v>1.2999999999999999E-2</v>
      </c>
      <c r="Q366" s="12">
        <v>0.03</v>
      </c>
      <c r="R366" s="12">
        <v>6.5000000000000002E-2</v>
      </c>
      <c r="S366" s="12" t="str">
        <f t="shared" si="21"/>
        <v>0.003,0.013,0.03,0.065</v>
      </c>
      <c r="T366" s="11">
        <v>0.1</v>
      </c>
      <c r="U366" s="11">
        <v>0.4</v>
      </c>
      <c r="V366" s="11">
        <v>0.4</v>
      </c>
      <c r="W366" s="11">
        <v>0.4</v>
      </c>
      <c r="X366" s="11">
        <v>0.4</v>
      </c>
      <c r="Y366" s="21" t="str">
        <f t="shared" si="20"/>
        <v>0.4,0.4,0.4,0.4</v>
      </c>
      <c r="Z366" s="11">
        <f t="shared" si="22"/>
        <v>0.1</v>
      </c>
      <c r="AA366" s="7">
        <v>0.04</v>
      </c>
      <c r="AB366" s="7">
        <v>0.9</v>
      </c>
      <c r="AC366" s="7">
        <v>0.1</v>
      </c>
      <c r="AD366" s="13">
        <v>1</v>
      </c>
      <c r="AE366" s="13">
        <v>1</v>
      </c>
      <c r="AF366" s="14" t="s">
        <v>762</v>
      </c>
      <c r="AG366" s="15">
        <v>0.67351499999999997</v>
      </c>
      <c r="AH366" s="15">
        <v>0.46642099999999997</v>
      </c>
      <c r="AI366" s="15">
        <v>0.02</v>
      </c>
      <c r="AJ366" s="15">
        <v>0.3</v>
      </c>
    </row>
    <row r="367" spans="1:36" hidden="1" x14ac:dyDescent="0.3">
      <c r="A367" s="7" t="s">
        <v>765</v>
      </c>
      <c r="B367" s="7">
        <v>1012</v>
      </c>
      <c r="C367" s="7">
        <v>3</v>
      </c>
      <c r="D367" s="7" t="s">
        <v>726</v>
      </c>
      <c r="E367" s="7" t="s">
        <v>23</v>
      </c>
      <c r="F367" s="7" t="str">
        <f>+IF(E367="Baja","OMF",IF(E367="Intermedia","IMF","SMF"))</f>
        <v>OMF</v>
      </c>
      <c r="G367" t="s">
        <v>24</v>
      </c>
      <c r="H367" s="8" t="s">
        <v>761</v>
      </c>
      <c r="I367" t="s">
        <v>425</v>
      </c>
      <c r="J367" t="s">
        <v>728</v>
      </c>
      <c r="K367" s="7" t="str" cm="1">
        <f t="array" ref="K367">+_xlfn.IFS(D367="F","PRM",D367="WF","SC",D367="FI","PRMM")</f>
        <v>PRMM</v>
      </c>
      <c r="L367" s="9" t="str" cm="1">
        <f t="array" ref="L367">+"CR" &amp; "/" &amp; K367 &amp; "/" &amp;
_xlfn.IFS(
OR(G367="PRE84",G367="PRE84S"),"ND",
AND(F367="OMF",OR(K367="PRM",K367="SC")),"DMI",
AND(F367="IMF",OR(K367="PRM",K367="SC")),"DMO",
AND(F367="SMF",OR(K367="PRM",K367="SC")),"DES",
AND(K367="PRMM",G367="CCCSR-84"),"DU")
&amp; "/" &amp; C367</f>
        <v>CR/PRMM/DU/3</v>
      </c>
      <c r="M367" s="10" t="str" cm="1">
        <f t="array" ref="M367">+"CR" &amp; "/" &amp; K367 &amp; "/" &amp;
_xlfn.IFS(
OR(G367="PRE84",G367="PRE84S"),"ND",
AND(F367="OMF",OR(K367="PRM",K367="SC")),"DMI",
AND(F367="IMF",OR(K367="PRM",K367="SC")),"DMO",
AND(F367="SMF",OR(K367="PRM",K367="SC")),"DES",
AND(K367="PRMM",G367="CCCSR-84"),"DU")</f>
        <v>CR/PRMM/DU</v>
      </c>
      <c r="N367" s="20"/>
      <c r="O367" s="12">
        <v>3.0000000000000001E-3</v>
      </c>
      <c r="P367" s="12">
        <v>1.2999999999999999E-2</v>
      </c>
      <c r="Q367" s="12">
        <v>0.03</v>
      </c>
      <c r="R367" s="12">
        <v>6.5000000000000002E-2</v>
      </c>
      <c r="S367" s="12" t="str">
        <f t="shared" si="21"/>
        <v>0.003,0.013,0.03,0.065</v>
      </c>
      <c r="T367" s="11">
        <v>0.1</v>
      </c>
      <c r="U367" s="11">
        <v>0.4</v>
      </c>
      <c r="V367" s="11">
        <v>0.4</v>
      </c>
      <c r="W367" s="11">
        <v>0.4</v>
      </c>
      <c r="X367" s="11">
        <v>0.4</v>
      </c>
      <c r="Y367" s="21" t="str">
        <f t="shared" si="20"/>
        <v>0.4,0.4,0.4,0.4</v>
      </c>
      <c r="Z367" s="11">
        <f t="shared" si="22"/>
        <v>0.1</v>
      </c>
      <c r="AA367" s="7">
        <v>0.04</v>
      </c>
      <c r="AB367" s="7">
        <v>0.9</v>
      </c>
      <c r="AC367" s="7">
        <v>0.1</v>
      </c>
      <c r="AD367" s="13">
        <v>1</v>
      </c>
      <c r="AE367" s="13">
        <v>1</v>
      </c>
      <c r="AF367" s="14" t="s">
        <v>762</v>
      </c>
      <c r="AG367" s="15">
        <v>0.67351499999999997</v>
      </c>
      <c r="AH367" s="15">
        <v>0.46642099999999997</v>
      </c>
      <c r="AI367" s="15">
        <v>0.02</v>
      </c>
      <c r="AJ367" s="15">
        <v>0.3</v>
      </c>
    </row>
    <row r="368" spans="1:36" hidden="1" x14ac:dyDescent="0.3">
      <c r="A368" s="7" t="s">
        <v>766</v>
      </c>
      <c r="B368" s="7">
        <f>12+5000</f>
        <v>5012</v>
      </c>
      <c r="C368" s="7">
        <v>3</v>
      </c>
      <c r="D368" s="7" t="s">
        <v>726</v>
      </c>
      <c r="E368" s="7" t="s">
        <v>23</v>
      </c>
      <c r="F368" s="7" t="s">
        <v>523</v>
      </c>
      <c r="G368" t="s">
        <v>24</v>
      </c>
      <c r="H368" s="8" t="s">
        <v>761</v>
      </c>
      <c r="I368" t="s">
        <v>425</v>
      </c>
      <c r="J368" t="s">
        <v>728</v>
      </c>
      <c r="K368" s="7" t="str" cm="1">
        <f t="array" ref="K368">+_xlfn.IFS(D368="F","PRM",D368="WF","SC",D368="FI","PRMM")</f>
        <v>PRMM</v>
      </c>
      <c r="L368" s="9" t="str" cm="1">
        <f t="array" ref="L368">+"CR" &amp; "/" &amp; K368 &amp; "/" &amp;
_xlfn.IFS(
OR(G368="PRE84",G368="PRE84S"),"ND",
AND(F368="OMF",OR(K368="PRM",K368="SC")),"DMI",
AND(F368="IMF",OR(K368="PRM",K368="SC")),"DMO",
AND(F368="SMF",OR(K368="PRM",K368="SC")),"DES",
AND(K368="PRMM",G368="CCCSR-84"),"DU")
&amp; "/" &amp; C368</f>
        <v>CR/PRMM/DU/3</v>
      </c>
      <c r="M368" s="10" t="str" cm="1">
        <f t="array" ref="M368">+"CR" &amp; "/" &amp; K368 &amp; "/" &amp;
_xlfn.IFS(
OR(G368="PRE84",G368="PRE84S"),"ND",
AND(F368="OMF",OR(K368="PRM",K368="SC")),"DMI",
AND(F368="IMF",OR(K368="PRM",K368="SC")),"DMO",
AND(F368="SMF",OR(K368="PRM",K368="SC")),"DES",
AND(K368="PRMM",G368="CCCSR-84"),"DU")</f>
        <v>CR/PRMM/DU</v>
      </c>
      <c r="N368" s="11"/>
      <c r="O368" s="12">
        <v>3.0000000000000001E-3</v>
      </c>
      <c r="P368" s="12">
        <v>1.2999999999999999E-2</v>
      </c>
      <c r="Q368" s="12">
        <v>0.03</v>
      </c>
      <c r="R368" s="12">
        <v>6.5000000000000002E-2</v>
      </c>
      <c r="S368" s="12" t="str">
        <f t="shared" si="21"/>
        <v>0.003,0.013,0.03,0.065</v>
      </c>
      <c r="T368" s="11">
        <v>0.1</v>
      </c>
      <c r="U368" s="11">
        <v>0.4</v>
      </c>
      <c r="V368" s="11">
        <v>0.4</v>
      </c>
      <c r="W368" s="11">
        <v>0.4</v>
      </c>
      <c r="X368" s="11">
        <v>0.4</v>
      </c>
      <c r="Y368" s="21" t="str">
        <f t="shared" si="20"/>
        <v>0.4,0.4,0.4,0.4</v>
      </c>
      <c r="Z368" s="11">
        <f t="shared" si="22"/>
        <v>0.1</v>
      </c>
      <c r="AA368" s="7">
        <v>0.04</v>
      </c>
      <c r="AB368" s="7">
        <v>0.9</v>
      </c>
      <c r="AC368" s="7">
        <v>0.1</v>
      </c>
      <c r="AD368" s="13">
        <v>1</v>
      </c>
      <c r="AE368" s="13">
        <v>1</v>
      </c>
      <c r="AF368" s="14" t="s">
        <v>762</v>
      </c>
      <c r="AG368" s="15">
        <v>0.67351499999999997</v>
      </c>
      <c r="AH368" s="15">
        <v>0.46642099999999997</v>
      </c>
      <c r="AI368" s="15">
        <v>0.02</v>
      </c>
      <c r="AJ368" s="15">
        <v>0.3</v>
      </c>
    </row>
    <row r="369" spans="1:36" hidden="1" x14ac:dyDescent="0.3">
      <c r="A369" s="7" t="s">
        <v>767</v>
      </c>
      <c r="B369" s="7">
        <f>12+3000</f>
        <v>3012</v>
      </c>
      <c r="C369" s="7">
        <v>3</v>
      </c>
      <c r="D369" s="7" t="s">
        <v>726</v>
      </c>
      <c r="E369" s="7" t="s">
        <v>23</v>
      </c>
      <c r="F369" s="7" t="s">
        <v>523</v>
      </c>
      <c r="G369" t="s">
        <v>24</v>
      </c>
      <c r="H369" s="8" t="s">
        <v>761</v>
      </c>
      <c r="I369" t="s">
        <v>425</v>
      </c>
      <c r="J369" t="s">
        <v>728</v>
      </c>
      <c r="K369" s="7" t="str" cm="1">
        <f t="array" ref="K369">+_xlfn.IFS(D369="F","PRM",D369="WF","SC",D369="FI","PRMM")</f>
        <v>PRMM</v>
      </c>
      <c r="L369" s="9" t="str" cm="1">
        <f t="array" ref="L369">+"CR" &amp; "/" &amp; K369 &amp; "/" &amp;
_xlfn.IFS(
OR(G369="PRE84",G369="PRE84S"),"ND",
AND(F369="OMF",OR(K369="PRM",K369="SC")),"DMI",
AND(F369="IMF",OR(K369="PRM",K369="SC")),"DMO",
AND(F369="SMF",OR(K369="PRM",K369="SC")),"DES",
AND(K369="PRMM",G369="CCCSR-84"),"DU")
&amp; "/" &amp; C369</f>
        <v>CR/PRMM/DU/3</v>
      </c>
      <c r="M369" s="10" t="str" cm="1">
        <f t="array" ref="M369">+"CR" &amp; "/" &amp; K369 &amp; "/" &amp;
_xlfn.IFS(
OR(G369="PRE84",G369="PRE84S"),"ND",
AND(F369="OMF",OR(K369="PRM",K369="SC")),"DMI",
AND(F369="IMF",OR(K369="PRM",K369="SC")),"DMO",
AND(F369="SMF",OR(K369="PRM",K369="SC")),"DES",
AND(K369="PRMM",G369="CCCSR-84"),"DU")</f>
        <v>CR/PRMM/DU</v>
      </c>
      <c r="N369" s="11"/>
      <c r="O369" s="12">
        <v>3.0000000000000001E-3</v>
      </c>
      <c r="P369" s="12">
        <v>1.2999999999999999E-2</v>
      </c>
      <c r="Q369" s="12">
        <v>0.03</v>
      </c>
      <c r="R369" s="12">
        <v>6.5000000000000002E-2</v>
      </c>
      <c r="S369" s="12" t="str">
        <f t="shared" si="21"/>
        <v>0.003,0.013,0.03,0.065</v>
      </c>
      <c r="T369" s="11">
        <v>0.1</v>
      </c>
      <c r="U369" s="11">
        <v>0.4</v>
      </c>
      <c r="V369" s="11">
        <v>0.4</v>
      </c>
      <c r="W369" s="11">
        <v>0.4</v>
      </c>
      <c r="X369" s="11">
        <v>0.4</v>
      </c>
      <c r="Y369" s="21" t="str">
        <f t="shared" si="20"/>
        <v>0.4,0.4,0.4,0.4</v>
      </c>
      <c r="Z369" s="11">
        <f t="shared" si="22"/>
        <v>0.1</v>
      </c>
      <c r="AA369" s="7">
        <v>0.04</v>
      </c>
      <c r="AB369" s="7">
        <v>0.9</v>
      </c>
      <c r="AC369" s="7">
        <v>0.1</v>
      </c>
      <c r="AD369" s="13">
        <v>1</v>
      </c>
      <c r="AE369" s="13">
        <v>1</v>
      </c>
      <c r="AF369" s="14" t="s">
        <v>762</v>
      </c>
      <c r="AG369" s="15">
        <v>0.67351499999999997</v>
      </c>
      <c r="AH369" s="15">
        <v>0.46642099999999997</v>
      </c>
      <c r="AI369" s="15">
        <v>0.02</v>
      </c>
      <c r="AJ369" s="15">
        <v>0.3</v>
      </c>
    </row>
    <row r="370" spans="1:36" hidden="1" x14ac:dyDescent="0.3">
      <c r="A370" s="7" t="s">
        <v>768</v>
      </c>
      <c r="B370" s="7">
        <f>42+4000</f>
        <v>4042</v>
      </c>
      <c r="C370" s="7">
        <v>10</v>
      </c>
      <c r="D370" s="7" t="s">
        <v>726</v>
      </c>
      <c r="E370" s="7" t="s">
        <v>23</v>
      </c>
      <c r="F370" s="7" t="s">
        <v>523</v>
      </c>
      <c r="G370" t="s">
        <v>24</v>
      </c>
      <c r="H370" s="8" t="s">
        <v>769</v>
      </c>
      <c r="I370" t="s">
        <v>425</v>
      </c>
      <c r="J370" t="s">
        <v>728</v>
      </c>
      <c r="K370" s="7" t="str" cm="1">
        <f t="array" ref="K370">+_xlfn.IFS(D370="F","PRM",D370="WF","SC",D370="FI","PRMM")</f>
        <v>PRMM</v>
      </c>
      <c r="L370" s="9" t="str" cm="1">
        <f t="array" ref="L370">+"CR" &amp; "/" &amp; K370 &amp; "/" &amp;
_xlfn.IFS(
OR(G370="PRE84",G370="PRE84S"),"ND",
AND(F370="OMF",OR(K370="PRM",K370="SC")),"DMI",
AND(F370="IMF",OR(K370="PRM",K370="SC")),"DMO",
AND(F370="SMF",OR(K370="PRM",K370="SC")),"DES",
AND(K370="PRMM",G370="CCCSR-84"),"DU")
&amp; "/" &amp; C370</f>
        <v>CR/PRMM/DU/10</v>
      </c>
      <c r="M370" s="10" t="str" cm="1">
        <f t="array" ref="M370">+"CR" &amp; "/" &amp; K370 &amp; "/" &amp;
_xlfn.IFS(
OR(G370="PRE84",G370="PRE84S"),"ND",
AND(F370="OMF",OR(K370="PRM",K370="SC")),"DMI",
AND(F370="IMF",OR(K370="PRM",K370="SC")),"DMO",
AND(F370="SMF",OR(K370="PRM",K370="SC")),"DES",
AND(K370="PRMM",G370="CCCSR-84"),"DU")</f>
        <v>CR/PRMM/DU</v>
      </c>
      <c r="N370" s="11"/>
      <c r="O370" s="12">
        <v>3.0000000000000001E-3</v>
      </c>
      <c r="P370" s="12">
        <v>1.0999999999999999E-2</v>
      </c>
      <c r="Q370" s="12">
        <v>2.4E-2</v>
      </c>
      <c r="R370" s="12">
        <v>4.9000000000000002E-2</v>
      </c>
      <c r="S370" s="12" t="str">
        <f t="shared" si="21"/>
        <v>0.003,0.011,0.024,0.049</v>
      </c>
      <c r="T370" s="11">
        <v>0.1</v>
      </c>
      <c r="U370" s="11">
        <v>0.4</v>
      </c>
      <c r="V370" s="11">
        <v>0.4</v>
      </c>
      <c r="W370" s="11">
        <v>0.4</v>
      </c>
      <c r="X370" s="11">
        <v>0.4</v>
      </c>
      <c r="Y370" s="21" t="str">
        <f t="shared" si="20"/>
        <v>0.4,0.4,0.4,0.4</v>
      </c>
      <c r="Z370" s="11">
        <f t="shared" si="22"/>
        <v>0.1</v>
      </c>
      <c r="AA370" s="7">
        <v>0.04</v>
      </c>
      <c r="AB370" s="7">
        <v>0.9</v>
      </c>
      <c r="AC370" s="7">
        <v>0.1</v>
      </c>
      <c r="AD370" s="13">
        <v>1.5</v>
      </c>
      <c r="AE370" s="13">
        <v>1</v>
      </c>
      <c r="AF370" s="14" t="s">
        <v>770</v>
      </c>
      <c r="AG370" s="15">
        <v>0.60799400000000003</v>
      </c>
      <c r="AH370" s="15">
        <v>0.33489999999999998</v>
      </c>
      <c r="AI370" s="15">
        <v>0.02</v>
      </c>
      <c r="AJ370" s="15">
        <v>0.3</v>
      </c>
    </row>
    <row r="371" spans="1:36" hidden="1" x14ac:dyDescent="0.3">
      <c r="A371" s="7" t="s">
        <v>771</v>
      </c>
      <c r="B371" s="7">
        <f>42+2000</f>
        <v>2042</v>
      </c>
      <c r="C371" s="7">
        <v>10</v>
      </c>
      <c r="D371" s="7" t="s">
        <v>726</v>
      </c>
      <c r="E371" s="7" t="s">
        <v>23</v>
      </c>
      <c r="F371" s="7" t="str">
        <f>+IF(E371="Baja","OMF",IF(E371="Intermedia","IMF","SMF"))</f>
        <v>OMF</v>
      </c>
      <c r="G371" t="s">
        <v>24</v>
      </c>
      <c r="H371" s="8" t="s">
        <v>769</v>
      </c>
      <c r="I371" t="s">
        <v>425</v>
      </c>
      <c r="J371" t="s">
        <v>728</v>
      </c>
      <c r="K371" s="7" t="str" cm="1">
        <f t="array" ref="K371">+_xlfn.IFS(D371="F","PRM",D371="WF","SC",D371="FI","PRMM")</f>
        <v>PRMM</v>
      </c>
      <c r="L371" s="9" t="str" cm="1">
        <f t="array" ref="L371">+"CR" &amp; "/" &amp; K371 &amp; "/" &amp;
_xlfn.IFS(
OR(G371="PRE84",G371="PRE84S"),"ND",
AND(F371="OMF",OR(K371="PRM",K371="SC")),"DMI",
AND(F371="IMF",OR(K371="PRM",K371="SC")),"DMO",
AND(F371="SMF",OR(K371="PRM",K371="SC")),"DES",
AND(K371="PRMM",G371="CCCSR-84"),"DU")
&amp; "/" &amp; C371</f>
        <v>CR/PRMM/DU/10</v>
      </c>
      <c r="M371" s="10" t="str" cm="1">
        <f t="array" ref="M371">+"CR" &amp; "/" &amp; K371 &amp; "/" &amp;
_xlfn.IFS(
OR(G371="PRE84",G371="PRE84S"),"ND",
AND(F371="OMF",OR(K371="PRM",K371="SC")),"DMI",
AND(F371="IMF",OR(K371="PRM",K371="SC")),"DMO",
AND(F371="SMF",OR(K371="PRM",K371="SC")),"DES",
AND(K371="PRMM",G371="CCCSR-84"),"DU")</f>
        <v>CR/PRMM/DU</v>
      </c>
      <c r="N371" s="11"/>
      <c r="O371" s="12">
        <v>3.0000000000000001E-3</v>
      </c>
      <c r="P371" s="12">
        <v>1.0999999999999999E-2</v>
      </c>
      <c r="Q371" s="12">
        <v>2.4E-2</v>
      </c>
      <c r="R371" s="12">
        <v>4.9000000000000002E-2</v>
      </c>
      <c r="S371" s="12" t="str">
        <f t="shared" si="21"/>
        <v>0.003,0.011,0.024,0.049</v>
      </c>
      <c r="T371" s="11">
        <v>0.1</v>
      </c>
      <c r="U371" s="11">
        <v>0.4</v>
      </c>
      <c r="V371" s="11">
        <v>0.4</v>
      </c>
      <c r="W371" s="11">
        <v>0.4</v>
      </c>
      <c r="X371" s="11">
        <v>0.4</v>
      </c>
      <c r="Y371" s="21" t="str">
        <f t="shared" si="20"/>
        <v>0.4,0.4,0.4,0.4</v>
      </c>
      <c r="Z371" s="11">
        <f t="shared" si="22"/>
        <v>0.1</v>
      </c>
      <c r="AA371" s="7">
        <v>0.04</v>
      </c>
      <c r="AB371" s="7">
        <v>0.9</v>
      </c>
      <c r="AC371" s="7">
        <v>0.1</v>
      </c>
      <c r="AD371" s="13">
        <v>1.5</v>
      </c>
      <c r="AE371" s="13">
        <v>1</v>
      </c>
      <c r="AF371" s="14" t="s">
        <v>770</v>
      </c>
      <c r="AG371" s="15">
        <v>0.60799400000000003</v>
      </c>
      <c r="AH371" s="15">
        <v>0.33489999999999998</v>
      </c>
      <c r="AI371" s="15">
        <v>0.02</v>
      </c>
      <c r="AJ371" s="15">
        <v>0.3</v>
      </c>
    </row>
    <row r="372" spans="1:36" hidden="1" x14ac:dyDescent="0.3">
      <c r="A372" s="7" t="s">
        <v>772</v>
      </c>
      <c r="B372" s="7">
        <f>42+6000</f>
        <v>6042</v>
      </c>
      <c r="C372" s="7">
        <v>10</v>
      </c>
      <c r="D372" s="7" t="s">
        <v>726</v>
      </c>
      <c r="E372" s="7" t="s">
        <v>23</v>
      </c>
      <c r="F372" s="7" t="s">
        <v>523</v>
      </c>
      <c r="G372" t="s">
        <v>24</v>
      </c>
      <c r="H372" s="8" t="s">
        <v>769</v>
      </c>
      <c r="I372" t="s">
        <v>425</v>
      </c>
      <c r="J372" t="s">
        <v>728</v>
      </c>
      <c r="K372" s="7" t="str" cm="1">
        <f t="array" ref="K372">+_xlfn.IFS(D372="F","PRM",D372="WF","SC",D372="FI","PRMM")</f>
        <v>PRMM</v>
      </c>
      <c r="L372" s="9" t="str" cm="1">
        <f t="array" ref="L372">+"CR" &amp; "/" &amp; K372 &amp; "/" &amp;
_xlfn.IFS(
OR(G372="PRE84",G372="PRE84S"),"ND",
AND(F372="OMF",OR(K372="PRM",K372="SC")),"DMI",
AND(F372="IMF",OR(K372="PRM",K372="SC")),"DMO",
AND(F372="SMF",OR(K372="PRM",K372="SC")),"DES",
AND(K372="PRMM",G372="CCCSR-84"),"DU")
&amp; "/" &amp; C372</f>
        <v>CR/PRMM/DU/10</v>
      </c>
      <c r="M372" s="10" t="str" cm="1">
        <f t="array" ref="M372">+"CR" &amp; "/" &amp; K372 &amp; "/" &amp;
_xlfn.IFS(
OR(G372="PRE84",G372="PRE84S"),"ND",
AND(F372="OMF",OR(K372="PRM",K372="SC")),"DMI",
AND(F372="IMF",OR(K372="PRM",K372="SC")),"DMO",
AND(F372="SMF",OR(K372="PRM",K372="SC")),"DES",
AND(K372="PRMM",G372="CCCSR-84"),"DU")</f>
        <v>CR/PRMM/DU</v>
      </c>
      <c r="N372" s="11"/>
      <c r="O372" s="12">
        <v>3.0000000000000001E-3</v>
      </c>
      <c r="P372" s="12">
        <v>1.0999999999999999E-2</v>
      </c>
      <c r="Q372" s="12">
        <v>2.4E-2</v>
      </c>
      <c r="R372" s="12">
        <v>4.9000000000000002E-2</v>
      </c>
      <c r="S372" s="12" t="str">
        <f t="shared" si="21"/>
        <v>0.003,0.011,0.024,0.049</v>
      </c>
      <c r="T372" s="11">
        <v>0.1</v>
      </c>
      <c r="U372" s="11">
        <v>0.4</v>
      </c>
      <c r="V372" s="11">
        <v>0.4</v>
      </c>
      <c r="W372" s="11">
        <v>0.4</v>
      </c>
      <c r="X372" s="11">
        <v>0.4</v>
      </c>
      <c r="Y372" s="21" t="str">
        <f t="shared" si="20"/>
        <v>0.4,0.4,0.4,0.4</v>
      </c>
      <c r="Z372" s="11">
        <f t="shared" si="22"/>
        <v>0.1</v>
      </c>
      <c r="AA372" s="7">
        <v>0.04</v>
      </c>
      <c r="AB372" s="7">
        <v>0.9</v>
      </c>
      <c r="AC372" s="7">
        <v>0.1</v>
      </c>
      <c r="AD372" s="13">
        <v>1.5</v>
      </c>
      <c r="AE372" s="13">
        <v>1</v>
      </c>
      <c r="AF372" s="14" t="s">
        <v>770</v>
      </c>
      <c r="AG372" s="15">
        <v>0.60799400000000003</v>
      </c>
      <c r="AH372" s="15">
        <v>0.33489999999999998</v>
      </c>
      <c r="AI372" s="15">
        <v>0.02</v>
      </c>
      <c r="AJ372" s="15">
        <v>0.3</v>
      </c>
    </row>
    <row r="373" spans="1:36" hidden="1" x14ac:dyDescent="0.3">
      <c r="A373" s="7" t="s">
        <v>773</v>
      </c>
      <c r="B373" s="7">
        <v>1042</v>
      </c>
      <c r="C373" s="7">
        <v>10</v>
      </c>
      <c r="D373" s="7" t="s">
        <v>726</v>
      </c>
      <c r="E373" s="7" t="s">
        <v>23</v>
      </c>
      <c r="F373" s="7" t="str">
        <f>+IF(E373="Baja","OMF",IF(E373="Intermedia","IMF","SMF"))</f>
        <v>OMF</v>
      </c>
      <c r="G373" t="s">
        <v>24</v>
      </c>
      <c r="H373" s="8" t="s">
        <v>769</v>
      </c>
      <c r="I373" t="s">
        <v>425</v>
      </c>
      <c r="J373" t="s">
        <v>728</v>
      </c>
      <c r="K373" s="7" t="str" cm="1">
        <f t="array" ref="K373">+_xlfn.IFS(D373="F","PRM",D373="WF","SC",D373="FI","PRMM")</f>
        <v>PRMM</v>
      </c>
      <c r="L373" s="9" t="str" cm="1">
        <f t="array" ref="L373">+"CR" &amp; "/" &amp; K373 &amp; "/" &amp;
_xlfn.IFS(
OR(G373="PRE84",G373="PRE84S"),"ND",
AND(F373="OMF",OR(K373="PRM",K373="SC")),"DMI",
AND(F373="IMF",OR(K373="PRM",K373="SC")),"DMO",
AND(F373="SMF",OR(K373="PRM",K373="SC")),"DES",
AND(K373="PRMM",G373="CCCSR-84"),"DU")
&amp; "/" &amp; C373</f>
        <v>CR/PRMM/DU/10</v>
      </c>
      <c r="M373" s="10" t="str" cm="1">
        <f t="array" ref="M373">+"CR" &amp; "/" &amp; K373 &amp; "/" &amp;
_xlfn.IFS(
OR(G373="PRE84",G373="PRE84S"),"ND",
AND(F373="OMF",OR(K373="PRM",K373="SC")),"DMI",
AND(F373="IMF",OR(K373="PRM",K373="SC")),"DMO",
AND(F373="SMF",OR(K373="PRM",K373="SC")),"DES",
AND(K373="PRMM",G373="CCCSR-84"),"DU")</f>
        <v>CR/PRMM/DU</v>
      </c>
      <c r="N373" s="17"/>
      <c r="O373" s="12">
        <v>3.0000000000000001E-3</v>
      </c>
      <c r="P373" s="12">
        <v>1.0999999999999999E-2</v>
      </c>
      <c r="Q373" s="12">
        <v>2.4E-2</v>
      </c>
      <c r="R373" s="12">
        <v>4.9000000000000002E-2</v>
      </c>
      <c r="S373" s="12" t="str">
        <f t="shared" si="21"/>
        <v>0.003,0.011,0.024,0.049</v>
      </c>
      <c r="T373" s="11">
        <v>0.1</v>
      </c>
      <c r="U373" s="11">
        <v>0.4</v>
      </c>
      <c r="V373" s="11">
        <v>0.4</v>
      </c>
      <c r="W373" s="11">
        <v>0.4</v>
      </c>
      <c r="X373" s="11">
        <v>0.4</v>
      </c>
      <c r="Y373" s="21" t="str">
        <f t="shared" si="20"/>
        <v>0.4,0.4,0.4,0.4</v>
      </c>
      <c r="Z373" s="11">
        <f t="shared" si="22"/>
        <v>0.1</v>
      </c>
      <c r="AA373" s="7">
        <v>0.04</v>
      </c>
      <c r="AB373" s="7">
        <v>0.9</v>
      </c>
      <c r="AC373" s="7">
        <v>0.1</v>
      </c>
      <c r="AD373" s="13">
        <v>1.5</v>
      </c>
      <c r="AE373" s="13">
        <v>1</v>
      </c>
      <c r="AF373" s="14" t="s">
        <v>770</v>
      </c>
      <c r="AG373" s="15">
        <v>0.60799400000000003</v>
      </c>
      <c r="AH373" s="15">
        <v>0.33489999999999998</v>
      </c>
      <c r="AI373" s="15">
        <v>0.02</v>
      </c>
      <c r="AJ373" s="15">
        <v>0.3</v>
      </c>
    </row>
    <row r="374" spans="1:36" hidden="1" x14ac:dyDescent="0.3">
      <c r="A374" s="7" t="s">
        <v>774</v>
      </c>
      <c r="B374" s="7">
        <f>42+5000</f>
        <v>5042</v>
      </c>
      <c r="C374" s="7">
        <v>10</v>
      </c>
      <c r="D374" s="7" t="s">
        <v>726</v>
      </c>
      <c r="E374" s="7" t="s">
        <v>23</v>
      </c>
      <c r="F374" s="7" t="s">
        <v>523</v>
      </c>
      <c r="G374" t="s">
        <v>24</v>
      </c>
      <c r="H374" s="8" t="s">
        <v>769</v>
      </c>
      <c r="I374" t="s">
        <v>430</v>
      </c>
      <c r="J374" t="s">
        <v>728</v>
      </c>
      <c r="K374" s="7" t="str" cm="1">
        <f t="array" ref="K374">+_xlfn.IFS(D374="F","PRM",D374="WF","SC",D374="FI","PRMM")</f>
        <v>PRMM</v>
      </c>
      <c r="L374" s="9" t="str" cm="1">
        <f t="array" ref="L374">+"CR" &amp; "/" &amp; K374 &amp; "/" &amp;
_xlfn.IFS(
OR(G374="PRE84",G374="PRE84S"),"ND",
AND(F374="OMF",OR(K374="PRM",K374="SC")),"DMI",
AND(F374="IMF",OR(K374="PRM",K374="SC")),"DMO",
AND(F374="SMF",OR(K374="PRM",K374="SC")),"DES",
AND(K374="PRMM",G374="CCCSR-84"),"DU")
&amp; "/" &amp; C374</f>
        <v>CR/PRMM/DU/10</v>
      </c>
      <c r="M374" s="10" t="str" cm="1">
        <f t="array" ref="M374">+"CR" &amp; "/" &amp; K374 &amp; "/" &amp;
_xlfn.IFS(
OR(G374="PRE84",G374="PRE84S"),"ND",
AND(F374="OMF",OR(K374="PRM",K374="SC")),"DMI",
AND(F374="IMF",OR(K374="PRM",K374="SC")),"DMO",
AND(F374="SMF",OR(K374="PRM",K374="SC")),"DES",
AND(K374="PRMM",G374="CCCSR-84"),"DU")</f>
        <v>CR/PRMM/DU</v>
      </c>
      <c r="N374" s="11"/>
      <c r="O374" s="12">
        <v>3.0000000000000001E-3</v>
      </c>
      <c r="P374" s="12">
        <v>1.0999999999999999E-2</v>
      </c>
      <c r="Q374" s="12">
        <v>2.4E-2</v>
      </c>
      <c r="R374" s="12">
        <v>4.9000000000000002E-2</v>
      </c>
      <c r="S374" s="12" t="str">
        <f t="shared" si="21"/>
        <v>0.003,0.011,0.024,0.049</v>
      </c>
      <c r="T374" s="11">
        <v>0.1</v>
      </c>
      <c r="U374" s="11">
        <v>0.4</v>
      </c>
      <c r="V374" s="11">
        <v>0.4</v>
      </c>
      <c r="W374" s="11">
        <v>0.4</v>
      </c>
      <c r="X374" s="11">
        <v>0.4</v>
      </c>
      <c r="Y374" s="21" t="str">
        <f t="shared" si="20"/>
        <v>0.4,0.4,0.4,0.4</v>
      </c>
      <c r="Z374" s="11">
        <f t="shared" si="22"/>
        <v>0.1</v>
      </c>
      <c r="AA374" s="7">
        <v>0.04</v>
      </c>
      <c r="AB374" s="7">
        <v>0.9</v>
      </c>
      <c r="AC374" s="7">
        <v>0.1</v>
      </c>
      <c r="AD374" s="13">
        <v>1.5</v>
      </c>
      <c r="AE374" s="13">
        <v>1</v>
      </c>
      <c r="AF374" s="14" t="s">
        <v>770</v>
      </c>
      <c r="AG374" s="15">
        <v>0.60799400000000003</v>
      </c>
      <c r="AH374" s="15">
        <v>0.33489999999999998</v>
      </c>
      <c r="AI374" s="15">
        <v>0.02</v>
      </c>
      <c r="AJ374" s="15">
        <v>0.3</v>
      </c>
    </row>
    <row r="375" spans="1:36" hidden="1" x14ac:dyDescent="0.3">
      <c r="A375" s="7" t="s">
        <v>775</v>
      </c>
      <c r="B375" s="7">
        <f>42+3000</f>
        <v>3042</v>
      </c>
      <c r="C375" s="7">
        <v>10</v>
      </c>
      <c r="D375" s="7" t="s">
        <v>726</v>
      </c>
      <c r="E375" s="7" t="s">
        <v>23</v>
      </c>
      <c r="F375" s="7" t="s">
        <v>523</v>
      </c>
      <c r="G375" t="s">
        <v>24</v>
      </c>
      <c r="H375" s="8" t="s">
        <v>769</v>
      </c>
      <c r="I375" t="s">
        <v>425</v>
      </c>
      <c r="J375" t="s">
        <v>728</v>
      </c>
      <c r="K375" s="7" t="str" cm="1">
        <f t="array" ref="K375">+_xlfn.IFS(D375="F","PRM",D375="WF","SC",D375="FI","PRMM")</f>
        <v>PRMM</v>
      </c>
      <c r="L375" s="9" t="str" cm="1">
        <f t="array" ref="L375">+"CR" &amp; "/" &amp; K375 &amp; "/" &amp;
_xlfn.IFS(
OR(G375="PRE84",G375="PRE84S"),"ND",
AND(F375="OMF",OR(K375="PRM",K375="SC")),"DMI",
AND(F375="IMF",OR(K375="PRM",K375="SC")),"DMO",
AND(F375="SMF",OR(K375="PRM",K375="SC")),"DES",
AND(K375="PRMM",G375="CCCSR-84"),"DU")
&amp; "/" &amp; C375</f>
        <v>CR/PRMM/DU/10</v>
      </c>
      <c r="M375" s="10" t="str" cm="1">
        <f t="array" ref="M375">+"CR" &amp; "/" &amp; K375 &amp; "/" &amp;
_xlfn.IFS(
OR(G375="PRE84",G375="PRE84S"),"ND",
AND(F375="OMF",OR(K375="PRM",K375="SC")),"DMI",
AND(F375="IMF",OR(K375="PRM",K375="SC")),"DMO",
AND(F375="SMF",OR(K375="PRM",K375="SC")),"DES",
AND(K375="PRMM",G375="CCCSR-84"),"DU")</f>
        <v>CR/PRMM/DU</v>
      </c>
      <c r="N375" s="11"/>
      <c r="O375" s="12">
        <v>3.0000000000000001E-3</v>
      </c>
      <c r="P375" s="12">
        <v>1.0999999999999999E-2</v>
      </c>
      <c r="Q375" s="12">
        <v>2.4E-2</v>
      </c>
      <c r="R375" s="12">
        <v>4.9000000000000002E-2</v>
      </c>
      <c r="S375" s="12" t="str">
        <f t="shared" si="21"/>
        <v>0.003,0.011,0.024,0.049</v>
      </c>
      <c r="T375" s="11">
        <v>0.1</v>
      </c>
      <c r="U375" s="11">
        <v>0.4</v>
      </c>
      <c r="V375" s="11">
        <v>0.4</v>
      </c>
      <c r="W375" s="11">
        <v>0.4</v>
      </c>
      <c r="X375" s="11">
        <v>0.4</v>
      </c>
      <c r="Y375" s="21" t="str">
        <f t="shared" si="20"/>
        <v>0.4,0.4,0.4,0.4</v>
      </c>
      <c r="Z375" s="11">
        <f t="shared" si="22"/>
        <v>0.1</v>
      </c>
      <c r="AA375" s="7">
        <v>0.04</v>
      </c>
      <c r="AB375" s="7">
        <v>0.9</v>
      </c>
      <c r="AC375" s="7">
        <v>0.1</v>
      </c>
      <c r="AD375" s="13">
        <v>1.5</v>
      </c>
      <c r="AE375" s="13">
        <v>1</v>
      </c>
      <c r="AF375" s="14" t="s">
        <v>770</v>
      </c>
      <c r="AG375" s="15">
        <v>0.60799400000000003</v>
      </c>
      <c r="AH375" s="15">
        <v>0.33489999999999998</v>
      </c>
      <c r="AI375" s="15">
        <v>0.02</v>
      </c>
      <c r="AJ375" s="15">
        <v>0.3</v>
      </c>
    </row>
  </sheetData>
  <autoFilter ref="A1:AJ375" xr:uid="{709CFE28-B530-4E51-88BC-608E8AF6D064}">
    <filterColumn colId="13">
      <customFilters>
        <customFilter operator="notEqual" val=" "/>
      </custom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Jesus Abuchar Soto</dc:creator>
  <cp:lastModifiedBy>Veronica Jesus Abuchar Soto</cp:lastModifiedBy>
  <dcterms:created xsi:type="dcterms:W3CDTF">2023-10-26T23:01:17Z</dcterms:created>
  <dcterms:modified xsi:type="dcterms:W3CDTF">2025-03-28T02:42:12Z</dcterms:modified>
</cp:coreProperties>
</file>