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1-Data\01-Projet\ProjetPY\Calcul\CalibArthur\DonneeTASMAN\"/>
    </mc:Choice>
  </mc:AlternateContent>
  <xr:revisionPtr revIDLastSave="0" documentId="13_ncr:1_{DDC3B8BC-AAD8-4AA4-BD28-BB86DEC084DB}" xr6:coauthVersionLast="47" xr6:coauthVersionMax="47" xr10:uidLastSave="{00000000-0000-0000-0000-000000000000}"/>
  <bookViews>
    <workbookView minimized="1" xWindow="6456" yWindow="696" windowWidth="17280" windowHeight="8880" firstSheet="3" activeTab="3" xr2:uid="{00000000-000D-0000-FFFF-FFFF00000000}"/>
  </bookViews>
  <sheets>
    <sheet name="Pitch" sheetId="1" r:id="rId1"/>
    <sheet name="roll" sheetId="2" r:id="rId2"/>
    <sheet name="Combiné" sheetId="4" r:id="rId3"/>
    <sheet name="Feuil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5" l="1"/>
  <c r="Q4" i="5"/>
  <c r="T4" i="5" s="1"/>
  <c r="Q6" i="5"/>
  <c r="T6" i="5" s="1"/>
  <c r="U6" i="5"/>
  <c r="M23" i="5"/>
  <c r="R19" i="5"/>
  <c r="U19" i="5" s="1"/>
  <c r="R18" i="5"/>
  <c r="R7" i="5"/>
  <c r="U7" i="5" s="1"/>
  <c r="R8" i="5"/>
  <c r="R9" i="5"/>
  <c r="R10" i="5"/>
  <c r="R11" i="5"/>
  <c r="R12" i="5"/>
  <c r="R13" i="5"/>
  <c r="R14" i="5"/>
  <c r="R15" i="5"/>
  <c r="R16" i="5"/>
  <c r="R17" i="5"/>
  <c r="U18" i="5"/>
  <c r="R20" i="5"/>
  <c r="U14" i="5"/>
  <c r="U15" i="5"/>
  <c r="U16" i="5"/>
  <c r="U17" i="5"/>
  <c r="R5" i="5"/>
  <c r="U20" i="5"/>
  <c r="Q20" i="5"/>
  <c r="T20" i="5" s="1"/>
  <c r="Q19" i="5"/>
  <c r="T19" i="5" s="1"/>
  <c r="Q18" i="5"/>
  <c r="T18" i="5" s="1"/>
  <c r="Q17" i="5"/>
  <c r="T17" i="5" s="1"/>
  <c r="Q16" i="5"/>
  <c r="T16" i="5" s="1"/>
  <c r="T15" i="5"/>
  <c r="Q15" i="5"/>
  <c r="Q14" i="5"/>
  <c r="T14" i="5" s="1"/>
  <c r="U13" i="5"/>
  <c r="Q13" i="5"/>
  <c r="T13" i="5" s="1"/>
  <c r="U12" i="5"/>
  <c r="Q12" i="5"/>
  <c r="T12" i="5" s="1"/>
  <c r="U11" i="5"/>
  <c r="Q11" i="5"/>
  <c r="T11" i="5" s="1"/>
  <c r="U10" i="5"/>
  <c r="Q10" i="5"/>
  <c r="T10" i="5" s="1"/>
  <c r="U9" i="5"/>
  <c r="Q9" i="5"/>
  <c r="T9" i="5" s="1"/>
  <c r="U8" i="5"/>
  <c r="Q8" i="5"/>
  <c r="T8" i="5" s="1"/>
  <c r="Q7" i="5"/>
  <c r="T7" i="5" s="1"/>
  <c r="U5" i="5"/>
  <c r="Q5" i="5"/>
  <c r="T5" i="5" s="1"/>
  <c r="R4" i="5"/>
  <c r="U4" i="5" s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R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D15" i="4"/>
  <c r="P15" i="4"/>
  <c r="D16" i="4"/>
  <c r="P16" i="4"/>
  <c r="D17" i="4"/>
  <c r="P17" i="4"/>
  <c r="D18" i="4"/>
  <c r="P18" i="4"/>
  <c r="D19" i="4"/>
  <c r="P19" i="4"/>
  <c r="D20" i="4"/>
  <c r="P20" i="4"/>
  <c r="D21" i="4"/>
  <c r="P21" i="4"/>
  <c r="D22" i="4"/>
  <c r="P22" i="4"/>
  <c r="D23" i="4"/>
  <c r="P23" i="4"/>
  <c r="D24" i="4"/>
  <c r="P24" i="4"/>
  <c r="D25" i="4"/>
  <c r="P25" i="4"/>
  <c r="D26" i="4"/>
  <c r="P26" i="4"/>
  <c r="D27" i="4"/>
  <c r="P27" i="4"/>
  <c r="D28" i="4"/>
  <c r="P28" i="4"/>
  <c r="D29" i="4"/>
  <c r="P29" i="4"/>
  <c r="D30" i="4"/>
  <c r="P30" i="4"/>
  <c r="D31" i="4"/>
  <c r="P31" i="4"/>
  <c r="D32" i="4"/>
  <c r="P32" i="4"/>
  <c r="D33" i="4"/>
  <c r="P33" i="4"/>
  <c r="D34" i="4"/>
  <c r="P34" i="4"/>
  <c r="D35" i="4"/>
  <c r="P35" i="4"/>
  <c r="T35" i="4" s="1"/>
  <c r="D36" i="4"/>
  <c r="P36" i="4"/>
  <c r="D37" i="4"/>
  <c r="P37" i="4"/>
  <c r="D38" i="4"/>
  <c r="P38" i="4"/>
  <c r="D39" i="4"/>
  <c r="P39" i="4"/>
  <c r="D40" i="4"/>
  <c r="P40" i="4"/>
  <c r="P4" i="4"/>
  <c r="D4" i="4"/>
  <c r="C24" i="2"/>
  <c r="L24" i="2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15" i="2"/>
  <c r="L15" i="2"/>
  <c r="L16" i="2" s="1"/>
  <c r="L17" i="2" s="1"/>
  <c r="L18" i="2" s="1"/>
  <c r="L19" i="2" s="1"/>
  <c r="L20" i="2" s="1"/>
  <c r="L21" i="2" s="1"/>
  <c r="L22" i="2" s="1"/>
  <c r="L23" i="2" s="1"/>
  <c r="C16" i="2"/>
  <c r="C17" i="2" s="1"/>
  <c r="C18" i="2" s="1"/>
  <c r="C19" i="2" s="1"/>
  <c r="C20" i="2" s="1"/>
  <c r="C21" i="2" s="1"/>
  <c r="C22" i="2" s="1"/>
  <c r="C23" i="2" s="1"/>
  <c r="C9" i="2"/>
  <c r="L9" i="2"/>
  <c r="L10" i="2" s="1"/>
  <c r="L11" i="2" s="1"/>
  <c r="L12" i="2" s="1"/>
  <c r="L13" i="2" s="1"/>
  <c r="L14" i="2" s="1"/>
  <c r="C10" i="2"/>
  <c r="C11" i="2" s="1"/>
  <c r="C12" i="2" s="1"/>
  <c r="C13" i="2" s="1"/>
  <c r="C14" i="2" s="1"/>
  <c r="C8" i="2"/>
  <c r="L8" i="2"/>
  <c r="C5" i="2"/>
  <c r="L5" i="2"/>
  <c r="C6" i="2"/>
  <c r="L6" i="2"/>
  <c r="C7" i="2"/>
  <c r="L7" i="2"/>
  <c r="O2" i="2"/>
  <c r="L4" i="2"/>
  <c r="C4" i="2"/>
  <c r="P2" i="2"/>
  <c r="O2" i="1"/>
  <c r="L4" i="1" s="1"/>
  <c r="L5" i="1" s="1"/>
  <c r="C4" i="1"/>
  <c r="T32" i="4" l="1"/>
  <c r="T22" i="4"/>
  <c r="T33" i="4"/>
  <c r="T11" i="4"/>
  <c r="T21" i="4"/>
  <c r="T13" i="4"/>
  <c r="T34" i="4"/>
  <c r="T12" i="4"/>
  <c r="T10" i="4"/>
  <c r="T6" i="4"/>
  <c r="T30" i="4"/>
  <c r="T8" i="4"/>
  <c r="T7" i="4"/>
  <c r="T17" i="4"/>
  <c r="T19" i="4"/>
  <c r="T29" i="4"/>
  <c r="T39" i="4"/>
  <c r="T38" i="4"/>
  <c r="T16" i="4"/>
  <c r="T27" i="4"/>
  <c r="T24" i="4"/>
  <c r="T23" i="4"/>
  <c r="T28" i="4"/>
  <c r="T5" i="4"/>
  <c r="T37" i="4"/>
  <c r="T26" i="4"/>
  <c r="T25" i="4"/>
  <c r="T31" i="4"/>
  <c r="T20" i="4"/>
  <c r="T9" i="4"/>
  <c r="T40" i="4"/>
  <c r="T18" i="4"/>
  <c r="T15" i="4"/>
  <c r="T36" i="4"/>
  <c r="T14" i="4"/>
  <c r="T4" i="4"/>
  <c r="F4" i="2"/>
  <c r="I4" i="2"/>
  <c r="P3" i="2"/>
  <c r="N4" i="2"/>
  <c r="M4" i="1"/>
  <c r="L6" i="1"/>
  <c r="F4" i="1"/>
  <c r="N4" i="1" s="1"/>
  <c r="C5" i="1"/>
  <c r="F5" i="1" s="1"/>
  <c r="I5" i="1" s="1"/>
  <c r="M4" i="2" l="1"/>
  <c r="I5" i="2"/>
  <c r="L4" i="4"/>
  <c r="H4" i="4"/>
  <c r="U4" i="4" s="1"/>
  <c r="F5" i="2"/>
  <c r="L7" i="1"/>
  <c r="I4" i="1"/>
  <c r="M5" i="1"/>
  <c r="N5" i="1"/>
  <c r="C6" i="1"/>
  <c r="F6" i="1" s="1"/>
  <c r="I6" i="1" s="1"/>
  <c r="H5" i="4" l="1"/>
  <c r="M5" i="2"/>
  <c r="F6" i="2"/>
  <c r="L5" i="4"/>
  <c r="I6" i="2"/>
  <c r="L8" i="1"/>
  <c r="M6" i="1"/>
  <c r="N6" i="1"/>
  <c r="C7" i="1"/>
  <c r="M6" i="2" l="1"/>
  <c r="L6" i="4"/>
  <c r="I7" i="2"/>
  <c r="H6" i="4"/>
  <c r="R6" i="4" s="1"/>
  <c r="U6" i="4" s="1"/>
  <c r="F7" i="2"/>
  <c r="R5" i="4"/>
  <c r="U5" i="4" s="1"/>
  <c r="M7" i="1"/>
  <c r="F7" i="1"/>
  <c r="I7" i="1" s="1"/>
  <c r="L9" i="1"/>
  <c r="C8" i="1"/>
  <c r="M7" i="2" l="1"/>
  <c r="I8" i="2"/>
  <c r="L7" i="4"/>
  <c r="H7" i="4"/>
  <c r="R7" i="4" s="1"/>
  <c r="U7" i="4" s="1"/>
  <c r="F8" i="2"/>
  <c r="M8" i="1"/>
  <c r="F8" i="1"/>
  <c r="I8" i="1" s="1"/>
  <c r="L10" i="1"/>
  <c r="N7" i="1"/>
  <c r="C9" i="1"/>
  <c r="I9" i="2" l="1"/>
  <c r="L8" i="4"/>
  <c r="M8" i="2"/>
  <c r="H8" i="4"/>
  <c r="F9" i="2"/>
  <c r="M9" i="1"/>
  <c r="F9" i="1"/>
  <c r="I9" i="1" s="1"/>
  <c r="L11" i="1"/>
  <c r="N8" i="1"/>
  <c r="C10" i="1"/>
  <c r="H9" i="4" l="1"/>
  <c r="M9" i="2"/>
  <c r="F10" i="2"/>
  <c r="R8" i="4"/>
  <c r="U8" i="4" s="1"/>
  <c r="L9" i="4"/>
  <c r="I10" i="2"/>
  <c r="M10" i="1"/>
  <c r="F10" i="1"/>
  <c r="I10" i="1" s="1"/>
  <c r="N9" i="1"/>
  <c r="L12" i="1"/>
  <c r="C11" i="1"/>
  <c r="I11" i="2" l="1"/>
  <c r="L10" i="4"/>
  <c r="M10" i="2"/>
  <c r="H10" i="4"/>
  <c r="R10" i="4" s="1"/>
  <c r="U10" i="4" s="1"/>
  <c r="F11" i="2"/>
  <c r="R9" i="4"/>
  <c r="U9" i="4" s="1"/>
  <c r="M11" i="1"/>
  <c r="F11" i="1"/>
  <c r="I11" i="1" s="1"/>
  <c r="L13" i="1"/>
  <c r="N10" i="1"/>
  <c r="C12" i="1"/>
  <c r="H11" i="4" l="1"/>
  <c r="M11" i="2"/>
  <c r="F12" i="2"/>
  <c r="I12" i="2"/>
  <c r="L11" i="4"/>
  <c r="R11" i="4" s="1"/>
  <c r="U11" i="4" s="1"/>
  <c r="M12" i="1"/>
  <c r="F12" i="1"/>
  <c r="I12" i="1" s="1"/>
  <c r="L14" i="1"/>
  <c r="N11" i="1"/>
  <c r="C13" i="1"/>
  <c r="M13" i="1" s="1"/>
  <c r="I13" i="2" l="1"/>
  <c r="L12" i="4"/>
  <c r="H12" i="4"/>
  <c r="R12" i="4" s="1"/>
  <c r="U12" i="4" s="1"/>
  <c r="M12" i="2"/>
  <c r="F13" i="2"/>
  <c r="N12" i="1"/>
  <c r="F13" i="1"/>
  <c r="L15" i="1"/>
  <c r="C14" i="1"/>
  <c r="M14" i="1" s="1"/>
  <c r="H13" i="4" l="1"/>
  <c r="F14" i="2"/>
  <c r="M13" i="2"/>
  <c r="L13" i="4"/>
  <c r="I14" i="2"/>
  <c r="F14" i="1"/>
  <c r="N14" i="1"/>
  <c r="I14" i="1"/>
  <c r="L16" i="1"/>
  <c r="N13" i="1"/>
  <c r="I13" i="1"/>
  <c r="C15" i="1"/>
  <c r="M15" i="1" s="1"/>
  <c r="I15" i="2" l="1"/>
  <c r="L14" i="4"/>
  <c r="F15" i="2"/>
  <c r="H14" i="4"/>
  <c r="M14" i="2"/>
  <c r="R13" i="4"/>
  <c r="U13" i="4" s="1"/>
  <c r="L17" i="1"/>
  <c r="F15" i="1"/>
  <c r="C16" i="1"/>
  <c r="M16" i="1" s="1"/>
  <c r="R14" i="4" l="1"/>
  <c r="U14" i="4" s="1"/>
  <c r="M15" i="2"/>
  <c r="F16" i="2"/>
  <c r="H15" i="4"/>
  <c r="I16" i="2"/>
  <c r="L15" i="4"/>
  <c r="L18" i="1"/>
  <c r="N15" i="1"/>
  <c r="I15" i="1"/>
  <c r="F16" i="1"/>
  <c r="C17" i="1"/>
  <c r="M17" i="1" s="1"/>
  <c r="R15" i="4" l="1"/>
  <c r="U15" i="4" s="1"/>
  <c r="M16" i="2"/>
  <c r="H16" i="4"/>
  <c r="F17" i="2"/>
  <c r="I17" i="2"/>
  <c r="L16" i="4"/>
  <c r="N16" i="1"/>
  <c r="I16" i="1"/>
  <c r="F17" i="1"/>
  <c r="L19" i="1"/>
  <c r="C18" i="1"/>
  <c r="M18" i="1" s="1"/>
  <c r="H17" i="4" l="1"/>
  <c r="M17" i="2"/>
  <c r="F18" i="2"/>
  <c r="I18" i="2"/>
  <c r="L17" i="4"/>
  <c r="R16" i="4"/>
  <c r="U16" i="4" s="1"/>
  <c r="L20" i="1"/>
  <c r="F19" i="1"/>
  <c r="F18" i="1"/>
  <c r="N17" i="1"/>
  <c r="I17" i="1"/>
  <c r="C19" i="1"/>
  <c r="M19" i="1" s="1"/>
  <c r="I19" i="2" l="1"/>
  <c r="L18" i="4"/>
  <c r="H18" i="4"/>
  <c r="R18" i="4" s="1"/>
  <c r="U18" i="4" s="1"/>
  <c r="M18" i="2"/>
  <c r="F19" i="2"/>
  <c r="R17" i="4"/>
  <c r="U17" i="4" s="1"/>
  <c r="N18" i="1"/>
  <c r="I18" i="1"/>
  <c r="N19" i="1"/>
  <c r="I19" i="1"/>
  <c r="L21" i="1"/>
  <c r="C20" i="1"/>
  <c r="H19" i="4" l="1"/>
  <c r="F20" i="2"/>
  <c r="M19" i="2"/>
  <c r="I20" i="2"/>
  <c r="L19" i="4"/>
  <c r="M20" i="1"/>
  <c r="F20" i="1"/>
  <c r="I20" i="1" s="1"/>
  <c r="L22" i="1"/>
  <c r="C21" i="1"/>
  <c r="I21" i="2" l="1"/>
  <c r="L20" i="4"/>
  <c r="H20" i="4"/>
  <c r="M20" i="2"/>
  <c r="F21" i="2"/>
  <c r="R19" i="4"/>
  <c r="U19" i="4" s="1"/>
  <c r="L23" i="1"/>
  <c r="M21" i="1"/>
  <c r="F21" i="1"/>
  <c r="I21" i="1" s="1"/>
  <c r="N20" i="1"/>
  <c r="C22" i="1"/>
  <c r="R20" i="4" l="1"/>
  <c r="U20" i="4" s="1"/>
  <c r="H21" i="4"/>
  <c r="M21" i="2"/>
  <c r="F22" i="2"/>
  <c r="I22" i="2"/>
  <c r="L21" i="4"/>
  <c r="N21" i="1"/>
  <c r="M22" i="1"/>
  <c r="F22" i="1"/>
  <c r="I22" i="1" s="1"/>
  <c r="L24" i="1"/>
  <c r="C23" i="1"/>
  <c r="F23" i="1" s="1"/>
  <c r="I23" i="1" s="1"/>
  <c r="I23" i="2" l="1"/>
  <c r="L22" i="4"/>
  <c r="F23" i="2"/>
  <c r="H22" i="4"/>
  <c r="R22" i="4" s="1"/>
  <c r="U22" i="4" s="1"/>
  <c r="M22" i="2"/>
  <c r="R21" i="4"/>
  <c r="U21" i="4" s="1"/>
  <c r="N22" i="1"/>
  <c r="M23" i="1"/>
  <c r="N23" i="1"/>
  <c r="L25" i="1"/>
  <c r="C24" i="1"/>
  <c r="H23" i="4" l="1"/>
  <c r="F24" i="2"/>
  <c r="M23" i="2"/>
  <c r="L23" i="4"/>
  <c r="I24" i="2"/>
  <c r="M24" i="1"/>
  <c r="F24" i="1"/>
  <c r="I24" i="1" s="1"/>
  <c r="L26" i="1"/>
  <c r="C25" i="1"/>
  <c r="I25" i="2" l="1"/>
  <c r="L24" i="4"/>
  <c r="F25" i="2"/>
  <c r="M24" i="2"/>
  <c r="H24" i="4"/>
  <c r="R24" i="4" s="1"/>
  <c r="U24" i="4" s="1"/>
  <c r="R23" i="4"/>
  <c r="U23" i="4" s="1"/>
  <c r="M25" i="1"/>
  <c r="F25" i="1"/>
  <c r="I25" i="1" s="1"/>
  <c r="L27" i="1"/>
  <c r="N24" i="1"/>
  <c r="C26" i="1"/>
  <c r="F26" i="2" l="1"/>
  <c r="M25" i="2"/>
  <c r="H25" i="4"/>
  <c r="I26" i="2"/>
  <c r="L25" i="4"/>
  <c r="N25" i="1"/>
  <c r="M26" i="1"/>
  <c r="F26" i="1"/>
  <c r="I26" i="1" s="1"/>
  <c r="L28" i="1"/>
  <c r="C27" i="1"/>
  <c r="I27" i="2" l="1"/>
  <c r="L26" i="4"/>
  <c r="R25" i="4"/>
  <c r="U25" i="4" s="1"/>
  <c r="F27" i="2"/>
  <c r="M26" i="2"/>
  <c r="H26" i="4"/>
  <c r="R26" i="4" s="1"/>
  <c r="U26" i="4" s="1"/>
  <c r="M27" i="1"/>
  <c r="F27" i="1"/>
  <c r="I27" i="1" s="1"/>
  <c r="L29" i="1"/>
  <c r="N26" i="1"/>
  <c r="C28" i="1"/>
  <c r="F28" i="2" l="1"/>
  <c r="M27" i="2"/>
  <c r="H27" i="4"/>
  <c r="I28" i="2"/>
  <c r="L27" i="4"/>
  <c r="M28" i="1"/>
  <c r="F28" i="1"/>
  <c r="I28" i="1" s="1"/>
  <c r="L30" i="1"/>
  <c r="N27" i="1"/>
  <c r="C29" i="1"/>
  <c r="I29" i="2" l="1"/>
  <c r="L28" i="4"/>
  <c r="R27" i="4"/>
  <c r="U27" i="4" s="1"/>
  <c r="F29" i="2"/>
  <c r="H28" i="4"/>
  <c r="R28" i="4" s="1"/>
  <c r="U28" i="4" s="1"/>
  <c r="M28" i="2"/>
  <c r="N28" i="1"/>
  <c r="M29" i="1"/>
  <c r="F29" i="1"/>
  <c r="I29" i="1" s="1"/>
  <c r="L31" i="1"/>
  <c r="C30" i="1"/>
  <c r="F30" i="2" l="1"/>
  <c r="H29" i="4"/>
  <c r="M29" i="2"/>
  <c r="I30" i="2"/>
  <c r="L29" i="4"/>
  <c r="C31" i="1"/>
  <c r="F31" i="1" s="1"/>
  <c r="I31" i="1" s="1"/>
  <c r="M30" i="1"/>
  <c r="F30" i="1"/>
  <c r="I30" i="1" s="1"/>
  <c r="L32" i="1"/>
  <c r="N29" i="1"/>
  <c r="I31" i="2" l="1"/>
  <c r="L30" i="4"/>
  <c r="R29" i="4"/>
  <c r="U29" i="4" s="1"/>
  <c r="F31" i="2"/>
  <c r="H30" i="4"/>
  <c r="R30" i="4" s="1"/>
  <c r="U30" i="4" s="1"/>
  <c r="M30" i="2"/>
  <c r="L33" i="1"/>
  <c r="N30" i="1"/>
  <c r="M31" i="1"/>
  <c r="N31" i="1"/>
  <c r="C32" i="1"/>
  <c r="F32" i="2" l="1"/>
  <c r="H31" i="4"/>
  <c r="M31" i="2"/>
  <c r="I32" i="2"/>
  <c r="L31" i="4"/>
  <c r="M32" i="1"/>
  <c r="C33" i="1"/>
  <c r="F32" i="1"/>
  <c r="I32" i="1" s="1"/>
  <c r="F33" i="1"/>
  <c r="I33" i="1" s="1"/>
  <c r="L34" i="1"/>
  <c r="I33" i="2" l="1"/>
  <c r="L32" i="4"/>
  <c r="R31" i="4"/>
  <c r="U31" i="4" s="1"/>
  <c r="F33" i="2"/>
  <c r="H32" i="4"/>
  <c r="M32" i="2"/>
  <c r="N33" i="1"/>
  <c r="M33" i="1"/>
  <c r="C34" i="1"/>
  <c r="F34" i="1"/>
  <c r="I34" i="1" s="1"/>
  <c r="L35" i="1"/>
  <c r="N32" i="1"/>
  <c r="F34" i="2" l="1"/>
  <c r="M33" i="2"/>
  <c r="H33" i="4"/>
  <c r="R32" i="4"/>
  <c r="U32" i="4" s="1"/>
  <c r="I34" i="2"/>
  <c r="L33" i="4"/>
  <c r="L36" i="1"/>
  <c r="M34" i="1"/>
  <c r="C35" i="1"/>
  <c r="N34" i="1"/>
  <c r="I35" i="2" l="1"/>
  <c r="L34" i="4"/>
  <c r="R33" i="4"/>
  <c r="U33" i="4" s="1"/>
  <c r="F35" i="2"/>
  <c r="H34" i="4"/>
  <c r="R34" i="4" s="1"/>
  <c r="U34" i="4" s="1"/>
  <c r="M34" i="2"/>
  <c r="M35" i="1"/>
  <c r="C36" i="1"/>
  <c r="F35" i="1"/>
  <c r="L37" i="1"/>
  <c r="F36" i="1"/>
  <c r="F36" i="2" l="1"/>
  <c r="H35" i="4"/>
  <c r="M35" i="2"/>
  <c r="I36" i="2"/>
  <c r="L35" i="4"/>
  <c r="N36" i="1"/>
  <c r="I36" i="1"/>
  <c r="L38" i="1"/>
  <c r="N35" i="1"/>
  <c r="I35" i="1"/>
  <c r="M36" i="1"/>
  <c r="C37" i="1"/>
  <c r="I37" i="2" l="1"/>
  <c r="L36" i="4"/>
  <c r="R35" i="4"/>
  <c r="U35" i="4" s="1"/>
  <c r="F37" i="2"/>
  <c r="M36" i="2"/>
  <c r="H36" i="4"/>
  <c r="R36" i="4" s="1"/>
  <c r="U36" i="4" s="1"/>
  <c r="C38" i="1"/>
  <c r="F38" i="1" s="1"/>
  <c r="M37" i="1"/>
  <c r="F37" i="1"/>
  <c r="L39" i="1"/>
  <c r="F38" i="2" l="1"/>
  <c r="M37" i="2"/>
  <c r="H37" i="4"/>
  <c r="I38" i="2"/>
  <c r="L37" i="4"/>
  <c r="N38" i="1"/>
  <c r="I38" i="1"/>
  <c r="L40" i="1"/>
  <c r="N37" i="1"/>
  <c r="I37" i="1"/>
  <c r="M38" i="1"/>
  <c r="C39" i="1"/>
  <c r="I39" i="2" l="1"/>
  <c r="L38" i="4"/>
  <c r="R37" i="4"/>
  <c r="U37" i="4" s="1"/>
  <c r="F39" i="2"/>
  <c r="H38" i="4"/>
  <c r="R38" i="4" s="1"/>
  <c r="U38" i="4" s="1"/>
  <c r="M38" i="2"/>
  <c r="C40" i="1"/>
  <c r="M40" i="1" s="1"/>
  <c r="M39" i="1"/>
  <c r="F39" i="1"/>
  <c r="F40" i="2" l="1"/>
  <c r="M39" i="2"/>
  <c r="H39" i="4"/>
  <c r="I40" i="2"/>
  <c r="L40" i="4" s="1"/>
  <c r="L39" i="4"/>
  <c r="F40" i="1"/>
  <c r="N40" i="1" s="1"/>
  <c r="N39" i="1"/>
  <c r="I39" i="1"/>
  <c r="R39" i="4" l="1"/>
  <c r="U39" i="4" s="1"/>
  <c r="H40" i="4"/>
  <c r="R40" i="4" s="1"/>
  <c r="U40" i="4" s="1"/>
  <c r="M40" i="2"/>
  <c r="I40" i="1"/>
</calcChain>
</file>

<file path=xl/sharedStrings.xml><?xml version="1.0" encoding="utf-8"?>
<sst xmlns="http://schemas.openxmlformats.org/spreadsheetml/2006/main" count="92" uniqueCount="21">
  <si>
    <t>P1</t>
  </si>
  <si>
    <t>P2</t>
  </si>
  <si>
    <t>P3</t>
  </si>
  <si>
    <t>E</t>
  </si>
  <si>
    <t>N</t>
  </si>
  <si>
    <t>h</t>
  </si>
  <si>
    <t>P4</t>
  </si>
  <si>
    <t xml:space="preserve">Variation </t>
  </si>
  <si>
    <t>Pitch</t>
  </si>
  <si>
    <t>1°</t>
  </si>
  <si>
    <t>Contrôle pitch (P1P4)</t>
  </si>
  <si>
    <t>0.1°</t>
  </si>
  <si>
    <t>Contrôle Roll (P2P3)</t>
  </si>
  <si>
    <t>Contrôle pitch (P2P3)</t>
  </si>
  <si>
    <t>TIME</t>
  </si>
  <si>
    <t>P1 (Stern)</t>
  </si>
  <si>
    <t>P3 (Starboard)</t>
  </si>
  <si>
    <t>P2 (Port)+</t>
  </si>
  <si>
    <t>P4 (Bow)+</t>
  </si>
  <si>
    <t>Convention Fugro 
Pitch Bow up</t>
  </si>
  <si>
    <t>Convention Fugro 
Roll Port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</si>
</sst>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5" xfId="0" applyFill="1" applyBorder="1"/>
    <xf numFmtId="0" fontId="1" fillId="8" borderId="4" xfId="0" applyFont="1" applyFill="1" applyBorder="1"/>
    <xf numFmtId="0" fontId="1" fillId="8" borderId="1" xfId="0" applyFont="1" applyFill="1" applyBorder="1"/>
    <xf numFmtId="0" fontId="1" fillId="8" borderId="5" xfId="0" applyFont="1" applyFill="1" applyBorder="1"/>
    <xf numFmtId="21" fontId="0" fillId="0" borderId="1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1" fontId="0" fillId="0" borderId="18" xfId="0" applyNumberFormat="1" applyBorder="1" applyAlignment="1">
      <alignment horizontal="center" vertical="center"/>
    </xf>
    <xf numFmtId="21" fontId="0" fillId="0" borderId="1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5" xfId="0" applyFill="1" applyBorder="1" applyAlignment="1">
      <alignment wrapText="1"/>
    </xf>
    <xf numFmtId="0" fontId="0" fillId="9" borderId="4" xfId="0" applyFill="1" applyBorder="1" applyAlignment="1">
      <alignment wrapText="1"/>
    </xf>
    <xf numFmtId="21" fontId="0" fillId="10" borderId="18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1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3" xfId="0" applyFill="1" applyBorder="1" applyAlignment="1">
      <alignment horizontal="center" wrapText="1"/>
    </xf>
    <xf numFmtId="0" fontId="0" fillId="9" borderId="22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9" borderId="2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Combiné!$T$3:$T$40</c:f>
              <c:numCache>
                <c:formatCode>General</c:formatCode>
                <c:ptCount val="38"/>
                <c:pt idx="0">
                  <c:v>0</c:v>
                </c:pt>
                <c:pt idx="1">
                  <c:v>-0.72357057507894251</c:v>
                </c:pt>
                <c:pt idx="2">
                  <c:v>-1.8084218420044109</c:v>
                </c:pt>
                <c:pt idx="3">
                  <c:v>-2.8919777253046086</c:v>
                </c:pt>
                <c:pt idx="4">
                  <c:v>-3.9734674163477699</c:v>
                </c:pt>
                <c:pt idx="5">
                  <c:v>-5.05212892425725</c:v>
                </c:pt>
                <c:pt idx="6">
                  <c:v>-6.1272122460714193</c:v>
                </c:pt>
                <c:pt idx="7">
                  <c:v>-7.1979824109121688</c:v>
                </c:pt>
                <c:pt idx="8">
                  <c:v>-8.2637223682111554</c:v>
                </c:pt>
                <c:pt idx="9">
                  <c:v>-9.3237356930232931</c:v>
                </c:pt>
                <c:pt idx="10">
                  <c:v>-10.377349084876677</c:v>
                </c:pt>
                <c:pt idx="11">
                  <c:v>-11.423914640367967</c:v>
                </c:pt>
                <c:pt idx="12">
                  <c:v>-12.462811883704333</c:v>
                </c:pt>
                <c:pt idx="13">
                  <c:v>-11.423914640367967</c:v>
                </c:pt>
                <c:pt idx="14">
                  <c:v>-10.377349084876677</c:v>
                </c:pt>
                <c:pt idx="15">
                  <c:v>-9.3237356930232931</c:v>
                </c:pt>
                <c:pt idx="16">
                  <c:v>-8.2637223682111554</c:v>
                </c:pt>
                <c:pt idx="17">
                  <c:v>-7.1979824109121688</c:v>
                </c:pt>
                <c:pt idx="18">
                  <c:v>-6.1272122460714193</c:v>
                </c:pt>
                <c:pt idx="19">
                  <c:v>-5.05212892425725</c:v>
                </c:pt>
                <c:pt idx="20">
                  <c:v>-3.9734674163477699</c:v>
                </c:pt>
                <c:pt idx="21">
                  <c:v>-2.891977725304602</c:v>
                </c:pt>
                <c:pt idx="22">
                  <c:v>-1.8084218420044109</c:v>
                </c:pt>
                <c:pt idx="23">
                  <c:v>-0.72357057507893563</c:v>
                </c:pt>
                <c:pt idx="24">
                  <c:v>0.36179971283623108</c:v>
                </c:pt>
                <c:pt idx="25">
                  <c:v>1.4469104282005456</c:v>
                </c:pt>
                <c:pt idx="26">
                  <c:v>2.5309840935922399</c:v>
                </c:pt>
                <c:pt idx="27">
                  <c:v>3.6132476827563265</c:v>
                </c:pt>
                <c:pt idx="28">
                  <c:v>4.692935908015575</c:v>
                </c:pt>
                <c:pt idx="29">
                  <c:v>5.7692944253317213</c:v>
                </c:pt>
                <c:pt idx="30">
                  <c:v>6.8415829239316155</c:v>
                </c:pt>
                <c:pt idx="31">
                  <c:v>7.9090780696681389</c:v>
                </c:pt>
                <c:pt idx="32">
                  <c:v>8.9710762740981966</c:v>
                </c:pt>
                <c:pt idx="33">
                  <c:v>10.026896264544318</c:v>
                </c:pt>
                <c:pt idx="34">
                  <c:v>11.075881434064422</c:v>
                </c:pt>
                <c:pt idx="35">
                  <c:v>12.117401954180949</c:v>
                </c:pt>
                <c:pt idx="36">
                  <c:v>13.150856637307282</c:v>
                </c:pt>
                <c:pt idx="37">
                  <c:v>14.175674539948078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E2D-AD43-BA967246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282591"/>
        <c:axId val="1195283071"/>
      </c:lineChart>
      <c:catAx>
        <c:axId val="11952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3071"/>
        <c:crosses val="autoZero"/>
        <c:auto val="1"/>
        <c:lblAlgn val="ctr"/>
        <c:lblOffset val="100"/>
        <c:noMultiLvlLbl val="0"/>
      </c:catAx>
      <c:valAx>
        <c:axId val="1195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Combiné!$U$3:$U$40</c:f>
              <c:numCache>
                <c:formatCode>General</c:formatCode>
                <c:ptCount val="38"/>
                <c:pt idx="0">
                  <c:v>0</c:v>
                </c:pt>
                <c:pt idx="1">
                  <c:v>0.78534740052795071</c:v>
                </c:pt>
                <c:pt idx="2">
                  <c:v>1.1071081062615451</c:v>
                </c:pt>
                <c:pt idx="3">
                  <c:v>1.2490153134395918</c:v>
                </c:pt>
                <c:pt idx="4">
                  <c:v>1.3257937741888131</c:v>
                </c:pt>
                <c:pt idx="5">
                  <c:v>1.2490153134395918</c:v>
                </c:pt>
                <c:pt idx="6">
                  <c:v>1.1071081062615451</c:v>
                </c:pt>
                <c:pt idx="7">
                  <c:v>0.78534740052795071</c:v>
                </c:pt>
                <c:pt idx="8">
                  <c:v>0</c:v>
                </c:pt>
                <c:pt idx="9">
                  <c:v>-0.78534740052795071</c:v>
                </c:pt>
                <c:pt idx="10">
                  <c:v>-1.1071081062615451</c:v>
                </c:pt>
                <c:pt idx="11">
                  <c:v>-0.78534740052795071</c:v>
                </c:pt>
                <c:pt idx="12">
                  <c:v>0</c:v>
                </c:pt>
                <c:pt idx="13">
                  <c:v>0.78534740052795071</c:v>
                </c:pt>
                <c:pt idx="14">
                  <c:v>1.1071081062615451</c:v>
                </c:pt>
                <c:pt idx="15">
                  <c:v>1.2490153134395918</c:v>
                </c:pt>
                <c:pt idx="16">
                  <c:v>1.3257937741888131</c:v>
                </c:pt>
                <c:pt idx="17">
                  <c:v>1.3733812418495179</c:v>
                </c:pt>
                <c:pt idx="18">
                  <c:v>1.4056311849563026</c:v>
                </c:pt>
                <c:pt idx="19">
                  <c:v>1.428885057894566</c:v>
                </c:pt>
                <c:pt idx="20">
                  <c:v>1.4056311849563026</c:v>
                </c:pt>
                <c:pt idx="21">
                  <c:v>1.3733812418495179</c:v>
                </c:pt>
                <c:pt idx="22">
                  <c:v>1.3257937741888131</c:v>
                </c:pt>
                <c:pt idx="23">
                  <c:v>1.2490153134395918</c:v>
                </c:pt>
                <c:pt idx="24">
                  <c:v>1.1071081062615451</c:v>
                </c:pt>
                <c:pt idx="25">
                  <c:v>0.78534740052795071</c:v>
                </c:pt>
                <c:pt idx="26">
                  <c:v>0</c:v>
                </c:pt>
                <c:pt idx="27">
                  <c:v>-0.78534740052795071</c:v>
                </c:pt>
                <c:pt idx="28">
                  <c:v>-1.1071081062615451</c:v>
                </c:pt>
                <c:pt idx="29">
                  <c:v>-1.2490153134395918</c:v>
                </c:pt>
                <c:pt idx="30">
                  <c:v>-1.3257937741888131</c:v>
                </c:pt>
                <c:pt idx="31">
                  <c:v>-1.3733812418495173</c:v>
                </c:pt>
                <c:pt idx="32">
                  <c:v>-1.4056311849563026</c:v>
                </c:pt>
                <c:pt idx="33">
                  <c:v>-1.4288850578945664</c:v>
                </c:pt>
                <c:pt idx="34">
                  <c:v>-1.4464288361577369</c:v>
                </c:pt>
                <c:pt idx="35">
                  <c:v>-1.4601279620001923</c:v>
                </c:pt>
                <c:pt idx="36">
                  <c:v>-1.4711176217501689</c:v>
                </c:pt>
                <c:pt idx="37">
                  <c:v>-1.4801272851769844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9-44BD-ACEB-1A5A42E8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282591"/>
        <c:axId val="1195283071"/>
      </c:lineChart>
      <c:catAx>
        <c:axId val="11952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3071"/>
        <c:crosses val="autoZero"/>
        <c:auto val="1"/>
        <c:lblAlgn val="ctr"/>
        <c:lblOffset val="100"/>
        <c:noMultiLvlLbl val="0"/>
      </c:catAx>
      <c:valAx>
        <c:axId val="1195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90053</xdr:colOff>
      <xdr:row>0</xdr:row>
      <xdr:rowOff>83127</xdr:rowOff>
    </xdr:from>
    <xdr:to>
      <xdr:col>30</xdr:col>
      <xdr:colOff>471054</xdr:colOff>
      <xdr:row>14</xdr:row>
      <xdr:rowOff>27709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230AE8-86EB-F9C8-FC01-7BEA7BEA0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83128</xdr:colOff>
      <xdr:row>14</xdr:row>
      <xdr:rowOff>96982</xdr:rowOff>
    </xdr:from>
    <xdr:to>
      <xdr:col>30</xdr:col>
      <xdr:colOff>457200</xdr:colOff>
      <xdr:row>29</xdr:row>
      <xdr:rowOff>138545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704E7B3-9E1B-4EEF-A5F4-F8360E33A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selection activeCell="C6" sqref="C6"/>
    </sheetView>
  </sheetViews>
  <sheetFormatPr baseColWidth="10" defaultColWidth="8.88671875" defaultRowHeight="14.4" x14ac:dyDescent="0.3"/>
  <cols>
    <col min="13" max="14" width="18.21875" bestFit="1" customWidth="1"/>
    <col min="15" max="15" width="12" bestFit="1" customWidth="1"/>
  </cols>
  <sheetData>
    <row r="1" spans="1:15" x14ac:dyDescent="0.3">
      <c r="A1" s="50" t="s">
        <v>0</v>
      </c>
      <c r="B1" s="51"/>
      <c r="C1" s="51"/>
      <c r="D1" s="51" t="s">
        <v>1</v>
      </c>
      <c r="E1" s="51"/>
      <c r="F1" s="51"/>
      <c r="G1" s="51" t="s">
        <v>2</v>
      </c>
      <c r="H1" s="51"/>
      <c r="I1" s="51"/>
      <c r="J1" s="51" t="s">
        <v>6</v>
      </c>
      <c r="K1" s="51"/>
      <c r="L1" s="52"/>
      <c r="N1" s="2" t="s">
        <v>7</v>
      </c>
      <c r="O1" s="2" t="s">
        <v>8</v>
      </c>
    </row>
    <row r="2" spans="1:15" ht="15" thickBot="1" x14ac:dyDescent="0.35">
      <c r="A2" s="6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J2" s="1" t="s">
        <v>3</v>
      </c>
      <c r="K2" s="1" t="s">
        <v>4</v>
      </c>
      <c r="L2" s="7" t="s">
        <v>5</v>
      </c>
      <c r="M2" s="3">
        <v>30</v>
      </c>
      <c r="N2" s="4" t="s">
        <v>11</v>
      </c>
      <c r="O2" s="2">
        <f>ATAN((0.1*PI()/180))*(SQRT((B3-K3)^2+(C3-K3)^2))</f>
        <v>0.75776161833217404</v>
      </c>
    </row>
    <row r="3" spans="1:15" x14ac:dyDescent="0.3">
      <c r="A3" s="6">
        <v>5000</v>
      </c>
      <c r="B3" s="1">
        <v>400</v>
      </c>
      <c r="C3" s="1">
        <v>30</v>
      </c>
      <c r="D3" s="1">
        <v>4990</v>
      </c>
      <c r="E3" s="1">
        <v>430</v>
      </c>
      <c r="F3" s="1">
        <v>30</v>
      </c>
      <c r="G3" s="1">
        <v>5010</v>
      </c>
      <c r="H3" s="1">
        <v>430</v>
      </c>
      <c r="I3" s="1">
        <v>30</v>
      </c>
      <c r="J3" s="1">
        <v>5000</v>
      </c>
      <c r="K3" s="1">
        <v>460</v>
      </c>
      <c r="L3" s="7">
        <v>30</v>
      </c>
      <c r="M3" s="11" t="s">
        <v>10</v>
      </c>
      <c r="N3" s="5" t="s">
        <v>10</v>
      </c>
    </row>
    <row r="4" spans="1:15" x14ac:dyDescent="0.3">
      <c r="A4" s="6">
        <v>5000</v>
      </c>
      <c r="B4" s="1">
        <v>400</v>
      </c>
      <c r="C4" s="1">
        <f>C3+$O$2/2</f>
        <v>30.378880809166088</v>
      </c>
      <c r="D4" s="1">
        <v>4990</v>
      </c>
      <c r="E4" s="1">
        <v>430</v>
      </c>
      <c r="F4" s="1">
        <f>((L4-C4)*(E4-B4)/(K4-B4))*2+C4</f>
        <v>29.621119190833912</v>
      </c>
      <c r="G4" s="1">
        <v>5010</v>
      </c>
      <c r="H4" s="1">
        <v>430</v>
      </c>
      <c r="I4" s="1">
        <f>F4</f>
        <v>29.621119190833912</v>
      </c>
      <c r="J4" s="1">
        <v>5000</v>
      </c>
      <c r="K4" s="1">
        <v>460</v>
      </c>
      <c r="L4" s="7">
        <f>L3-$O$2/2</f>
        <v>29.621119190833912</v>
      </c>
      <c r="M4" s="12">
        <f>ATAN((C4-L4)/SQRT((B4-K4)^2+(C4-K4)^2))*180/PI()</f>
        <v>0.10008629965016128</v>
      </c>
      <c r="N4" s="7">
        <f>ATAN((C4-F4)/SQRT((B4-E4)^2+(C4-E4)^2))*180/PI()</f>
        <v>0.10833928172885743</v>
      </c>
    </row>
    <row r="5" spans="1:15" x14ac:dyDescent="0.3">
      <c r="A5" s="6">
        <v>5000</v>
      </c>
      <c r="B5" s="1">
        <v>400</v>
      </c>
      <c r="C5" s="1">
        <f t="shared" ref="C5:C15" si="0">C4+$O$2</f>
        <v>31.136642427498263</v>
      </c>
      <c r="D5" s="1">
        <v>4990</v>
      </c>
      <c r="E5" s="1">
        <v>430</v>
      </c>
      <c r="F5" s="1">
        <f t="shared" ref="F5:F40" si="1">((L5-C5)*(E5-B5)/(K5-B5))*2+C5</f>
        <v>29.242238381667825</v>
      </c>
      <c r="G5" s="1">
        <v>5010</v>
      </c>
      <c r="H5" s="1">
        <v>430</v>
      </c>
      <c r="I5" s="1">
        <f t="shared" ref="I5:I40" si="2">F5</f>
        <v>29.242238381667825</v>
      </c>
      <c r="J5" s="1">
        <v>5000</v>
      </c>
      <c r="K5" s="1">
        <v>460</v>
      </c>
      <c r="L5" s="7">
        <f t="shared" ref="L5:L15" si="3">L4-$O$2/2</f>
        <v>29.242238381667825</v>
      </c>
      <c r="M5" s="12">
        <f t="shared" ref="M5:M30" si="4">ATAN((C5-L5)/SQRT((B5-K5)^2+(C5-K5)^2))*180/PI()</f>
        <v>0.25064803301651645</v>
      </c>
      <c r="N5" s="7">
        <f t="shared" ref="N5:N40" si="5">ATAN((C5-F5)/SQRT((B5-E5)^2+(C5-E5)^2))*180/PI()</f>
        <v>0.27135816510542715</v>
      </c>
    </row>
    <row r="6" spans="1:15" x14ac:dyDescent="0.3">
      <c r="A6" s="6">
        <v>5000</v>
      </c>
      <c r="B6" s="1">
        <v>400</v>
      </c>
      <c r="C6" s="1">
        <f t="shared" si="0"/>
        <v>31.894404045830438</v>
      </c>
      <c r="D6" s="1">
        <v>4990</v>
      </c>
      <c r="E6" s="1">
        <v>430</v>
      </c>
      <c r="F6" s="1">
        <f t="shared" si="1"/>
        <v>28.863357572501737</v>
      </c>
      <c r="G6" s="1">
        <v>5010</v>
      </c>
      <c r="H6" s="1">
        <v>430</v>
      </c>
      <c r="I6" s="1">
        <f t="shared" si="2"/>
        <v>28.863357572501737</v>
      </c>
      <c r="J6" s="1">
        <v>5000</v>
      </c>
      <c r="K6" s="1">
        <v>460</v>
      </c>
      <c r="L6" s="7">
        <f t="shared" si="3"/>
        <v>28.863357572501737</v>
      </c>
      <c r="M6" s="12">
        <f t="shared" si="4"/>
        <v>0.40172901842177783</v>
      </c>
      <c r="N6" s="7">
        <f t="shared" si="5"/>
        <v>0.43498971011219745</v>
      </c>
    </row>
    <row r="7" spans="1:15" x14ac:dyDescent="0.3">
      <c r="A7" s="6">
        <v>5000</v>
      </c>
      <c r="B7" s="1">
        <v>400</v>
      </c>
      <c r="C7" s="1">
        <f t="shared" si="0"/>
        <v>32.652165664162609</v>
      </c>
      <c r="D7" s="1">
        <v>4990</v>
      </c>
      <c r="E7" s="1">
        <v>430</v>
      </c>
      <c r="F7" s="1">
        <f t="shared" si="1"/>
        <v>28.48447676333565</v>
      </c>
      <c r="G7" s="1">
        <v>5010</v>
      </c>
      <c r="H7" s="1">
        <v>430</v>
      </c>
      <c r="I7" s="1">
        <f t="shared" si="2"/>
        <v>28.48447676333565</v>
      </c>
      <c r="J7" s="1">
        <v>5000</v>
      </c>
      <c r="K7" s="1">
        <v>460</v>
      </c>
      <c r="L7" s="7">
        <f t="shared" si="3"/>
        <v>28.48447676333565</v>
      </c>
      <c r="M7" s="12">
        <f t="shared" si="4"/>
        <v>0.55332980797405995</v>
      </c>
      <c r="N7" s="7">
        <f t="shared" si="5"/>
        <v>0.59923468272906999</v>
      </c>
    </row>
    <row r="8" spans="1:15" x14ac:dyDescent="0.3">
      <c r="A8" s="6">
        <v>5000</v>
      </c>
      <c r="B8" s="1">
        <v>400</v>
      </c>
      <c r="C8" s="1">
        <f t="shared" si="0"/>
        <v>33.409927282494785</v>
      </c>
      <c r="D8" s="1">
        <v>4990</v>
      </c>
      <c r="E8" s="1">
        <v>430</v>
      </c>
      <c r="F8" s="1">
        <f t="shared" si="1"/>
        <v>28.105595954169562</v>
      </c>
      <c r="G8" s="1">
        <v>5010</v>
      </c>
      <c r="H8" s="1">
        <v>430</v>
      </c>
      <c r="I8" s="1">
        <f t="shared" si="2"/>
        <v>28.105595954169562</v>
      </c>
      <c r="J8" s="1">
        <v>5000</v>
      </c>
      <c r="K8" s="1">
        <v>460</v>
      </c>
      <c r="L8" s="7">
        <f t="shared" si="3"/>
        <v>28.105595954169562</v>
      </c>
      <c r="M8" s="12">
        <f t="shared" si="4"/>
        <v>0.70545092810166754</v>
      </c>
      <c r="N8" s="7">
        <f t="shared" si="5"/>
        <v>0.76409381421201739</v>
      </c>
    </row>
    <row r="9" spans="1:15" x14ac:dyDescent="0.3">
      <c r="A9" s="6">
        <v>5000</v>
      </c>
      <c r="B9" s="1">
        <v>400</v>
      </c>
      <c r="C9" s="1">
        <f t="shared" si="0"/>
        <v>34.16768890082696</v>
      </c>
      <c r="D9" s="1">
        <v>4990</v>
      </c>
      <c r="E9" s="1">
        <v>430</v>
      </c>
      <c r="F9" s="1">
        <f t="shared" si="1"/>
        <v>27.726715145003475</v>
      </c>
      <c r="G9" s="1">
        <v>5010</v>
      </c>
      <c r="H9" s="1">
        <v>430</v>
      </c>
      <c r="I9" s="1">
        <f t="shared" si="2"/>
        <v>27.726715145003475</v>
      </c>
      <c r="J9" s="1">
        <v>5000</v>
      </c>
      <c r="K9" s="1">
        <v>460</v>
      </c>
      <c r="L9" s="7">
        <f t="shared" si="3"/>
        <v>27.726715145003475</v>
      </c>
      <c r="M9" s="12">
        <f t="shared" si="4"/>
        <v>0.85809287913366583</v>
      </c>
      <c r="N9" s="7">
        <f t="shared" si="5"/>
        <v>0.92956780046598719</v>
      </c>
    </row>
    <row r="10" spans="1:15" x14ac:dyDescent="0.3">
      <c r="A10" s="6">
        <v>5000</v>
      </c>
      <c r="B10" s="1">
        <v>400</v>
      </c>
      <c r="C10" s="1">
        <f t="shared" si="0"/>
        <v>34.925450519159135</v>
      </c>
      <c r="D10" s="1">
        <v>4990</v>
      </c>
      <c r="E10" s="1">
        <v>430</v>
      </c>
      <c r="F10" s="1">
        <f t="shared" si="1"/>
        <v>27.347834335837387</v>
      </c>
      <c r="G10" s="1">
        <v>5010</v>
      </c>
      <c r="H10" s="1">
        <v>430</v>
      </c>
      <c r="I10" s="1">
        <f t="shared" si="2"/>
        <v>27.347834335837387</v>
      </c>
      <c r="J10" s="1">
        <v>5000</v>
      </c>
      <c r="K10" s="1">
        <v>460</v>
      </c>
      <c r="L10" s="7">
        <f t="shared" si="3"/>
        <v>27.347834335837387</v>
      </c>
      <c r="M10" s="12">
        <f t="shared" si="4"/>
        <v>1.0112561348784721</v>
      </c>
      <c r="N10" s="7">
        <f t="shared" si="5"/>
        <v>1.0956573014143827</v>
      </c>
    </row>
    <row r="11" spans="1:15" x14ac:dyDescent="0.3">
      <c r="A11" s="6">
        <v>5000</v>
      </c>
      <c r="B11" s="1">
        <v>400</v>
      </c>
      <c r="C11" s="1">
        <f>C10+$O$2</f>
        <v>35.68321213749131</v>
      </c>
      <c r="D11" s="1">
        <v>4990</v>
      </c>
      <c r="E11" s="1">
        <v>430</v>
      </c>
      <c r="F11" s="1">
        <f t="shared" si="1"/>
        <v>26.968953526671299</v>
      </c>
      <c r="G11" s="1">
        <v>5010</v>
      </c>
      <c r="H11" s="1">
        <v>430</v>
      </c>
      <c r="I11" s="1">
        <f t="shared" si="2"/>
        <v>26.968953526671299</v>
      </c>
      <c r="J11" s="1">
        <v>5000</v>
      </c>
      <c r="K11" s="1">
        <v>460</v>
      </c>
      <c r="L11" s="7">
        <f t="shared" si="3"/>
        <v>26.968953526671299</v>
      </c>
      <c r="M11" s="12">
        <f t="shared" si="4"/>
        <v>1.1649411422005467</v>
      </c>
      <c r="N11" s="7">
        <f t="shared" si="5"/>
        <v>1.2623629403652532</v>
      </c>
    </row>
    <row r="12" spans="1:15" x14ac:dyDescent="0.3">
      <c r="A12" s="6">
        <v>5000</v>
      </c>
      <c r="B12" s="1">
        <v>400</v>
      </c>
      <c r="C12" s="1">
        <f t="shared" si="0"/>
        <v>36.440973755823485</v>
      </c>
      <c r="D12" s="1">
        <v>4990</v>
      </c>
      <c r="E12" s="1">
        <v>430</v>
      </c>
      <c r="F12" s="1">
        <f t="shared" si="1"/>
        <v>26.590072717505212</v>
      </c>
      <c r="G12" s="1">
        <v>5010</v>
      </c>
      <c r="H12" s="1">
        <v>430</v>
      </c>
      <c r="I12" s="1">
        <f t="shared" si="2"/>
        <v>26.590072717505212</v>
      </c>
      <c r="J12" s="1">
        <v>5000</v>
      </c>
      <c r="K12" s="1">
        <v>460</v>
      </c>
      <c r="L12" s="7">
        <f t="shared" si="3"/>
        <v>26.590072717505212</v>
      </c>
      <c r="M12" s="12">
        <f t="shared" si="4"/>
        <v>1.3191483205952783</v>
      </c>
      <c r="N12" s="7">
        <f t="shared" si="5"/>
        <v>1.429685303374358</v>
      </c>
    </row>
    <row r="13" spans="1:15" x14ac:dyDescent="0.3">
      <c r="A13" s="6">
        <v>5000</v>
      </c>
      <c r="B13" s="1">
        <v>400</v>
      </c>
      <c r="C13" s="1">
        <f t="shared" si="0"/>
        <v>37.19873537415566</v>
      </c>
      <c r="D13" s="1">
        <v>4990</v>
      </c>
      <c r="E13" s="1">
        <v>430</v>
      </c>
      <c r="F13" s="1">
        <f t="shared" si="1"/>
        <v>26.211191908339124</v>
      </c>
      <c r="G13" s="1">
        <v>5010</v>
      </c>
      <c r="H13" s="1">
        <v>430</v>
      </c>
      <c r="I13" s="1">
        <f t="shared" si="2"/>
        <v>26.211191908339124</v>
      </c>
      <c r="J13" s="1">
        <v>5000</v>
      </c>
      <c r="K13" s="1">
        <v>460</v>
      </c>
      <c r="L13" s="7">
        <f t="shared" si="3"/>
        <v>26.211191908339124</v>
      </c>
      <c r="M13" s="12">
        <f t="shared" si="4"/>
        <v>1.4738780617621554</v>
      </c>
      <c r="N13" s="7">
        <f t="shared" si="5"/>
        <v>1.597624938605253</v>
      </c>
    </row>
    <row r="14" spans="1:15" x14ac:dyDescent="0.3">
      <c r="A14" s="6">
        <v>5000</v>
      </c>
      <c r="B14" s="1">
        <v>400</v>
      </c>
      <c r="C14" s="1">
        <f t="shared" si="0"/>
        <v>37.956496992487835</v>
      </c>
      <c r="D14" s="1">
        <v>4990</v>
      </c>
      <c r="E14" s="1">
        <v>430</v>
      </c>
      <c r="F14" s="1">
        <f t="shared" si="1"/>
        <v>25.832311099173037</v>
      </c>
      <c r="G14" s="1">
        <v>5010</v>
      </c>
      <c r="H14" s="1">
        <v>430</v>
      </c>
      <c r="I14" s="1">
        <f t="shared" si="2"/>
        <v>25.832311099173037</v>
      </c>
      <c r="J14" s="1">
        <v>5000</v>
      </c>
      <c r="K14" s="1">
        <v>460</v>
      </c>
      <c r="L14" s="7">
        <f t="shared" si="3"/>
        <v>25.832311099173037</v>
      </c>
      <c r="M14" s="12">
        <f t="shared" si="4"/>
        <v>1.6291307291763177</v>
      </c>
      <c r="N14" s="7">
        <f t="shared" si="5"/>
        <v>1.7661823556865757</v>
      </c>
    </row>
    <row r="15" spans="1:15" x14ac:dyDescent="0.3">
      <c r="A15" s="14">
        <v>5000</v>
      </c>
      <c r="B15" s="15">
        <v>400</v>
      </c>
      <c r="C15" s="15">
        <f t="shared" si="0"/>
        <v>38.714258610820011</v>
      </c>
      <c r="D15" s="1">
        <v>4990</v>
      </c>
      <c r="E15" s="15">
        <v>430</v>
      </c>
      <c r="F15" s="15">
        <f t="shared" si="1"/>
        <v>25.453430290006949</v>
      </c>
      <c r="G15" s="15">
        <v>5010</v>
      </c>
      <c r="H15" s="15">
        <v>430</v>
      </c>
      <c r="I15" s="15">
        <f t="shared" si="2"/>
        <v>25.453430290006949</v>
      </c>
      <c r="J15" s="15">
        <v>5000</v>
      </c>
      <c r="K15" s="15">
        <v>460</v>
      </c>
      <c r="L15" s="16">
        <f t="shared" si="3"/>
        <v>25.453430290006949</v>
      </c>
      <c r="M15" s="12">
        <f t="shared" si="4"/>
        <v>1.7849066576585875</v>
      </c>
      <c r="N15" s="7">
        <f t="shared" si="5"/>
        <v>1.9353580250666866</v>
      </c>
    </row>
    <row r="16" spans="1:15" x14ac:dyDescent="0.3">
      <c r="A16" s="6">
        <v>5000</v>
      </c>
      <c r="B16" s="1">
        <v>400</v>
      </c>
      <c r="C16" s="1">
        <f>C15-$O$2</f>
        <v>37.956496992487835</v>
      </c>
      <c r="D16" s="1">
        <v>4990</v>
      </c>
      <c r="E16" s="1">
        <v>430</v>
      </c>
      <c r="F16" s="1">
        <f t="shared" si="1"/>
        <v>25.832311099173037</v>
      </c>
      <c r="G16" s="1">
        <v>5010</v>
      </c>
      <c r="H16" s="1">
        <v>430</v>
      </c>
      <c r="I16" s="1">
        <f t="shared" si="2"/>
        <v>25.832311099173037</v>
      </c>
      <c r="J16" s="1">
        <v>5000</v>
      </c>
      <c r="K16" s="1">
        <v>460</v>
      </c>
      <c r="L16" s="7">
        <f>L15+$O$2/2</f>
        <v>25.832311099173037</v>
      </c>
      <c r="M16" s="12">
        <f t="shared" si="4"/>
        <v>1.6291307291763177</v>
      </c>
      <c r="N16" s="7">
        <f t="shared" si="5"/>
        <v>1.7661823556865757</v>
      </c>
    </row>
    <row r="17" spans="1:14" x14ac:dyDescent="0.3">
      <c r="A17" s="6">
        <v>5000</v>
      </c>
      <c r="B17" s="1">
        <v>400</v>
      </c>
      <c r="C17" s="1">
        <f t="shared" ref="C17:C30" si="6">C16-$O$2</f>
        <v>37.19873537415566</v>
      </c>
      <c r="D17" s="1">
        <v>4990</v>
      </c>
      <c r="E17" s="1">
        <v>430</v>
      </c>
      <c r="F17" s="1">
        <f t="shared" si="1"/>
        <v>26.211191908339124</v>
      </c>
      <c r="G17" s="1">
        <v>5010</v>
      </c>
      <c r="H17" s="1">
        <v>430</v>
      </c>
      <c r="I17" s="1">
        <f t="shared" si="2"/>
        <v>26.211191908339124</v>
      </c>
      <c r="J17" s="1">
        <v>5000</v>
      </c>
      <c r="K17" s="1">
        <v>460</v>
      </c>
      <c r="L17" s="7">
        <f t="shared" ref="L17:L30" si="7">L16+$O$2/2</f>
        <v>26.211191908339124</v>
      </c>
      <c r="M17" s="12">
        <f t="shared" si="4"/>
        <v>1.4738780617621554</v>
      </c>
      <c r="N17" s="7">
        <f t="shared" si="5"/>
        <v>1.597624938605253</v>
      </c>
    </row>
    <row r="18" spans="1:14" x14ac:dyDescent="0.3">
      <c r="A18" s="6">
        <v>5000</v>
      </c>
      <c r="B18" s="1">
        <v>400</v>
      </c>
      <c r="C18" s="1">
        <f t="shared" si="6"/>
        <v>36.440973755823485</v>
      </c>
      <c r="D18" s="1">
        <v>4990</v>
      </c>
      <c r="E18" s="1">
        <v>430</v>
      </c>
      <c r="F18" s="1">
        <f t="shared" si="1"/>
        <v>26.590072717505212</v>
      </c>
      <c r="G18" s="1">
        <v>5010</v>
      </c>
      <c r="H18" s="1">
        <v>430</v>
      </c>
      <c r="I18" s="1">
        <f t="shared" si="2"/>
        <v>26.590072717505212</v>
      </c>
      <c r="J18" s="1">
        <v>5000</v>
      </c>
      <c r="K18" s="1">
        <v>460</v>
      </c>
      <c r="L18" s="7">
        <f t="shared" si="7"/>
        <v>26.590072717505212</v>
      </c>
      <c r="M18" s="12">
        <f t="shared" si="4"/>
        <v>1.3191483205952783</v>
      </c>
      <c r="N18" s="7">
        <f t="shared" si="5"/>
        <v>1.429685303374358</v>
      </c>
    </row>
    <row r="19" spans="1:14" x14ac:dyDescent="0.3">
      <c r="A19" s="6">
        <v>5000</v>
      </c>
      <c r="B19" s="1">
        <v>400</v>
      </c>
      <c r="C19" s="1">
        <f t="shared" si="6"/>
        <v>35.68321213749131</v>
      </c>
      <c r="D19" s="1">
        <v>4990</v>
      </c>
      <c r="E19" s="1">
        <v>430</v>
      </c>
      <c r="F19" s="1">
        <f t="shared" si="1"/>
        <v>26.968953526671299</v>
      </c>
      <c r="G19" s="1">
        <v>5010</v>
      </c>
      <c r="H19" s="1">
        <v>430</v>
      </c>
      <c r="I19" s="1">
        <f t="shared" si="2"/>
        <v>26.968953526671299</v>
      </c>
      <c r="J19" s="1">
        <v>5000</v>
      </c>
      <c r="K19" s="1">
        <v>460</v>
      </c>
      <c r="L19" s="7">
        <f t="shared" si="7"/>
        <v>26.968953526671299</v>
      </c>
      <c r="M19" s="12">
        <f t="shared" si="4"/>
        <v>1.1649411422005467</v>
      </c>
      <c r="N19" s="7">
        <f t="shared" si="5"/>
        <v>1.2623629403652532</v>
      </c>
    </row>
    <row r="20" spans="1:14" x14ac:dyDescent="0.3">
      <c r="A20" s="6">
        <v>5000</v>
      </c>
      <c r="B20" s="1">
        <v>400</v>
      </c>
      <c r="C20" s="1">
        <f t="shared" si="6"/>
        <v>34.925450519159135</v>
      </c>
      <c r="D20" s="1">
        <v>4990</v>
      </c>
      <c r="E20" s="1">
        <v>430</v>
      </c>
      <c r="F20" s="1">
        <f t="shared" si="1"/>
        <v>27.347834335837387</v>
      </c>
      <c r="G20" s="1">
        <v>5010</v>
      </c>
      <c r="H20" s="1">
        <v>430</v>
      </c>
      <c r="I20" s="1">
        <f t="shared" si="2"/>
        <v>27.347834335837387</v>
      </c>
      <c r="J20" s="1">
        <v>5000</v>
      </c>
      <c r="K20" s="1">
        <v>460</v>
      </c>
      <c r="L20" s="7">
        <f t="shared" si="7"/>
        <v>27.347834335837387</v>
      </c>
      <c r="M20" s="12">
        <f t="shared" si="4"/>
        <v>1.0112561348784721</v>
      </c>
      <c r="N20" s="7">
        <f t="shared" si="5"/>
        <v>1.0956573014143827</v>
      </c>
    </row>
    <row r="21" spans="1:14" x14ac:dyDescent="0.3">
      <c r="A21" s="6">
        <v>5000</v>
      </c>
      <c r="B21" s="1">
        <v>400</v>
      </c>
      <c r="C21" s="1">
        <f t="shared" si="6"/>
        <v>34.16768890082696</v>
      </c>
      <c r="D21" s="1">
        <v>4990</v>
      </c>
      <c r="E21" s="1">
        <v>430</v>
      </c>
      <c r="F21" s="1">
        <f t="shared" si="1"/>
        <v>27.726715145003475</v>
      </c>
      <c r="G21" s="1">
        <v>5010</v>
      </c>
      <c r="H21" s="1">
        <v>430</v>
      </c>
      <c r="I21" s="1">
        <f t="shared" si="2"/>
        <v>27.726715145003475</v>
      </c>
      <c r="J21" s="1">
        <v>5000</v>
      </c>
      <c r="K21" s="1">
        <v>460</v>
      </c>
      <c r="L21" s="7">
        <f t="shared" si="7"/>
        <v>27.726715145003475</v>
      </c>
      <c r="M21" s="12">
        <f t="shared" si="4"/>
        <v>0.85809287913366583</v>
      </c>
      <c r="N21" s="7">
        <f t="shared" si="5"/>
        <v>0.92956780046598719</v>
      </c>
    </row>
    <row r="22" spans="1:14" x14ac:dyDescent="0.3">
      <c r="A22" s="6">
        <v>5000</v>
      </c>
      <c r="B22" s="1">
        <v>400</v>
      </c>
      <c r="C22" s="1">
        <f t="shared" si="6"/>
        <v>33.409927282494785</v>
      </c>
      <c r="D22" s="1">
        <v>4990</v>
      </c>
      <c r="E22" s="1">
        <v>430</v>
      </c>
      <c r="F22" s="1">
        <f t="shared" si="1"/>
        <v>28.105595954169562</v>
      </c>
      <c r="G22" s="1">
        <v>5010</v>
      </c>
      <c r="H22" s="1">
        <v>430</v>
      </c>
      <c r="I22" s="1">
        <f t="shared" si="2"/>
        <v>28.105595954169562</v>
      </c>
      <c r="J22" s="1">
        <v>5000</v>
      </c>
      <c r="K22" s="1">
        <v>460</v>
      </c>
      <c r="L22" s="7">
        <f t="shared" si="7"/>
        <v>28.105595954169562</v>
      </c>
      <c r="M22" s="12">
        <f t="shared" si="4"/>
        <v>0.70545092810166754</v>
      </c>
      <c r="N22" s="7">
        <f t="shared" si="5"/>
        <v>0.76409381421201739</v>
      </c>
    </row>
    <row r="23" spans="1:14" x14ac:dyDescent="0.3">
      <c r="A23" s="6">
        <v>5000</v>
      </c>
      <c r="B23" s="1">
        <v>400</v>
      </c>
      <c r="C23" s="1">
        <f t="shared" si="6"/>
        <v>32.652165664162609</v>
      </c>
      <c r="D23" s="1">
        <v>4990</v>
      </c>
      <c r="E23" s="1">
        <v>430</v>
      </c>
      <c r="F23" s="1">
        <f t="shared" si="1"/>
        <v>28.48447676333565</v>
      </c>
      <c r="G23" s="1">
        <v>5010</v>
      </c>
      <c r="H23" s="1">
        <v>430</v>
      </c>
      <c r="I23" s="1">
        <f t="shared" si="2"/>
        <v>28.48447676333565</v>
      </c>
      <c r="J23" s="1">
        <v>5000</v>
      </c>
      <c r="K23" s="1">
        <v>460</v>
      </c>
      <c r="L23" s="7">
        <f t="shared" si="7"/>
        <v>28.48447676333565</v>
      </c>
      <c r="M23" s="12">
        <f t="shared" si="4"/>
        <v>0.55332980797405995</v>
      </c>
      <c r="N23" s="7">
        <f t="shared" si="5"/>
        <v>0.59923468272906999</v>
      </c>
    </row>
    <row r="24" spans="1:14" x14ac:dyDescent="0.3">
      <c r="A24" s="6">
        <v>5000</v>
      </c>
      <c r="B24" s="1">
        <v>400</v>
      </c>
      <c r="C24" s="1">
        <f t="shared" si="6"/>
        <v>31.894404045830434</v>
      </c>
      <c r="D24" s="1">
        <v>4990</v>
      </c>
      <c r="E24" s="1">
        <v>430</v>
      </c>
      <c r="F24" s="1">
        <f t="shared" si="1"/>
        <v>28.863357572501737</v>
      </c>
      <c r="G24" s="1">
        <v>5010</v>
      </c>
      <c r="H24" s="1">
        <v>430</v>
      </c>
      <c r="I24" s="1">
        <f t="shared" si="2"/>
        <v>28.863357572501737</v>
      </c>
      <c r="J24" s="1">
        <v>5000</v>
      </c>
      <c r="K24" s="1">
        <v>460</v>
      </c>
      <c r="L24" s="7">
        <f t="shared" si="7"/>
        <v>28.863357572501737</v>
      </c>
      <c r="M24" s="12">
        <f t="shared" si="4"/>
        <v>0.40172901842177733</v>
      </c>
      <c r="N24" s="7">
        <f t="shared" si="5"/>
        <v>0.43498971011219695</v>
      </c>
    </row>
    <row r="25" spans="1:14" x14ac:dyDescent="0.3">
      <c r="A25" s="6">
        <v>5000</v>
      </c>
      <c r="B25" s="1">
        <v>400</v>
      </c>
      <c r="C25" s="1">
        <f t="shared" si="6"/>
        <v>31.136642427498259</v>
      </c>
      <c r="D25" s="1">
        <v>4990</v>
      </c>
      <c r="E25" s="1">
        <v>430</v>
      </c>
      <c r="F25" s="1">
        <f t="shared" si="1"/>
        <v>29.242238381667825</v>
      </c>
      <c r="G25" s="1">
        <v>5010</v>
      </c>
      <c r="H25" s="1">
        <v>430</v>
      </c>
      <c r="I25" s="1">
        <f t="shared" si="2"/>
        <v>29.242238381667825</v>
      </c>
      <c r="J25" s="1">
        <v>5000</v>
      </c>
      <c r="K25" s="1">
        <v>460</v>
      </c>
      <c r="L25" s="7">
        <f t="shared" si="7"/>
        <v>29.242238381667825</v>
      </c>
      <c r="M25" s="12">
        <f t="shared" si="4"/>
        <v>0.25064803301651595</v>
      </c>
      <c r="N25" s="7">
        <f t="shared" si="5"/>
        <v>0.27135816510542665</v>
      </c>
    </row>
    <row r="26" spans="1:14" x14ac:dyDescent="0.3">
      <c r="A26" s="6">
        <v>5000</v>
      </c>
      <c r="B26" s="1">
        <v>400</v>
      </c>
      <c r="C26" s="1">
        <f t="shared" si="6"/>
        <v>30.378880809166084</v>
      </c>
      <c r="D26" s="1">
        <v>4990</v>
      </c>
      <c r="E26" s="1">
        <v>430</v>
      </c>
      <c r="F26" s="1">
        <f t="shared" si="1"/>
        <v>29.621119190833912</v>
      </c>
      <c r="G26" s="1">
        <v>5010</v>
      </c>
      <c r="H26" s="1">
        <v>430</v>
      </c>
      <c r="I26" s="1">
        <f t="shared" si="2"/>
        <v>29.621119190833912</v>
      </c>
      <c r="J26" s="1">
        <v>5000</v>
      </c>
      <c r="K26" s="1">
        <v>460</v>
      </c>
      <c r="L26" s="7">
        <f t="shared" si="7"/>
        <v>29.621119190833912</v>
      </c>
      <c r="M26" s="12">
        <f t="shared" si="4"/>
        <v>0.1000862996501608</v>
      </c>
      <c r="N26" s="7">
        <f t="shared" si="5"/>
        <v>0.10833928172885691</v>
      </c>
    </row>
    <row r="27" spans="1:14" x14ac:dyDescent="0.3">
      <c r="A27" s="6">
        <v>5000</v>
      </c>
      <c r="B27" s="1">
        <v>400</v>
      </c>
      <c r="C27" s="1">
        <f t="shared" si="6"/>
        <v>29.621119190833909</v>
      </c>
      <c r="D27" s="1">
        <v>4990</v>
      </c>
      <c r="E27" s="1">
        <v>430</v>
      </c>
      <c r="F27" s="1">
        <f t="shared" si="1"/>
        <v>30</v>
      </c>
      <c r="G27" s="1">
        <v>5010</v>
      </c>
      <c r="H27" s="1">
        <v>430</v>
      </c>
      <c r="I27" s="1">
        <f t="shared" si="2"/>
        <v>30</v>
      </c>
      <c r="J27" s="1">
        <v>5000</v>
      </c>
      <c r="K27" s="1">
        <v>460</v>
      </c>
      <c r="L27" s="7">
        <f t="shared" si="7"/>
        <v>30</v>
      </c>
      <c r="M27" s="12">
        <f t="shared" si="4"/>
        <v>-4.9956759047855237E-2</v>
      </c>
      <c r="N27" s="7">
        <f t="shared" si="5"/>
        <v>-5.4067740097827319E-2</v>
      </c>
    </row>
    <row r="28" spans="1:14" x14ac:dyDescent="0.3">
      <c r="A28" s="6">
        <v>5000</v>
      </c>
      <c r="B28" s="1">
        <v>400</v>
      </c>
      <c r="C28" s="1">
        <f t="shared" si="6"/>
        <v>28.863357572501734</v>
      </c>
      <c r="D28" s="1">
        <v>4990</v>
      </c>
      <c r="E28" s="1">
        <v>430</v>
      </c>
      <c r="F28" s="1">
        <f t="shared" si="1"/>
        <v>30.378880809166088</v>
      </c>
      <c r="G28" s="1">
        <v>5010</v>
      </c>
      <c r="H28" s="1">
        <v>430</v>
      </c>
      <c r="I28" s="1">
        <f t="shared" si="2"/>
        <v>30.378880809166088</v>
      </c>
      <c r="J28" s="1">
        <v>5000</v>
      </c>
      <c r="K28" s="1">
        <v>460</v>
      </c>
      <c r="L28" s="7">
        <f t="shared" si="7"/>
        <v>30.378880809166088</v>
      </c>
      <c r="M28" s="12">
        <f t="shared" si="4"/>
        <v>-0.19948174529534141</v>
      </c>
      <c r="N28" s="7">
        <f t="shared" si="5"/>
        <v>-0.21586373393554584</v>
      </c>
    </row>
    <row r="29" spans="1:14" x14ac:dyDescent="0.3">
      <c r="A29" s="6">
        <v>5000</v>
      </c>
      <c r="B29" s="1">
        <v>400</v>
      </c>
      <c r="C29" s="1">
        <f t="shared" si="6"/>
        <v>28.105595954169559</v>
      </c>
      <c r="D29" s="1">
        <v>4990</v>
      </c>
      <c r="E29" s="1">
        <v>430</v>
      </c>
      <c r="F29" s="1">
        <f t="shared" si="1"/>
        <v>30.757761618332175</v>
      </c>
      <c r="G29" s="1">
        <v>5010</v>
      </c>
      <c r="H29" s="1">
        <v>430</v>
      </c>
      <c r="I29" s="1">
        <f t="shared" si="2"/>
        <v>30.757761618332175</v>
      </c>
      <c r="J29" s="1">
        <v>5000</v>
      </c>
      <c r="K29" s="1">
        <v>460</v>
      </c>
      <c r="L29" s="7">
        <f t="shared" si="7"/>
        <v>30.757761618332175</v>
      </c>
      <c r="M29" s="12">
        <f t="shared" si="4"/>
        <v>-0.34848928574436638</v>
      </c>
      <c r="N29" s="7">
        <f t="shared" si="5"/>
        <v>-0.37704956620985636</v>
      </c>
    </row>
    <row r="30" spans="1:14" x14ac:dyDescent="0.3">
      <c r="A30" s="6">
        <v>5000</v>
      </c>
      <c r="B30" s="1">
        <v>400</v>
      </c>
      <c r="C30" s="1">
        <f t="shared" si="6"/>
        <v>27.347834335837383</v>
      </c>
      <c r="D30" s="1">
        <v>4990</v>
      </c>
      <c r="E30" s="1">
        <v>430</v>
      </c>
      <c r="F30" s="1">
        <f t="shared" si="1"/>
        <v>31.136642427498263</v>
      </c>
      <c r="G30" s="1">
        <v>5010</v>
      </c>
      <c r="H30" s="1">
        <v>430</v>
      </c>
      <c r="I30" s="1">
        <f t="shared" si="2"/>
        <v>31.136642427498263</v>
      </c>
      <c r="J30" s="1">
        <v>5000</v>
      </c>
      <c r="K30" s="1">
        <v>460</v>
      </c>
      <c r="L30" s="7">
        <f t="shared" si="7"/>
        <v>31.136642427498263</v>
      </c>
      <c r="M30" s="12">
        <f t="shared" si="4"/>
        <v>-0.49698003107057875</v>
      </c>
      <c r="N30" s="7">
        <f t="shared" si="5"/>
        <v>-0.53762613559895589</v>
      </c>
    </row>
    <row r="31" spans="1:14" x14ac:dyDescent="0.3">
      <c r="A31" s="6">
        <v>5000</v>
      </c>
      <c r="B31" s="1">
        <v>400</v>
      </c>
      <c r="C31" s="1">
        <f t="shared" ref="C31:C40" si="8">C30-$O$2</f>
        <v>26.590072717505208</v>
      </c>
      <c r="D31" s="1">
        <v>4990</v>
      </c>
      <c r="E31" s="1">
        <v>430</v>
      </c>
      <c r="F31" s="1">
        <f t="shared" si="1"/>
        <v>31.51552323666435</v>
      </c>
      <c r="G31" s="1">
        <v>5010</v>
      </c>
      <c r="H31" s="1">
        <v>430</v>
      </c>
      <c r="I31" s="1">
        <f t="shared" si="2"/>
        <v>31.51552323666435</v>
      </c>
      <c r="J31" s="1">
        <v>5000</v>
      </c>
      <c r="K31" s="1">
        <v>460</v>
      </c>
      <c r="L31" s="7">
        <f t="shared" ref="L31:L40" si="9">L30+$O$2/2</f>
        <v>31.51552323666435</v>
      </c>
      <c r="M31" s="12">
        <f t="shared" ref="M31:M40" si="10">ATAN((C31-L31)/SQRT((B31-K31)^2+(C31-K31)^2))*180/PI()</f>
        <v>-0.64495465556490295</v>
      </c>
      <c r="N31" s="7">
        <f t="shared" si="5"/>
        <v>-0.69759437242576983</v>
      </c>
    </row>
    <row r="32" spans="1:14" x14ac:dyDescent="0.3">
      <c r="A32" s="6">
        <v>5000</v>
      </c>
      <c r="B32" s="1">
        <v>400</v>
      </c>
      <c r="C32" s="1">
        <f t="shared" si="8"/>
        <v>25.832311099173033</v>
      </c>
      <c r="D32" s="1">
        <v>4990</v>
      </c>
      <c r="E32" s="1">
        <v>430</v>
      </c>
      <c r="F32" s="1">
        <f t="shared" si="1"/>
        <v>31.894404045830438</v>
      </c>
      <c r="G32" s="1">
        <v>5010</v>
      </c>
      <c r="H32" s="1">
        <v>430</v>
      </c>
      <c r="I32" s="1">
        <f t="shared" si="2"/>
        <v>31.894404045830438</v>
      </c>
      <c r="J32" s="1">
        <v>5000</v>
      </c>
      <c r="K32" s="1">
        <v>460</v>
      </c>
      <c r="L32" s="7">
        <f t="shared" si="9"/>
        <v>31.894404045830438</v>
      </c>
      <c r="M32" s="12">
        <f t="shared" si="10"/>
        <v>-0.79241385672768139</v>
      </c>
      <c r="N32" s="7">
        <f t="shared" si="5"/>
        <v>-0.85695523805424478</v>
      </c>
    </row>
    <row r="33" spans="1:14" x14ac:dyDescent="0.3">
      <c r="A33" s="6">
        <v>5000</v>
      </c>
      <c r="B33" s="1">
        <v>400</v>
      </c>
      <c r="C33" s="1">
        <f t="shared" si="8"/>
        <v>25.074549480840858</v>
      </c>
      <c r="D33" s="1">
        <v>4990</v>
      </c>
      <c r="E33" s="1">
        <v>430</v>
      </c>
      <c r="F33" s="1">
        <f t="shared" si="1"/>
        <v>32.273284854996525</v>
      </c>
      <c r="G33" s="1">
        <v>5010</v>
      </c>
      <c r="H33" s="1">
        <v>430</v>
      </c>
      <c r="I33" s="1">
        <f t="shared" si="2"/>
        <v>32.273284854996525</v>
      </c>
      <c r="J33" s="1">
        <v>5000</v>
      </c>
      <c r="K33" s="1">
        <v>460</v>
      </c>
      <c r="L33" s="7">
        <f t="shared" si="9"/>
        <v>32.273284854996525</v>
      </c>
      <c r="M33" s="12">
        <f t="shared" si="10"/>
        <v>-0.93935835486532904</v>
      </c>
      <c r="N33" s="7">
        <f t="shared" si="5"/>
        <v>-1.0157097242899573</v>
      </c>
    </row>
    <row r="34" spans="1:14" x14ac:dyDescent="0.3">
      <c r="A34" s="6">
        <v>5000</v>
      </c>
      <c r="B34" s="1">
        <v>400</v>
      </c>
      <c r="C34" s="1">
        <f t="shared" si="8"/>
        <v>24.316787862508683</v>
      </c>
      <c r="D34" s="1">
        <v>4990</v>
      </c>
      <c r="E34" s="1">
        <v>430</v>
      </c>
      <c r="F34" s="1">
        <f t="shared" si="1"/>
        <v>32.652165664162609</v>
      </c>
      <c r="G34" s="1">
        <v>5010</v>
      </c>
      <c r="H34" s="1">
        <v>430</v>
      </c>
      <c r="I34" s="1">
        <f t="shared" si="2"/>
        <v>32.652165664162609</v>
      </c>
      <c r="J34" s="1">
        <v>5000</v>
      </c>
      <c r="K34" s="1">
        <v>460</v>
      </c>
      <c r="L34" s="7">
        <f t="shared" si="9"/>
        <v>32.652165664162609</v>
      </c>
      <c r="M34" s="12">
        <f t="shared" si="10"/>
        <v>-1.0857888926895671</v>
      </c>
      <c r="N34" s="7">
        <f t="shared" si="5"/>
        <v>-1.173858852785143</v>
      </c>
    </row>
    <row r="35" spans="1:14" x14ac:dyDescent="0.3">
      <c r="A35" s="6">
        <v>5000</v>
      </c>
      <c r="B35" s="1">
        <v>400</v>
      </c>
      <c r="C35" s="1">
        <f t="shared" si="8"/>
        <v>23.559026244176508</v>
      </c>
      <c r="D35" s="1">
        <v>4990</v>
      </c>
      <c r="E35" s="1">
        <v>430</v>
      </c>
      <c r="F35" s="1">
        <f t="shared" si="1"/>
        <v>33.031046473328693</v>
      </c>
      <c r="G35" s="1">
        <v>5010</v>
      </c>
      <c r="H35" s="1">
        <v>430</v>
      </c>
      <c r="I35" s="1">
        <f t="shared" si="2"/>
        <v>33.031046473328693</v>
      </c>
      <c r="J35" s="1">
        <v>5000</v>
      </c>
      <c r="K35" s="1">
        <v>460</v>
      </c>
      <c r="L35" s="7">
        <f t="shared" si="9"/>
        <v>33.031046473328693</v>
      </c>
      <c r="M35" s="12">
        <f t="shared" si="10"/>
        <v>-1.2317062349192973</v>
      </c>
      <c r="N35" s="7">
        <f t="shared" si="5"/>
        <v>-1.3314036744482454</v>
      </c>
    </row>
    <row r="36" spans="1:14" x14ac:dyDescent="0.3">
      <c r="A36" s="6">
        <v>5000</v>
      </c>
      <c r="B36" s="1">
        <v>400</v>
      </c>
      <c r="C36" s="1">
        <f t="shared" si="8"/>
        <v>22.801264625844333</v>
      </c>
      <c r="D36" s="1">
        <v>4990</v>
      </c>
      <c r="E36" s="1">
        <v>430</v>
      </c>
      <c r="F36" s="1">
        <f t="shared" si="1"/>
        <v>33.409927282494778</v>
      </c>
      <c r="G36" s="1">
        <v>5010</v>
      </c>
      <c r="H36" s="1">
        <v>430</v>
      </c>
      <c r="I36" s="1">
        <f t="shared" si="2"/>
        <v>33.409927282494778</v>
      </c>
      <c r="J36" s="1">
        <v>5000</v>
      </c>
      <c r="K36" s="1">
        <v>460</v>
      </c>
      <c r="L36" s="7">
        <f t="shared" si="9"/>
        <v>33.409927282494778</v>
      </c>
      <c r="M36" s="12">
        <f t="shared" si="10"/>
        <v>-1.3771111678851733</v>
      </c>
      <c r="N36" s="7">
        <f t="shared" si="5"/>
        <v>-1.4883452688580856</v>
      </c>
    </row>
    <row r="37" spans="1:14" x14ac:dyDescent="0.3">
      <c r="A37" s="6">
        <v>5000</v>
      </c>
      <c r="B37" s="1">
        <v>400</v>
      </c>
      <c r="C37" s="1">
        <f t="shared" si="8"/>
        <v>22.043503007512157</v>
      </c>
      <c r="D37" s="1">
        <v>4990</v>
      </c>
      <c r="E37" s="1">
        <v>430</v>
      </c>
      <c r="F37" s="1">
        <f t="shared" si="1"/>
        <v>33.788808091660862</v>
      </c>
      <c r="G37" s="1">
        <v>5010</v>
      </c>
      <c r="H37" s="1">
        <v>430</v>
      </c>
      <c r="I37" s="1">
        <f t="shared" si="2"/>
        <v>33.788808091660862</v>
      </c>
      <c r="J37" s="1">
        <v>5000</v>
      </c>
      <c r="K37" s="1">
        <v>460</v>
      </c>
      <c r="L37" s="7">
        <f t="shared" si="9"/>
        <v>33.788808091660862</v>
      </c>
      <c r="M37" s="12">
        <f t="shared" si="10"/>
        <v>-1.5220044991369321</v>
      </c>
      <c r="N37" s="7">
        <f t="shared" si="5"/>
        <v>-1.6446847436827379</v>
      </c>
    </row>
    <row r="38" spans="1:14" x14ac:dyDescent="0.3">
      <c r="A38" s="6">
        <v>5000</v>
      </c>
      <c r="B38" s="1">
        <v>400</v>
      </c>
      <c r="C38" s="1">
        <f t="shared" si="8"/>
        <v>21.285741389179982</v>
      </c>
      <c r="D38" s="1">
        <v>4990</v>
      </c>
      <c r="E38" s="1">
        <v>430</v>
      </c>
      <c r="F38" s="1">
        <f t="shared" si="1"/>
        <v>34.167688900826946</v>
      </c>
      <c r="G38" s="1">
        <v>5010</v>
      </c>
      <c r="H38" s="1">
        <v>430</v>
      </c>
      <c r="I38" s="1">
        <f t="shared" si="2"/>
        <v>34.167688900826946</v>
      </c>
      <c r="J38" s="1">
        <v>5000</v>
      </c>
      <c r="K38" s="1">
        <v>460</v>
      </c>
      <c r="L38" s="7">
        <f t="shared" si="9"/>
        <v>34.167688900826946</v>
      </c>
      <c r="M38" s="12">
        <f t="shared" si="10"/>
        <v>-1.666387057053534</v>
      </c>
      <c r="N38" s="7">
        <f t="shared" si="5"/>
        <v>-1.8004232341032012</v>
      </c>
    </row>
    <row r="39" spans="1:14" x14ac:dyDescent="0.3">
      <c r="A39" s="6">
        <v>5000</v>
      </c>
      <c r="B39" s="1">
        <v>400</v>
      </c>
      <c r="C39" s="1">
        <f t="shared" si="8"/>
        <v>20.527979770847807</v>
      </c>
      <c r="D39" s="1">
        <v>4990</v>
      </c>
      <c r="E39" s="1">
        <v>430</v>
      </c>
      <c r="F39" s="1">
        <f t="shared" si="1"/>
        <v>34.54656970999303</v>
      </c>
      <c r="G39" s="1">
        <v>5010</v>
      </c>
      <c r="H39" s="1">
        <v>430</v>
      </c>
      <c r="I39" s="1">
        <f t="shared" si="2"/>
        <v>34.54656970999303</v>
      </c>
      <c r="J39" s="1">
        <v>5000</v>
      </c>
      <c r="K39" s="1">
        <v>460</v>
      </c>
      <c r="L39" s="7">
        <f t="shared" si="9"/>
        <v>34.54656970999303</v>
      </c>
      <c r="M39" s="12">
        <f t="shared" si="10"/>
        <v>-1.8102596904561712</v>
      </c>
      <c r="N39" s="7">
        <f t="shared" si="5"/>
        <v>-1.9555619022419528</v>
      </c>
    </row>
    <row r="40" spans="1:14" ht="15" thickBot="1" x14ac:dyDescent="0.35">
      <c r="A40" s="8">
        <v>5000</v>
      </c>
      <c r="B40" s="10">
        <v>400</v>
      </c>
      <c r="C40" s="10">
        <f t="shared" si="8"/>
        <v>19.770218152515632</v>
      </c>
      <c r="D40" s="1">
        <v>4990</v>
      </c>
      <c r="E40" s="10">
        <v>430</v>
      </c>
      <c r="F40" s="10">
        <f t="shared" si="1"/>
        <v>34.925450519159114</v>
      </c>
      <c r="G40" s="10">
        <v>5010</v>
      </c>
      <c r="H40" s="10">
        <v>430</v>
      </c>
      <c r="I40" s="10">
        <f t="shared" si="2"/>
        <v>34.925450519159114</v>
      </c>
      <c r="J40" s="10">
        <v>5000</v>
      </c>
      <c r="K40" s="10">
        <v>460</v>
      </c>
      <c r="L40" s="9">
        <f t="shared" si="9"/>
        <v>34.925450519159114</v>
      </c>
      <c r="M40" s="13">
        <f t="shared" si="10"/>
        <v>-1.9536232682241814</v>
      </c>
      <c r="N40" s="9">
        <f t="shared" si="5"/>
        <v>-2.1101019365964535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D92-E856-4B06-B754-37ABA85A8117}">
  <dimension ref="A1:P40"/>
  <sheetViews>
    <sheetView workbookViewId="0">
      <selection activeCell="C7" sqref="C7"/>
    </sheetView>
  </sheetViews>
  <sheetFormatPr baseColWidth="10" defaultRowHeight="14.4" x14ac:dyDescent="0.3"/>
  <cols>
    <col min="13" max="13" width="23.44140625" customWidth="1"/>
    <col min="14" max="14" width="21" customWidth="1"/>
  </cols>
  <sheetData>
    <row r="1" spans="1:16" x14ac:dyDescent="0.3">
      <c r="A1" s="50" t="s">
        <v>0</v>
      </c>
      <c r="B1" s="51"/>
      <c r="C1" s="51"/>
      <c r="D1" s="51" t="s">
        <v>1</v>
      </c>
      <c r="E1" s="51"/>
      <c r="F1" s="51"/>
      <c r="G1" s="51" t="s">
        <v>2</v>
      </c>
      <c r="H1" s="51"/>
      <c r="I1" s="51"/>
      <c r="J1" s="51" t="s">
        <v>6</v>
      </c>
      <c r="K1" s="51"/>
      <c r="L1" s="52"/>
      <c r="N1" s="2" t="s">
        <v>7</v>
      </c>
      <c r="O1" s="2" t="s">
        <v>8</v>
      </c>
    </row>
    <row r="2" spans="1:16" ht="15" thickBot="1" x14ac:dyDescent="0.35">
      <c r="A2" s="6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J2" s="1" t="s">
        <v>3</v>
      </c>
      <c r="K2" s="1" t="s">
        <v>4</v>
      </c>
      <c r="L2" s="7" t="s">
        <v>5</v>
      </c>
      <c r="M2" s="3">
        <v>30</v>
      </c>
      <c r="N2" s="4" t="s">
        <v>9</v>
      </c>
      <c r="O2" s="2">
        <f>ATAN(P2)*(SQRT((D3-G3)^2))</f>
        <v>0.34903041302931648</v>
      </c>
      <c r="P2">
        <f>1*PI()/180</f>
        <v>1.7453292519943295E-2</v>
      </c>
    </row>
    <row r="3" spans="1:16" x14ac:dyDescent="0.3">
      <c r="A3" s="6">
        <v>5000</v>
      </c>
      <c r="B3" s="1">
        <v>400</v>
      </c>
      <c r="C3" s="1">
        <v>30</v>
      </c>
      <c r="D3" s="1">
        <v>4990</v>
      </c>
      <c r="E3" s="1">
        <v>430</v>
      </c>
      <c r="F3" s="1">
        <v>30</v>
      </c>
      <c r="G3" s="1">
        <v>5010</v>
      </c>
      <c r="H3" s="1">
        <v>430</v>
      </c>
      <c r="I3" s="1">
        <v>30</v>
      </c>
      <c r="J3" s="1">
        <v>5000</v>
      </c>
      <c r="K3" s="1">
        <v>460</v>
      </c>
      <c r="L3" s="7">
        <v>30</v>
      </c>
      <c r="M3" s="11" t="s">
        <v>12</v>
      </c>
      <c r="N3" s="5" t="s">
        <v>13</v>
      </c>
      <c r="P3">
        <f>TAN(O2/20)</f>
        <v>1.7453292519943295E-2</v>
      </c>
    </row>
    <row r="4" spans="1:16" x14ac:dyDescent="0.3">
      <c r="A4" s="6">
        <v>5000</v>
      </c>
      <c r="B4" s="1">
        <v>400</v>
      </c>
      <c r="C4" s="1">
        <f>C3</f>
        <v>30</v>
      </c>
      <c r="D4" s="1">
        <v>4990</v>
      </c>
      <c r="E4" s="1">
        <v>430</v>
      </c>
      <c r="F4" s="1">
        <f>F3+$O$2/2</f>
        <v>30.174515206514659</v>
      </c>
      <c r="G4" s="1">
        <v>5010</v>
      </c>
      <c r="H4" s="1">
        <v>430</v>
      </c>
      <c r="I4" s="1">
        <f>I3-$O$2/2</f>
        <v>29.825484793485341</v>
      </c>
      <c r="J4" s="1">
        <v>5000</v>
      </c>
      <c r="K4" s="1">
        <v>460</v>
      </c>
      <c r="L4" s="7">
        <f>L3</f>
        <v>30</v>
      </c>
      <c r="M4" s="12">
        <f>ATAN((F4-I4)/SQRT((D4-G4)^2)*180/PI())</f>
        <v>0.78534740052795071</v>
      </c>
      <c r="N4" s="7">
        <f>ATAN((F4-I4)/SQRT((D4-H4)^2+(E4-H4)^2))*180/PI()</f>
        <v>4.3855196379899639E-3</v>
      </c>
    </row>
    <row r="5" spans="1:16" x14ac:dyDescent="0.3">
      <c r="A5" s="6">
        <v>5000</v>
      </c>
      <c r="B5" s="1">
        <v>400</v>
      </c>
      <c r="C5" s="1">
        <f t="shared" ref="C5:C7" si="0">C4</f>
        <v>30</v>
      </c>
      <c r="D5" s="1">
        <v>4990</v>
      </c>
      <c r="E5" s="1">
        <v>430</v>
      </c>
      <c r="F5" s="1">
        <f>F4+$O$2/2</f>
        <v>30.349030413029318</v>
      </c>
      <c r="G5" s="1">
        <v>5010</v>
      </c>
      <c r="H5" s="1">
        <v>430</v>
      </c>
      <c r="I5" s="1">
        <f t="shared" ref="I5:I7" si="1">I4-$O$2/2</f>
        <v>29.650969586970682</v>
      </c>
      <c r="J5" s="1">
        <v>5000</v>
      </c>
      <c r="K5" s="1">
        <v>460</v>
      </c>
      <c r="L5" s="7">
        <f t="shared" ref="L5:L7" si="2">L4</f>
        <v>30</v>
      </c>
      <c r="M5" s="12">
        <f t="shared" ref="M5:M7" si="3">ATAN((F5-I5)/SQRT((D5-G5)^2)*180/PI())</f>
        <v>1.1071081062615451</v>
      </c>
    </row>
    <row r="6" spans="1:16" x14ac:dyDescent="0.3">
      <c r="A6" s="6">
        <v>5000</v>
      </c>
      <c r="B6" s="1">
        <v>400</v>
      </c>
      <c r="C6" s="1">
        <f t="shared" si="0"/>
        <v>30</v>
      </c>
      <c r="D6" s="1">
        <v>4990</v>
      </c>
      <c r="E6" s="1">
        <v>430</v>
      </c>
      <c r="F6" s="1">
        <f>F5+$O$2/2</f>
        <v>30.523545619543977</v>
      </c>
      <c r="G6" s="1">
        <v>5010</v>
      </c>
      <c r="H6" s="1">
        <v>430</v>
      </c>
      <c r="I6" s="1">
        <f t="shared" si="1"/>
        <v>29.476454380456023</v>
      </c>
      <c r="J6" s="1">
        <v>5000</v>
      </c>
      <c r="K6" s="1">
        <v>460</v>
      </c>
      <c r="L6" s="7">
        <f t="shared" si="2"/>
        <v>30</v>
      </c>
      <c r="M6" s="12">
        <f t="shared" si="3"/>
        <v>1.2490153134395918</v>
      </c>
    </row>
    <row r="7" spans="1:16" x14ac:dyDescent="0.3">
      <c r="A7" s="6">
        <v>5000</v>
      </c>
      <c r="B7" s="1">
        <v>400</v>
      </c>
      <c r="C7" s="1">
        <f t="shared" si="0"/>
        <v>30</v>
      </c>
      <c r="D7" s="1">
        <v>4990</v>
      </c>
      <c r="E7" s="1">
        <v>430</v>
      </c>
      <c r="F7" s="1">
        <f t="shared" ref="F7" si="4">F6+$O$2/2</f>
        <v>30.698060826058637</v>
      </c>
      <c r="G7" s="1">
        <v>5010</v>
      </c>
      <c r="H7" s="1">
        <v>430</v>
      </c>
      <c r="I7" s="1">
        <f t="shared" si="1"/>
        <v>29.301939173941363</v>
      </c>
      <c r="J7" s="1">
        <v>5000</v>
      </c>
      <c r="K7" s="1">
        <v>460</v>
      </c>
      <c r="L7" s="7">
        <f t="shared" si="2"/>
        <v>30</v>
      </c>
      <c r="M7" s="12">
        <f t="shared" si="3"/>
        <v>1.3257937741888131</v>
      </c>
    </row>
    <row r="8" spans="1:16" x14ac:dyDescent="0.3">
      <c r="A8" s="14">
        <v>5000</v>
      </c>
      <c r="B8" s="15">
        <v>400</v>
      </c>
      <c r="C8" s="15">
        <f t="shared" ref="C8" si="5">C7</f>
        <v>30</v>
      </c>
      <c r="D8" s="1">
        <v>4990</v>
      </c>
      <c r="E8" s="15">
        <v>430</v>
      </c>
      <c r="F8" s="15">
        <f>F7-$O$2/2</f>
        <v>30.523545619543977</v>
      </c>
      <c r="G8" s="15">
        <v>5010</v>
      </c>
      <c r="H8" s="15">
        <v>430</v>
      </c>
      <c r="I8" s="15">
        <f>I7+$O$2/2</f>
        <v>29.476454380456023</v>
      </c>
      <c r="J8" s="15">
        <v>5000</v>
      </c>
      <c r="K8" s="15">
        <v>460</v>
      </c>
      <c r="L8" s="16">
        <f t="shared" ref="L8" si="6">L7</f>
        <v>30</v>
      </c>
      <c r="M8" s="12">
        <f t="shared" ref="M8" si="7">ATAN((F8-I8)/SQRT((D8-G8)^2)*180/PI())</f>
        <v>1.2490153134395918</v>
      </c>
    </row>
    <row r="9" spans="1:16" x14ac:dyDescent="0.3">
      <c r="A9" s="6">
        <v>5000</v>
      </c>
      <c r="B9" s="1">
        <v>400</v>
      </c>
      <c r="C9" s="1">
        <f t="shared" ref="C9:C14" si="8">C8</f>
        <v>30</v>
      </c>
      <c r="D9" s="1">
        <v>4990</v>
      </c>
      <c r="E9" s="1">
        <v>430</v>
      </c>
      <c r="F9" s="1">
        <f t="shared" ref="F9:F13" si="9">F8-$O$2/2</f>
        <v>30.349030413029318</v>
      </c>
      <c r="G9" s="1">
        <v>5010</v>
      </c>
      <c r="H9" s="1">
        <v>430</v>
      </c>
      <c r="I9" s="1">
        <f t="shared" ref="I9:I13" si="10">I8+$O$2/2</f>
        <v>29.650969586970682</v>
      </c>
      <c r="J9" s="1">
        <v>5000</v>
      </c>
      <c r="K9" s="1">
        <v>460</v>
      </c>
      <c r="L9" s="7">
        <f t="shared" ref="L9:L14" si="11">L8</f>
        <v>30</v>
      </c>
      <c r="M9" s="12">
        <f t="shared" ref="M9:M14" si="12">ATAN((F9-I9)/SQRT((D9-G9)^2)*180/PI())</f>
        <v>1.1071081062615451</v>
      </c>
    </row>
    <row r="10" spans="1:16" x14ac:dyDescent="0.3">
      <c r="A10" s="6">
        <v>5000</v>
      </c>
      <c r="B10" s="1">
        <v>400</v>
      </c>
      <c r="C10" s="1">
        <f t="shared" si="8"/>
        <v>30</v>
      </c>
      <c r="D10" s="1">
        <v>4990</v>
      </c>
      <c r="E10" s="1">
        <v>430</v>
      </c>
      <c r="F10" s="1">
        <f t="shared" si="9"/>
        <v>30.174515206514659</v>
      </c>
      <c r="G10" s="1">
        <v>5010</v>
      </c>
      <c r="H10" s="1">
        <v>430</v>
      </c>
      <c r="I10" s="1">
        <f t="shared" si="10"/>
        <v>29.825484793485341</v>
      </c>
      <c r="J10" s="1">
        <v>5000</v>
      </c>
      <c r="K10" s="1">
        <v>460</v>
      </c>
      <c r="L10" s="7">
        <f t="shared" si="11"/>
        <v>30</v>
      </c>
      <c r="M10" s="12">
        <f t="shared" si="12"/>
        <v>0.78534740052795071</v>
      </c>
    </row>
    <row r="11" spans="1:16" x14ac:dyDescent="0.3">
      <c r="A11" s="6">
        <v>5000</v>
      </c>
      <c r="B11" s="1">
        <v>400</v>
      </c>
      <c r="C11" s="1">
        <f t="shared" si="8"/>
        <v>30</v>
      </c>
      <c r="D11" s="1">
        <v>4990</v>
      </c>
      <c r="E11" s="1">
        <v>430</v>
      </c>
      <c r="F11" s="1">
        <f t="shared" si="9"/>
        <v>30</v>
      </c>
      <c r="G11" s="1">
        <v>5010</v>
      </c>
      <c r="H11" s="1">
        <v>430</v>
      </c>
      <c r="I11" s="1">
        <f t="shared" si="10"/>
        <v>30</v>
      </c>
      <c r="J11" s="1">
        <v>5000</v>
      </c>
      <c r="K11" s="1">
        <v>460</v>
      </c>
      <c r="L11" s="7">
        <f t="shared" si="11"/>
        <v>30</v>
      </c>
      <c r="M11" s="12">
        <f t="shared" si="12"/>
        <v>0</v>
      </c>
    </row>
    <row r="12" spans="1:16" x14ac:dyDescent="0.3">
      <c r="A12" s="6">
        <v>5000</v>
      </c>
      <c r="B12" s="1">
        <v>400</v>
      </c>
      <c r="C12" s="1">
        <f t="shared" si="8"/>
        <v>30</v>
      </c>
      <c r="D12" s="1">
        <v>4990</v>
      </c>
      <c r="E12" s="1">
        <v>430</v>
      </c>
      <c r="F12" s="1">
        <f t="shared" si="9"/>
        <v>29.825484793485341</v>
      </c>
      <c r="G12" s="1">
        <v>5010</v>
      </c>
      <c r="H12" s="1">
        <v>430</v>
      </c>
      <c r="I12" s="1">
        <f t="shared" si="10"/>
        <v>30.174515206514659</v>
      </c>
      <c r="J12" s="1">
        <v>5000</v>
      </c>
      <c r="K12" s="1">
        <v>460</v>
      </c>
      <c r="L12" s="7">
        <f t="shared" si="11"/>
        <v>30</v>
      </c>
      <c r="M12" s="12">
        <f t="shared" si="12"/>
        <v>-0.78534740052795071</v>
      </c>
    </row>
    <row r="13" spans="1:16" x14ac:dyDescent="0.3">
      <c r="A13" s="6">
        <v>5000</v>
      </c>
      <c r="B13" s="1">
        <v>400</v>
      </c>
      <c r="C13" s="1">
        <f t="shared" si="8"/>
        <v>30</v>
      </c>
      <c r="D13" s="1">
        <v>4990</v>
      </c>
      <c r="E13" s="1">
        <v>430</v>
      </c>
      <c r="F13" s="1">
        <f t="shared" si="9"/>
        <v>29.650969586970682</v>
      </c>
      <c r="G13" s="1">
        <v>5010</v>
      </c>
      <c r="H13" s="1">
        <v>430</v>
      </c>
      <c r="I13" s="1">
        <f t="shared" si="10"/>
        <v>30.349030413029318</v>
      </c>
      <c r="J13" s="1">
        <v>5000</v>
      </c>
      <c r="K13" s="1">
        <v>460</v>
      </c>
      <c r="L13" s="7">
        <f t="shared" si="11"/>
        <v>30</v>
      </c>
      <c r="M13" s="12">
        <f t="shared" si="12"/>
        <v>-1.1071081062615451</v>
      </c>
    </row>
    <row r="14" spans="1:16" x14ac:dyDescent="0.3">
      <c r="A14" s="14">
        <v>5000</v>
      </c>
      <c r="B14" s="15">
        <v>400</v>
      </c>
      <c r="C14" s="15">
        <f t="shared" si="8"/>
        <v>30</v>
      </c>
      <c r="D14" s="1">
        <v>4990</v>
      </c>
      <c r="E14" s="15">
        <v>430</v>
      </c>
      <c r="F14" s="15">
        <f>F13+$O$2/2</f>
        <v>29.825484793485341</v>
      </c>
      <c r="G14" s="15">
        <v>5010</v>
      </c>
      <c r="H14" s="15">
        <v>430</v>
      </c>
      <c r="I14" s="15">
        <f>I13-$O$2/2</f>
        <v>30.174515206514659</v>
      </c>
      <c r="J14" s="15">
        <v>5000</v>
      </c>
      <c r="K14" s="15">
        <v>460</v>
      </c>
      <c r="L14" s="16">
        <f t="shared" si="11"/>
        <v>30</v>
      </c>
      <c r="M14" s="12">
        <f t="shared" si="12"/>
        <v>-0.78534740052795071</v>
      </c>
    </row>
    <row r="15" spans="1:16" x14ac:dyDescent="0.3">
      <c r="A15" s="6">
        <v>5000</v>
      </c>
      <c r="B15" s="1">
        <v>400</v>
      </c>
      <c r="C15" s="1">
        <f t="shared" ref="C15:C23" si="13">C14</f>
        <v>30</v>
      </c>
      <c r="D15" s="1">
        <v>4990</v>
      </c>
      <c r="E15" s="1">
        <v>430</v>
      </c>
      <c r="F15" s="1">
        <f t="shared" ref="F15:F22" si="14">F14+$O$2/2</f>
        <v>30</v>
      </c>
      <c r="G15" s="1">
        <v>5010</v>
      </c>
      <c r="H15" s="1">
        <v>430</v>
      </c>
      <c r="I15" s="1">
        <f t="shared" ref="I15:I22" si="15">I14-$O$2/2</f>
        <v>30</v>
      </c>
      <c r="J15" s="1">
        <v>5000</v>
      </c>
      <c r="K15" s="1">
        <v>460</v>
      </c>
      <c r="L15" s="7">
        <f t="shared" ref="L15:L23" si="16">L14</f>
        <v>30</v>
      </c>
      <c r="M15" s="12">
        <f t="shared" ref="M15:M40" si="17">ATAN((F15-I15)/SQRT((D15-G15)^2)*180/PI())</f>
        <v>0</v>
      </c>
    </row>
    <row r="16" spans="1:16" x14ac:dyDescent="0.3">
      <c r="A16" s="6">
        <v>5000</v>
      </c>
      <c r="B16" s="1">
        <v>400</v>
      </c>
      <c r="C16" s="1">
        <f t="shared" si="13"/>
        <v>30</v>
      </c>
      <c r="D16" s="1">
        <v>4990</v>
      </c>
      <c r="E16" s="1">
        <v>430</v>
      </c>
      <c r="F16" s="1">
        <f t="shared" si="14"/>
        <v>30.174515206514659</v>
      </c>
      <c r="G16" s="1">
        <v>5010</v>
      </c>
      <c r="H16" s="1">
        <v>430</v>
      </c>
      <c r="I16" s="1">
        <f t="shared" si="15"/>
        <v>29.825484793485341</v>
      </c>
      <c r="J16" s="1">
        <v>5000</v>
      </c>
      <c r="K16" s="1">
        <v>460</v>
      </c>
      <c r="L16" s="7">
        <f t="shared" si="16"/>
        <v>30</v>
      </c>
      <c r="M16" s="12">
        <f t="shared" si="17"/>
        <v>0.78534740052795071</v>
      </c>
    </row>
    <row r="17" spans="1:13" x14ac:dyDescent="0.3">
      <c r="A17" s="6">
        <v>5000</v>
      </c>
      <c r="B17" s="1">
        <v>400</v>
      </c>
      <c r="C17" s="1">
        <f t="shared" si="13"/>
        <v>30</v>
      </c>
      <c r="D17" s="1">
        <v>4990</v>
      </c>
      <c r="E17" s="1">
        <v>430</v>
      </c>
      <c r="F17" s="1">
        <f t="shared" si="14"/>
        <v>30.349030413029318</v>
      </c>
      <c r="G17" s="1">
        <v>5010</v>
      </c>
      <c r="H17" s="1">
        <v>430</v>
      </c>
      <c r="I17" s="1">
        <f t="shared" si="15"/>
        <v>29.650969586970682</v>
      </c>
      <c r="J17" s="1">
        <v>5000</v>
      </c>
      <c r="K17" s="1">
        <v>460</v>
      </c>
      <c r="L17" s="7">
        <f t="shared" si="16"/>
        <v>30</v>
      </c>
      <c r="M17" s="12">
        <f t="shared" si="17"/>
        <v>1.1071081062615451</v>
      </c>
    </row>
    <row r="18" spans="1:13" x14ac:dyDescent="0.3">
      <c r="A18" s="6">
        <v>5000</v>
      </c>
      <c r="B18" s="1">
        <v>400</v>
      </c>
      <c r="C18" s="1">
        <f t="shared" si="13"/>
        <v>30</v>
      </c>
      <c r="D18" s="1">
        <v>4990</v>
      </c>
      <c r="E18" s="1">
        <v>430</v>
      </c>
      <c r="F18" s="1">
        <f t="shared" si="14"/>
        <v>30.523545619543977</v>
      </c>
      <c r="G18" s="1">
        <v>5010</v>
      </c>
      <c r="H18" s="1">
        <v>430</v>
      </c>
      <c r="I18" s="1">
        <f t="shared" si="15"/>
        <v>29.476454380456023</v>
      </c>
      <c r="J18" s="1">
        <v>5000</v>
      </c>
      <c r="K18" s="1">
        <v>460</v>
      </c>
      <c r="L18" s="7">
        <f t="shared" si="16"/>
        <v>30</v>
      </c>
      <c r="M18" s="12">
        <f t="shared" si="17"/>
        <v>1.2490153134395918</v>
      </c>
    </row>
    <row r="19" spans="1:13" x14ac:dyDescent="0.3">
      <c r="A19" s="6">
        <v>5000</v>
      </c>
      <c r="B19" s="1">
        <v>400</v>
      </c>
      <c r="C19" s="1">
        <f t="shared" si="13"/>
        <v>30</v>
      </c>
      <c r="D19" s="1">
        <v>4990</v>
      </c>
      <c r="E19" s="1">
        <v>430</v>
      </c>
      <c r="F19" s="1">
        <f t="shared" si="14"/>
        <v>30.698060826058637</v>
      </c>
      <c r="G19" s="1">
        <v>5010</v>
      </c>
      <c r="H19" s="1">
        <v>430</v>
      </c>
      <c r="I19" s="1">
        <f t="shared" si="15"/>
        <v>29.301939173941363</v>
      </c>
      <c r="J19" s="1">
        <v>5000</v>
      </c>
      <c r="K19" s="1">
        <v>460</v>
      </c>
      <c r="L19" s="7">
        <f t="shared" si="16"/>
        <v>30</v>
      </c>
      <c r="M19" s="12">
        <f t="shared" si="17"/>
        <v>1.3257937741888131</v>
      </c>
    </row>
    <row r="20" spans="1:13" x14ac:dyDescent="0.3">
      <c r="A20" s="6">
        <v>5000</v>
      </c>
      <c r="B20" s="1">
        <v>400</v>
      </c>
      <c r="C20" s="1">
        <f t="shared" si="13"/>
        <v>30</v>
      </c>
      <c r="D20" s="1">
        <v>4990</v>
      </c>
      <c r="E20" s="1">
        <v>430</v>
      </c>
      <c r="F20" s="1">
        <f t="shared" si="14"/>
        <v>30.872576032573296</v>
      </c>
      <c r="G20" s="1">
        <v>5010</v>
      </c>
      <c r="H20" s="1">
        <v>430</v>
      </c>
      <c r="I20" s="1">
        <f t="shared" si="15"/>
        <v>29.127423967426704</v>
      </c>
      <c r="J20" s="1">
        <v>5000</v>
      </c>
      <c r="K20" s="1">
        <v>460</v>
      </c>
      <c r="L20" s="7">
        <f t="shared" si="16"/>
        <v>30</v>
      </c>
      <c r="M20" s="12">
        <f t="shared" si="17"/>
        <v>1.3733812418495179</v>
      </c>
    </row>
    <row r="21" spans="1:13" x14ac:dyDescent="0.3">
      <c r="A21" s="6">
        <v>5000</v>
      </c>
      <c r="B21" s="1">
        <v>400</v>
      </c>
      <c r="C21" s="1">
        <f t="shared" si="13"/>
        <v>30</v>
      </c>
      <c r="D21" s="1">
        <v>4990</v>
      </c>
      <c r="E21" s="1">
        <v>430</v>
      </c>
      <c r="F21" s="1">
        <f t="shared" si="14"/>
        <v>31.047091239087955</v>
      </c>
      <c r="G21" s="1">
        <v>5010</v>
      </c>
      <c r="H21" s="1">
        <v>430</v>
      </c>
      <c r="I21" s="1">
        <f t="shared" si="15"/>
        <v>28.952908760912045</v>
      </c>
      <c r="J21" s="1">
        <v>5000</v>
      </c>
      <c r="K21" s="1">
        <v>460</v>
      </c>
      <c r="L21" s="7">
        <f t="shared" si="16"/>
        <v>30</v>
      </c>
      <c r="M21" s="12">
        <f t="shared" si="17"/>
        <v>1.4056311849563026</v>
      </c>
    </row>
    <row r="22" spans="1:13" x14ac:dyDescent="0.3">
      <c r="A22" s="6">
        <v>5000</v>
      </c>
      <c r="B22" s="1">
        <v>400</v>
      </c>
      <c r="C22" s="1">
        <f t="shared" si="13"/>
        <v>30</v>
      </c>
      <c r="D22" s="1">
        <v>4990</v>
      </c>
      <c r="E22" s="1">
        <v>430</v>
      </c>
      <c r="F22" s="1">
        <f t="shared" si="14"/>
        <v>31.221606445602614</v>
      </c>
      <c r="G22" s="1">
        <v>5010</v>
      </c>
      <c r="H22" s="1">
        <v>430</v>
      </c>
      <c r="I22" s="1">
        <f t="shared" si="15"/>
        <v>28.778393554397386</v>
      </c>
      <c r="J22" s="1">
        <v>5000</v>
      </c>
      <c r="K22" s="1">
        <v>460</v>
      </c>
      <c r="L22" s="7">
        <f t="shared" si="16"/>
        <v>30</v>
      </c>
      <c r="M22" s="12">
        <f t="shared" si="17"/>
        <v>1.428885057894566</v>
      </c>
    </row>
    <row r="23" spans="1:13" x14ac:dyDescent="0.3">
      <c r="A23" s="14">
        <v>5000</v>
      </c>
      <c r="B23" s="15">
        <v>400</v>
      </c>
      <c r="C23" s="15">
        <f t="shared" si="13"/>
        <v>30</v>
      </c>
      <c r="D23" s="1">
        <v>4990</v>
      </c>
      <c r="E23" s="15">
        <v>430</v>
      </c>
      <c r="F23" s="15">
        <f>F22-$O$2/2</f>
        <v>31.047091239087955</v>
      </c>
      <c r="G23" s="15">
        <v>5010</v>
      </c>
      <c r="H23" s="15">
        <v>430</v>
      </c>
      <c r="I23" s="15">
        <f>I22+$O$2/2</f>
        <v>28.952908760912045</v>
      </c>
      <c r="J23" s="15">
        <v>5000</v>
      </c>
      <c r="K23" s="15">
        <v>460</v>
      </c>
      <c r="L23" s="16">
        <f t="shared" si="16"/>
        <v>30</v>
      </c>
      <c r="M23" s="12">
        <f t="shared" si="17"/>
        <v>1.4056311849563026</v>
      </c>
    </row>
    <row r="24" spans="1:13" x14ac:dyDescent="0.3">
      <c r="A24" s="17">
        <v>5000</v>
      </c>
      <c r="B24" s="18">
        <v>400</v>
      </c>
      <c r="C24" s="18">
        <f t="shared" ref="C24:C40" si="18">C23</f>
        <v>30</v>
      </c>
      <c r="D24" s="1">
        <v>4990</v>
      </c>
      <c r="E24" s="18">
        <v>430</v>
      </c>
      <c r="F24" s="18">
        <f t="shared" ref="F24:F40" si="19">F23-$O$2/2</f>
        <v>30.872576032573296</v>
      </c>
      <c r="G24" s="18">
        <v>5010</v>
      </c>
      <c r="H24" s="18">
        <v>430</v>
      </c>
      <c r="I24" s="18">
        <f t="shared" ref="I24:I40" si="20">I23+$O$2/2</f>
        <v>29.127423967426704</v>
      </c>
      <c r="J24" s="18">
        <v>5000</v>
      </c>
      <c r="K24" s="18">
        <v>460</v>
      </c>
      <c r="L24" s="19">
        <f t="shared" ref="L24:L40" si="21">L23</f>
        <v>30</v>
      </c>
      <c r="M24" s="12">
        <f t="shared" si="17"/>
        <v>1.3733812418495179</v>
      </c>
    </row>
    <row r="25" spans="1:13" x14ac:dyDescent="0.3">
      <c r="A25" s="17">
        <v>5000</v>
      </c>
      <c r="B25" s="18">
        <v>400</v>
      </c>
      <c r="C25" s="18">
        <f t="shared" si="18"/>
        <v>30</v>
      </c>
      <c r="D25" s="1">
        <v>4990</v>
      </c>
      <c r="E25" s="18">
        <v>430</v>
      </c>
      <c r="F25" s="18">
        <f t="shared" si="19"/>
        <v>30.698060826058637</v>
      </c>
      <c r="G25" s="18">
        <v>5010</v>
      </c>
      <c r="H25" s="18">
        <v>430</v>
      </c>
      <c r="I25" s="18">
        <f t="shared" si="20"/>
        <v>29.301939173941363</v>
      </c>
      <c r="J25" s="18">
        <v>5000</v>
      </c>
      <c r="K25" s="18">
        <v>460</v>
      </c>
      <c r="L25" s="19">
        <f t="shared" si="21"/>
        <v>30</v>
      </c>
      <c r="M25" s="12">
        <f t="shared" si="17"/>
        <v>1.3257937741888131</v>
      </c>
    </row>
    <row r="26" spans="1:13" x14ac:dyDescent="0.3">
      <c r="A26" s="17">
        <v>5000</v>
      </c>
      <c r="B26" s="18">
        <v>400</v>
      </c>
      <c r="C26" s="18">
        <f t="shared" si="18"/>
        <v>30</v>
      </c>
      <c r="D26" s="1">
        <v>4990</v>
      </c>
      <c r="E26" s="18">
        <v>430</v>
      </c>
      <c r="F26" s="18">
        <f t="shared" si="19"/>
        <v>30.523545619543977</v>
      </c>
      <c r="G26" s="18">
        <v>5010</v>
      </c>
      <c r="H26" s="18">
        <v>430</v>
      </c>
      <c r="I26" s="18">
        <f t="shared" si="20"/>
        <v>29.476454380456023</v>
      </c>
      <c r="J26" s="18">
        <v>5000</v>
      </c>
      <c r="K26" s="18">
        <v>460</v>
      </c>
      <c r="L26" s="19">
        <f t="shared" si="21"/>
        <v>30</v>
      </c>
      <c r="M26" s="12">
        <f t="shared" si="17"/>
        <v>1.2490153134395918</v>
      </c>
    </row>
    <row r="27" spans="1:13" x14ac:dyDescent="0.3">
      <c r="A27" s="17">
        <v>5000</v>
      </c>
      <c r="B27" s="18">
        <v>400</v>
      </c>
      <c r="C27" s="18">
        <f t="shared" si="18"/>
        <v>30</v>
      </c>
      <c r="D27" s="1">
        <v>4990</v>
      </c>
      <c r="E27" s="18">
        <v>430</v>
      </c>
      <c r="F27" s="18">
        <f t="shared" si="19"/>
        <v>30.349030413029318</v>
      </c>
      <c r="G27" s="18">
        <v>5010</v>
      </c>
      <c r="H27" s="18">
        <v>430</v>
      </c>
      <c r="I27" s="18">
        <f t="shared" si="20"/>
        <v>29.650969586970682</v>
      </c>
      <c r="J27" s="18">
        <v>5000</v>
      </c>
      <c r="K27" s="18">
        <v>460</v>
      </c>
      <c r="L27" s="19">
        <f t="shared" si="21"/>
        <v>30</v>
      </c>
      <c r="M27" s="12">
        <f t="shared" si="17"/>
        <v>1.1071081062615451</v>
      </c>
    </row>
    <row r="28" spans="1:13" x14ac:dyDescent="0.3">
      <c r="A28" s="17">
        <v>5000</v>
      </c>
      <c r="B28" s="18">
        <v>400</v>
      </c>
      <c r="C28" s="18">
        <f t="shared" si="18"/>
        <v>30</v>
      </c>
      <c r="D28" s="1">
        <v>4990</v>
      </c>
      <c r="E28" s="18">
        <v>430</v>
      </c>
      <c r="F28" s="18">
        <f t="shared" si="19"/>
        <v>30.174515206514659</v>
      </c>
      <c r="G28" s="18">
        <v>5010</v>
      </c>
      <c r="H28" s="18">
        <v>430</v>
      </c>
      <c r="I28" s="18">
        <f t="shared" si="20"/>
        <v>29.825484793485341</v>
      </c>
      <c r="J28" s="18">
        <v>5000</v>
      </c>
      <c r="K28" s="18">
        <v>460</v>
      </c>
      <c r="L28" s="19">
        <f t="shared" si="21"/>
        <v>30</v>
      </c>
      <c r="M28" s="12">
        <f t="shared" si="17"/>
        <v>0.78534740052795071</v>
      </c>
    </row>
    <row r="29" spans="1:13" x14ac:dyDescent="0.3">
      <c r="A29" s="17">
        <v>5000</v>
      </c>
      <c r="B29" s="18">
        <v>400</v>
      </c>
      <c r="C29" s="18">
        <f t="shared" si="18"/>
        <v>30</v>
      </c>
      <c r="D29" s="1">
        <v>4990</v>
      </c>
      <c r="E29" s="18">
        <v>430</v>
      </c>
      <c r="F29" s="18">
        <f t="shared" si="19"/>
        <v>30</v>
      </c>
      <c r="G29" s="18">
        <v>5010</v>
      </c>
      <c r="H29" s="18">
        <v>430</v>
      </c>
      <c r="I29" s="18">
        <f t="shared" si="20"/>
        <v>30</v>
      </c>
      <c r="J29" s="18">
        <v>5000</v>
      </c>
      <c r="K29" s="18">
        <v>460</v>
      </c>
      <c r="L29" s="19">
        <f t="shared" si="21"/>
        <v>30</v>
      </c>
      <c r="M29" s="12">
        <f t="shared" si="17"/>
        <v>0</v>
      </c>
    </row>
    <row r="30" spans="1:13" x14ac:dyDescent="0.3">
      <c r="A30" s="17">
        <v>5000</v>
      </c>
      <c r="B30" s="18">
        <v>400</v>
      </c>
      <c r="C30" s="18">
        <f t="shared" si="18"/>
        <v>30</v>
      </c>
      <c r="D30" s="1">
        <v>4990</v>
      </c>
      <c r="E30" s="18">
        <v>430</v>
      </c>
      <c r="F30" s="18">
        <f t="shared" si="19"/>
        <v>29.825484793485341</v>
      </c>
      <c r="G30" s="18">
        <v>5010</v>
      </c>
      <c r="H30" s="18">
        <v>430</v>
      </c>
      <c r="I30" s="18">
        <f t="shared" si="20"/>
        <v>30.174515206514659</v>
      </c>
      <c r="J30" s="18">
        <v>5000</v>
      </c>
      <c r="K30" s="18">
        <v>460</v>
      </c>
      <c r="L30" s="19">
        <f t="shared" si="21"/>
        <v>30</v>
      </c>
      <c r="M30" s="12">
        <f t="shared" si="17"/>
        <v>-0.78534740052795071</v>
      </c>
    </row>
    <row r="31" spans="1:13" x14ac:dyDescent="0.3">
      <c r="A31" s="17">
        <v>5000</v>
      </c>
      <c r="B31" s="18">
        <v>400</v>
      </c>
      <c r="C31" s="18">
        <f t="shared" si="18"/>
        <v>30</v>
      </c>
      <c r="D31" s="1">
        <v>4990</v>
      </c>
      <c r="E31" s="18">
        <v>430</v>
      </c>
      <c r="F31" s="18">
        <f t="shared" si="19"/>
        <v>29.650969586970682</v>
      </c>
      <c r="G31" s="18">
        <v>5010</v>
      </c>
      <c r="H31" s="18">
        <v>430</v>
      </c>
      <c r="I31" s="18">
        <f t="shared" si="20"/>
        <v>30.349030413029318</v>
      </c>
      <c r="J31" s="18">
        <v>5000</v>
      </c>
      <c r="K31" s="18">
        <v>460</v>
      </c>
      <c r="L31" s="19">
        <f t="shared" si="21"/>
        <v>30</v>
      </c>
      <c r="M31" s="12">
        <f t="shared" si="17"/>
        <v>-1.1071081062615451</v>
      </c>
    </row>
    <row r="32" spans="1:13" x14ac:dyDescent="0.3">
      <c r="A32" s="17">
        <v>5000</v>
      </c>
      <c r="B32" s="18">
        <v>400</v>
      </c>
      <c r="C32" s="18">
        <f t="shared" si="18"/>
        <v>30</v>
      </c>
      <c r="D32" s="1">
        <v>4990</v>
      </c>
      <c r="E32" s="18">
        <v>430</v>
      </c>
      <c r="F32" s="18">
        <f t="shared" si="19"/>
        <v>29.476454380456023</v>
      </c>
      <c r="G32" s="18">
        <v>5010</v>
      </c>
      <c r="H32" s="18">
        <v>430</v>
      </c>
      <c r="I32" s="18">
        <f t="shared" si="20"/>
        <v>30.523545619543977</v>
      </c>
      <c r="J32" s="18">
        <v>5000</v>
      </c>
      <c r="K32" s="18">
        <v>460</v>
      </c>
      <c r="L32" s="19">
        <f t="shared" si="21"/>
        <v>30</v>
      </c>
      <c r="M32" s="12">
        <f t="shared" si="17"/>
        <v>-1.2490153134395918</v>
      </c>
    </row>
    <row r="33" spans="1:13" x14ac:dyDescent="0.3">
      <c r="A33" s="17">
        <v>5000</v>
      </c>
      <c r="B33" s="18">
        <v>400</v>
      </c>
      <c r="C33" s="18">
        <f t="shared" si="18"/>
        <v>30</v>
      </c>
      <c r="D33" s="1">
        <v>4990</v>
      </c>
      <c r="E33" s="18">
        <v>430</v>
      </c>
      <c r="F33" s="18">
        <f t="shared" si="19"/>
        <v>29.301939173941363</v>
      </c>
      <c r="G33" s="18">
        <v>5010</v>
      </c>
      <c r="H33" s="18">
        <v>430</v>
      </c>
      <c r="I33" s="18">
        <f t="shared" si="20"/>
        <v>30.698060826058637</v>
      </c>
      <c r="J33" s="18">
        <v>5000</v>
      </c>
      <c r="K33" s="18">
        <v>460</v>
      </c>
      <c r="L33" s="19">
        <f t="shared" si="21"/>
        <v>30</v>
      </c>
      <c r="M33" s="12">
        <f t="shared" si="17"/>
        <v>-1.3257937741888131</v>
      </c>
    </row>
    <row r="34" spans="1:13" x14ac:dyDescent="0.3">
      <c r="A34" s="17">
        <v>5000</v>
      </c>
      <c r="B34" s="18">
        <v>400</v>
      </c>
      <c r="C34" s="18">
        <f t="shared" si="18"/>
        <v>30</v>
      </c>
      <c r="D34" s="1">
        <v>4990</v>
      </c>
      <c r="E34" s="18">
        <v>430</v>
      </c>
      <c r="F34" s="18">
        <f t="shared" si="19"/>
        <v>29.127423967426704</v>
      </c>
      <c r="G34" s="18">
        <v>5010</v>
      </c>
      <c r="H34" s="18">
        <v>430</v>
      </c>
      <c r="I34" s="18">
        <f t="shared" si="20"/>
        <v>30.872576032573296</v>
      </c>
      <c r="J34" s="18">
        <v>5000</v>
      </c>
      <c r="K34" s="18">
        <v>460</v>
      </c>
      <c r="L34" s="19">
        <f t="shared" si="21"/>
        <v>30</v>
      </c>
      <c r="M34" s="12">
        <f t="shared" si="17"/>
        <v>-1.3733812418495179</v>
      </c>
    </row>
    <row r="35" spans="1:13" x14ac:dyDescent="0.3">
      <c r="A35" s="17">
        <v>5000</v>
      </c>
      <c r="B35" s="18">
        <v>400</v>
      </c>
      <c r="C35" s="18">
        <f t="shared" si="18"/>
        <v>30</v>
      </c>
      <c r="D35" s="1">
        <v>4990</v>
      </c>
      <c r="E35" s="18">
        <v>430</v>
      </c>
      <c r="F35" s="18">
        <f t="shared" si="19"/>
        <v>28.952908760912045</v>
      </c>
      <c r="G35" s="18">
        <v>5010</v>
      </c>
      <c r="H35" s="18">
        <v>430</v>
      </c>
      <c r="I35" s="18">
        <f t="shared" si="20"/>
        <v>31.047091239087955</v>
      </c>
      <c r="J35" s="18">
        <v>5000</v>
      </c>
      <c r="K35" s="18">
        <v>460</v>
      </c>
      <c r="L35" s="19">
        <f t="shared" si="21"/>
        <v>30</v>
      </c>
      <c r="M35" s="12">
        <f t="shared" si="17"/>
        <v>-1.4056311849563026</v>
      </c>
    </row>
    <row r="36" spans="1:13" x14ac:dyDescent="0.3">
      <c r="A36" s="17">
        <v>5000</v>
      </c>
      <c r="B36" s="18">
        <v>400</v>
      </c>
      <c r="C36" s="18">
        <f t="shared" si="18"/>
        <v>30</v>
      </c>
      <c r="D36" s="1">
        <v>4990</v>
      </c>
      <c r="E36" s="18">
        <v>430</v>
      </c>
      <c r="F36" s="18">
        <f t="shared" si="19"/>
        <v>28.778393554397386</v>
      </c>
      <c r="G36" s="18">
        <v>5010</v>
      </c>
      <c r="H36" s="18">
        <v>430</v>
      </c>
      <c r="I36" s="18">
        <f t="shared" si="20"/>
        <v>31.221606445602614</v>
      </c>
      <c r="J36" s="18">
        <v>5000</v>
      </c>
      <c r="K36" s="18">
        <v>460</v>
      </c>
      <c r="L36" s="19">
        <f t="shared" si="21"/>
        <v>30</v>
      </c>
      <c r="M36" s="12">
        <f t="shared" si="17"/>
        <v>-1.428885057894566</v>
      </c>
    </row>
    <row r="37" spans="1:13" x14ac:dyDescent="0.3">
      <c r="A37" s="17">
        <v>5000</v>
      </c>
      <c r="B37" s="18">
        <v>400</v>
      </c>
      <c r="C37" s="18">
        <f t="shared" si="18"/>
        <v>30</v>
      </c>
      <c r="D37" s="1">
        <v>4990</v>
      </c>
      <c r="E37" s="18">
        <v>430</v>
      </c>
      <c r="F37" s="18">
        <f t="shared" si="19"/>
        <v>28.603878347882727</v>
      </c>
      <c r="G37" s="18">
        <v>5010</v>
      </c>
      <c r="H37" s="18">
        <v>430</v>
      </c>
      <c r="I37" s="18">
        <f t="shared" si="20"/>
        <v>31.396121652117273</v>
      </c>
      <c r="J37" s="18">
        <v>5000</v>
      </c>
      <c r="K37" s="18">
        <v>460</v>
      </c>
      <c r="L37" s="19">
        <f t="shared" si="21"/>
        <v>30</v>
      </c>
      <c r="M37" s="12">
        <f t="shared" si="17"/>
        <v>-1.4464288361577371</v>
      </c>
    </row>
    <row r="38" spans="1:13" x14ac:dyDescent="0.3">
      <c r="A38" s="17">
        <v>5000</v>
      </c>
      <c r="B38" s="18">
        <v>400</v>
      </c>
      <c r="C38" s="18">
        <f t="shared" si="18"/>
        <v>30</v>
      </c>
      <c r="D38" s="1">
        <v>4990</v>
      </c>
      <c r="E38" s="18">
        <v>430</v>
      </c>
      <c r="F38" s="18">
        <f t="shared" si="19"/>
        <v>28.429363141368068</v>
      </c>
      <c r="G38" s="18">
        <v>5010</v>
      </c>
      <c r="H38" s="18">
        <v>430</v>
      </c>
      <c r="I38" s="18">
        <f t="shared" si="20"/>
        <v>31.570636858631932</v>
      </c>
      <c r="J38" s="18">
        <v>5000</v>
      </c>
      <c r="K38" s="18">
        <v>460</v>
      </c>
      <c r="L38" s="19">
        <f t="shared" si="21"/>
        <v>30</v>
      </c>
      <c r="M38" s="12">
        <f t="shared" si="17"/>
        <v>-1.4601279620001928</v>
      </c>
    </row>
    <row r="39" spans="1:13" x14ac:dyDescent="0.3">
      <c r="A39" s="17">
        <v>5000</v>
      </c>
      <c r="B39" s="18">
        <v>400</v>
      </c>
      <c r="C39" s="18">
        <f t="shared" si="18"/>
        <v>30</v>
      </c>
      <c r="D39" s="1">
        <v>4990</v>
      </c>
      <c r="E39" s="18">
        <v>430</v>
      </c>
      <c r="F39" s="18">
        <f t="shared" si="19"/>
        <v>28.254847934853409</v>
      </c>
      <c r="G39" s="18">
        <v>5010</v>
      </c>
      <c r="H39" s="18">
        <v>430</v>
      </c>
      <c r="I39" s="18">
        <f t="shared" si="20"/>
        <v>31.745152065146591</v>
      </c>
      <c r="J39" s="18">
        <v>5000</v>
      </c>
      <c r="K39" s="18">
        <v>460</v>
      </c>
      <c r="L39" s="19">
        <f t="shared" si="21"/>
        <v>30</v>
      </c>
      <c r="M39" s="12">
        <f t="shared" si="17"/>
        <v>-1.4711176217501689</v>
      </c>
    </row>
    <row r="40" spans="1:13" x14ac:dyDescent="0.3">
      <c r="A40" s="17">
        <v>5000</v>
      </c>
      <c r="B40" s="18">
        <v>400</v>
      </c>
      <c r="C40" s="18">
        <f t="shared" si="18"/>
        <v>30</v>
      </c>
      <c r="D40" s="1">
        <v>4990</v>
      </c>
      <c r="E40" s="18">
        <v>430</v>
      </c>
      <c r="F40" s="18">
        <f t="shared" si="19"/>
        <v>28.08033272833875</v>
      </c>
      <c r="G40" s="18">
        <v>5010</v>
      </c>
      <c r="H40" s="18">
        <v>430</v>
      </c>
      <c r="I40" s="18">
        <f t="shared" si="20"/>
        <v>31.91966727166125</v>
      </c>
      <c r="J40" s="18">
        <v>5000</v>
      </c>
      <c r="K40" s="18">
        <v>460</v>
      </c>
      <c r="L40" s="19">
        <f t="shared" si="21"/>
        <v>30</v>
      </c>
      <c r="M40" s="12">
        <f t="shared" si="17"/>
        <v>-1.4801272851769842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9F36-7583-44A8-A909-D9729462706A}">
  <dimension ref="A1:U40"/>
  <sheetViews>
    <sheetView zoomScale="70" zoomScaleNormal="70" workbookViewId="0">
      <selection activeCell="Q1" sqref="Q1:U20"/>
    </sheetView>
  </sheetViews>
  <sheetFormatPr baseColWidth="10" defaultRowHeight="14.4" x14ac:dyDescent="0.3"/>
  <cols>
    <col min="17" max="17" width="23.5546875" customWidth="1"/>
    <col min="18" max="18" width="23.44140625" customWidth="1"/>
    <col min="20" max="20" width="13.5546875" customWidth="1"/>
    <col min="21" max="21" width="14.21875" customWidth="1"/>
  </cols>
  <sheetData>
    <row r="1" spans="1:21" ht="23.4" customHeight="1" x14ac:dyDescent="0.3">
      <c r="A1" s="53" t="s">
        <v>14</v>
      </c>
      <c r="B1" s="50" t="s">
        <v>15</v>
      </c>
      <c r="C1" s="51"/>
      <c r="D1" s="51"/>
      <c r="E1" s="53" t="s">
        <v>14</v>
      </c>
      <c r="F1" s="51" t="s">
        <v>17</v>
      </c>
      <c r="G1" s="51"/>
      <c r="H1" s="51"/>
      <c r="I1" s="53" t="s">
        <v>14</v>
      </c>
      <c r="J1" s="51" t="s">
        <v>16</v>
      </c>
      <c r="K1" s="51"/>
      <c r="L1" s="51"/>
      <c r="M1" s="53" t="s">
        <v>14</v>
      </c>
      <c r="N1" s="51" t="s">
        <v>18</v>
      </c>
      <c r="O1" s="51"/>
      <c r="P1" s="52"/>
      <c r="S1" s="53" t="s">
        <v>14</v>
      </c>
      <c r="T1" s="57" t="s">
        <v>19</v>
      </c>
      <c r="U1" s="55" t="s">
        <v>20</v>
      </c>
    </row>
    <row r="2" spans="1:21" ht="27" customHeight="1" thickBot="1" x14ac:dyDescent="0.35">
      <c r="A2" s="54"/>
      <c r="B2" s="20" t="s">
        <v>3</v>
      </c>
      <c r="C2" s="21" t="s">
        <v>4</v>
      </c>
      <c r="D2" s="21" t="s">
        <v>5</v>
      </c>
      <c r="E2" s="54"/>
      <c r="F2" s="21" t="s">
        <v>3</v>
      </c>
      <c r="G2" s="21" t="s">
        <v>4</v>
      </c>
      <c r="H2" s="21" t="s">
        <v>5</v>
      </c>
      <c r="I2" s="54"/>
      <c r="J2" s="21" t="s">
        <v>3</v>
      </c>
      <c r="K2" s="21" t="s">
        <v>4</v>
      </c>
      <c r="L2" s="21" t="s">
        <v>5</v>
      </c>
      <c r="M2" s="54"/>
      <c r="N2" s="21" t="s">
        <v>3</v>
      </c>
      <c r="O2" s="21" t="s">
        <v>4</v>
      </c>
      <c r="P2" s="22" t="s">
        <v>5</v>
      </c>
      <c r="Q2" s="3">
        <v>30</v>
      </c>
      <c r="R2" s="3">
        <v>30</v>
      </c>
      <c r="S2" s="54"/>
      <c r="T2" s="58"/>
      <c r="U2" s="56"/>
    </row>
    <row r="3" spans="1:21" x14ac:dyDescent="0.3">
      <c r="A3" s="23">
        <v>4.2372685185185187E-2</v>
      </c>
      <c r="B3" s="24">
        <v>5000</v>
      </c>
      <c r="C3" s="25">
        <v>400</v>
      </c>
      <c r="D3" s="25">
        <v>30</v>
      </c>
      <c r="E3" s="23">
        <v>4.2372685185185187E-2</v>
      </c>
      <c r="F3" s="25">
        <v>4990</v>
      </c>
      <c r="G3" s="25">
        <v>430</v>
      </c>
      <c r="H3" s="25">
        <v>30</v>
      </c>
      <c r="I3" s="23">
        <v>4.2372685185185187E-2</v>
      </c>
      <c r="J3" s="25">
        <v>5010</v>
      </c>
      <c r="K3" s="25">
        <v>430</v>
      </c>
      <c r="L3" s="25">
        <v>30</v>
      </c>
      <c r="M3" s="23">
        <v>4.2372685185185187E-2</v>
      </c>
      <c r="N3" s="25">
        <v>5000</v>
      </c>
      <c r="O3" s="25">
        <v>460</v>
      </c>
      <c r="P3" s="26">
        <v>30</v>
      </c>
      <c r="Q3" s="32" t="s">
        <v>10</v>
      </c>
      <c r="R3" s="34" t="s">
        <v>12</v>
      </c>
      <c r="S3" s="23">
        <v>4.2372685185185187E-2</v>
      </c>
      <c r="T3" s="41">
        <v>0</v>
      </c>
      <c r="U3" s="40">
        <v>0</v>
      </c>
    </row>
    <row r="4" spans="1:21" x14ac:dyDescent="0.3">
      <c r="A4" s="27">
        <v>4.238425925925926E-2</v>
      </c>
      <c r="B4" s="24">
        <v>5000</v>
      </c>
      <c r="C4" s="25">
        <v>400</v>
      </c>
      <c r="D4" s="25">
        <f>roll!C4+Pitch!C4-30</f>
        <v>30.378880809166091</v>
      </c>
      <c r="E4" s="27">
        <v>4.238425925925926E-2</v>
      </c>
      <c r="F4" s="25">
        <v>4990</v>
      </c>
      <c r="G4" s="25">
        <v>430</v>
      </c>
      <c r="H4" s="25">
        <f>roll!F4+Pitch!F4-30</f>
        <v>29.795634397348572</v>
      </c>
      <c r="I4" s="27">
        <v>4.238425925925926E-2</v>
      </c>
      <c r="J4" s="25">
        <v>5010</v>
      </c>
      <c r="K4" s="25">
        <v>430</v>
      </c>
      <c r="L4" s="25">
        <f>roll!I4+Pitch!I4-30</f>
        <v>29.446603984319253</v>
      </c>
      <c r="M4" s="27">
        <v>4.238425925925926E-2</v>
      </c>
      <c r="N4" s="25">
        <v>5000</v>
      </c>
      <c r="O4" s="25">
        <v>460</v>
      </c>
      <c r="P4" s="26">
        <f>roll!L4+Pitch!L4-30</f>
        <v>29.621119190833909</v>
      </c>
      <c r="Q4" s="33">
        <f>ATAN((D4-P4)/SQRT((C4-O4)^2))*180/PI()</f>
        <v>0.72357057507894251</v>
      </c>
      <c r="R4" s="35">
        <f>ATAN((H4-L4)/SQRT((F4-J4)^2)*180/PI())</f>
        <v>0.78534740052795071</v>
      </c>
      <c r="S4" s="27">
        <v>4.238425925925926E-2</v>
      </c>
      <c r="T4" s="36">
        <f>Q4*-1</f>
        <v>-0.72357057507894251</v>
      </c>
      <c r="U4" s="37">
        <f>R4</f>
        <v>0.78534740052795071</v>
      </c>
    </row>
    <row r="5" spans="1:21" x14ac:dyDescent="0.3">
      <c r="A5" s="27">
        <v>4.2395833333333299E-2</v>
      </c>
      <c r="B5" s="24">
        <v>5000</v>
      </c>
      <c r="C5" s="25">
        <v>400</v>
      </c>
      <c r="D5" s="25">
        <f>roll!C5+Pitch!C5-30</f>
        <v>31.136642427498259</v>
      </c>
      <c r="E5" s="27">
        <v>4.2395833333333299E-2</v>
      </c>
      <c r="F5" s="25">
        <v>4990</v>
      </c>
      <c r="G5" s="25">
        <v>430</v>
      </c>
      <c r="H5" s="25">
        <f>roll!F5+Pitch!F5-30</f>
        <v>29.591268794697143</v>
      </c>
      <c r="I5" s="27">
        <v>4.2395833333333299E-2</v>
      </c>
      <c r="J5" s="25">
        <v>5010</v>
      </c>
      <c r="K5" s="25">
        <v>430</v>
      </c>
      <c r="L5" s="25">
        <f>roll!I5+Pitch!I5-30</f>
        <v>28.893207968638507</v>
      </c>
      <c r="M5" s="27">
        <v>4.2395833333333299E-2</v>
      </c>
      <c r="N5" s="25">
        <v>5000</v>
      </c>
      <c r="O5" s="25">
        <v>460</v>
      </c>
      <c r="P5" s="26">
        <f>roll!L5+Pitch!L5-30</f>
        <v>29.242238381667825</v>
      </c>
      <c r="Q5" s="33">
        <f t="shared" ref="Q5:Q40" si="0">ATAN((D5-P5)/SQRT((C5-O5)^2))*180/PI()</f>
        <v>1.8084218420044109</v>
      </c>
      <c r="R5" s="35">
        <f t="shared" ref="R5:R40" si="1">ATAN((H5-L5)/SQRT((F5-J5)^2)*180/PI())</f>
        <v>1.1071081062615451</v>
      </c>
      <c r="S5" s="27">
        <v>4.2395833333333299E-2</v>
      </c>
      <c r="T5" s="36">
        <f t="shared" ref="T5:T40" si="2">Q5*-1</f>
        <v>-1.8084218420044109</v>
      </c>
      <c r="U5" s="37">
        <f t="shared" ref="U5:U40" si="3">R5</f>
        <v>1.1071081062615451</v>
      </c>
    </row>
    <row r="6" spans="1:21" s="49" customFormat="1" x14ac:dyDescent="0.3">
      <c r="A6" s="42">
        <v>4.2407407407407401E-2</v>
      </c>
      <c r="B6" s="43">
        <v>5000</v>
      </c>
      <c r="C6" s="44">
        <v>400</v>
      </c>
      <c r="D6" s="44">
        <f>roll!C6+Pitch!C6-30</f>
        <v>31.894404045830441</v>
      </c>
      <c r="E6" s="42">
        <v>4.2407407407407401E-2</v>
      </c>
      <c r="F6" s="44">
        <v>4990</v>
      </c>
      <c r="G6" s="44">
        <v>430</v>
      </c>
      <c r="H6" s="44">
        <f>roll!F6+Pitch!F6-30</f>
        <v>29.386903192045715</v>
      </c>
      <c r="I6" s="42">
        <v>4.2407407407407401E-2</v>
      </c>
      <c r="J6" s="44">
        <v>5010</v>
      </c>
      <c r="K6" s="44">
        <v>430</v>
      </c>
      <c r="L6" s="44">
        <f>roll!I6+Pitch!I6-30</f>
        <v>28.33981195295776</v>
      </c>
      <c r="M6" s="42">
        <v>4.2407407407407401E-2</v>
      </c>
      <c r="N6" s="44">
        <v>5000</v>
      </c>
      <c r="O6" s="44">
        <v>460</v>
      </c>
      <c r="P6" s="45">
        <f>roll!L6+Pitch!L6-30</f>
        <v>28.863357572501741</v>
      </c>
      <c r="Q6" s="33">
        <f t="shared" si="0"/>
        <v>2.8919777253046086</v>
      </c>
      <c r="R6" s="46">
        <f t="shared" si="1"/>
        <v>1.2490153134395918</v>
      </c>
      <c r="S6" s="42">
        <v>4.2407407407407401E-2</v>
      </c>
      <c r="T6" s="47">
        <f t="shared" si="2"/>
        <v>-2.8919777253046086</v>
      </c>
      <c r="U6" s="48">
        <f t="shared" si="3"/>
        <v>1.2490153134395918</v>
      </c>
    </row>
    <row r="7" spans="1:21" x14ac:dyDescent="0.3">
      <c r="A7" s="27">
        <v>4.2418981481481502E-2</v>
      </c>
      <c r="B7" s="24">
        <v>5000</v>
      </c>
      <c r="C7" s="25">
        <v>400</v>
      </c>
      <c r="D7" s="25">
        <f>roll!C7+Pitch!C7-30</f>
        <v>32.652165664162609</v>
      </c>
      <c r="E7" s="27">
        <v>4.2418981481481502E-2</v>
      </c>
      <c r="F7" s="25">
        <v>4990</v>
      </c>
      <c r="G7" s="25">
        <v>430</v>
      </c>
      <c r="H7" s="25">
        <f>roll!F7+Pitch!F7-30</f>
        <v>29.182537589394286</v>
      </c>
      <c r="I7" s="27">
        <v>4.2418981481481502E-2</v>
      </c>
      <c r="J7" s="25">
        <v>5010</v>
      </c>
      <c r="K7" s="25">
        <v>430</v>
      </c>
      <c r="L7" s="25">
        <f>roll!I7+Pitch!I7-30</f>
        <v>27.786415937277013</v>
      </c>
      <c r="M7" s="27">
        <v>4.2418981481481502E-2</v>
      </c>
      <c r="N7" s="25">
        <v>5000</v>
      </c>
      <c r="O7" s="25">
        <v>460</v>
      </c>
      <c r="P7" s="26">
        <f>roll!L7+Pitch!L7-30</f>
        <v>28.48447676333565</v>
      </c>
      <c r="Q7" s="33">
        <f t="shared" si="0"/>
        <v>3.9734674163477699</v>
      </c>
      <c r="R7" s="35">
        <f t="shared" si="1"/>
        <v>1.3257937741888131</v>
      </c>
      <c r="S7" s="27">
        <v>4.2418981481481502E-2</v>
      </c>
      <c r="T7" s="36">
        <f t="shared" si="2"/>
        <v>-3.9734674163477699</v>
      </c>
      <c r="U7" s="37">
        <f t="shared" si="3"/>
        <v>1.3257937741888131</v>
      </c>
    </row>
    <row r="8" spans="1:21" x14ac:dyDescent="0.3">
      <c r="A8" s="27">
        <v>4.2430555555555603E-2</v>
      </c>
      <c r="B8" s="24">
        <v>5000</v>
      </c>
      <c r="C8" s="25">
        <v>400</v>
      </c>
      <c r="D8" s="25">
        <f>roll!C8+Pitch!C8-30</f>
        <v>33.409927282494785</v>
      </c>
      <c r="E8" s="27">
        <v>4.2430555555555603E-2</v>
      </c>
      <c r="F8" s="25">
        <v>4990</v>
      </c>
      <c r="G8" s="25">
        <v>430</v>
      </c>
      <c r="H8" s="25">
        <f>roll!F8+Pitch!F8-30</f>
        <v>28.62914157371354</v>
      </c>
      <c r="I8" s="27">
        <v>4.2430555555555603E-2</v>
      </c>
      <c r="J8" s="25">
        <v>5010</v>
      </c>
      <c r="K8" s="25">
        <v>430</v>
      </c>
      <c r="L8" s="25">
        <f>roll!I8+Pitch!I8-30</f>
        <v>27.582050334625585</v>
      </c>
      <c r="M8" s="27">
        <v>4.2430555555555603E-2</v>
      </c>
      <c r="N8" s="25">
        <v>5000</v>
      </c>
      <c r="O8" s="25">
        <v>460</v>
      </c>
      <c r="P8" s="26">
        <f>roll!L8+Pitch!L8-30</f>
        <v>28.105595954169559</v>
      </c>
      <c r="Q8" s="33">
        <f t="shared" si="0"/>
        <v>5.05212892425725</v>
      </c>
      <c r="R8" s="35">
        <f t="shared" si="1"/>
        <v>1.2490153134395918</v>
      </c>
      <c r="S8" s="27">
        <v>4.2430555555555603E-2</v>
      </c>
      <c r="T8" s="36">
        <f t="shared" si="2"/>
        <v>-5.05212892425725</v>
      </c>
      <c r="U8" s="37">
        <f t="shared" si="3"/>
        <v>1.2490153134395918</v>
      </c>
    </row>
    <row r="9" spans="1:21" x14ac:dyDescent="0.3">
      <c r="A9" s="27">
        <v>4.2442129629629601E-2</v>
      </c>
      <c r="B9" s="24">
        <v>5000</v>
      </c>
      <c r="C9" s="25">
        <v>400</v>
      </c>
      <c r="D9" s="25">
        <f>roll!C9+Pitch!C9-30</f>
        <v>34.16768890082696</v>
      </c>
      <c r="E9" s="27">
        <v>4.2442129629629601E-2</v>
      </c>
      <c r="F9" s="25">
        <v>4990</v>
      </c>
      <c r="G9" s="25">
        <v>430</v>
      </c>
      <c r="H9" s="25">
        <f>roll!F9+Pitch!F9-30</f>
        <v>28.075745558032793</v>
      </c>
      <c r="I9" s="27">
        <v>4.2442129629629601E-2</v>
      </c>
      <c r="J9" s="25">
        <v>5010</v>
      </c>
      <c r="K9" s="25">
        <v>430</v>
      </c>
      <c r="L9" s="25">
        <f>roll!I9+Pitch!I9-30</f>
        <v>27.377684731974156</v>
      </c>
      <c r="M9" s="27">
        <v>4.2442129629629601E-2</v>
      </c>
      <c r="N9" s="25">
        <v>5000</v>
      </c>
      <c r="O9" s="25">
        <v>460</v>
      </c>
      <c r="P9" s="26">
        <f>roll!L9+Pitch!L9-30</f>
        <v>27.726715145003475</v>
      </c>
      <c r="Q9" s="33">
        <f t="shared" si="0"/>
        <v>6.1272122460714193</v>
      </c>
      <c r="R9" s="35">
        <f t="shared" si="1"/>
        <v>1.1071081062615451</v>
      </c>
      <c r="S9" s="27">
        <v>4.2442129629629601E-2</v>
      </c>
      <c r="T9" s="36">
        <f t="shared" si="2"/>
        <v>-6.1272122460714193</v>
      </c>
      <c r="U9" s="37">
        <f t="shared" si="3"/>
        <v>1.1071081062615451</v>
      </c>
    </row>
    <row r="10" spans="1:21" x14ac:dyDescent="0.3">
      <c r="A10" s="27">
        <v>4.2453703703703702E-2</v>
      </c>
      <c r="B10" s="24">
        <v>5000</v>
      </c>
      <c r="C10" s="25">
        <v>400</v>
      </c>
      <c r="D10" s="25">
        <f>roll!C10+Pitch!C10-30</f>
        <v>34.925450519159142</v>
      </c>
      <c r="E10" s="27">
        <v>4.2453703703703702E-2</v>
      </c>
      <c r="F10" s="25">
        <v>4990</v>
      </c>
      <c r="G10" s="25">
        <v>430</v>
      </c>
      <c r="H10" s="25">
        <f>roll!F10+Pitch!F10-30</f>
        <v>27.522349542352046</v>
      </c>
      <c r="I10" s="27">
        <v>4.2453703703703702E-2</v>
      </c>
      <c r="J10" s="25">
        <v>5010</v>
      </c>
      <c r="K10" s="25">
        <v>430</v>
      </c>
      <c r="L10" s="25">
        <f>roll!I10+Pitch!I10-30</f>
        <v>27.173319129322728</v>
      </c>
      <c r="M10" s="27">
        <v>4.2453703703703702E-2</v>
      </c>
      <c r="N10" s="25">
        <v>5000</v>
      </c>
      <c r="O10" s="25">
        <v>460</v>
      </c>
      <c r="P10" s="26">
        <f>roll!L10+Pitch!L10-30</f>
        <v>27.347834335837391</v>
      </c>
      <c r="Q10" s="33">
        <f t="shared" si="0"/>
        <v>7.1979824109121688</v>
      </c>
      <c r="R10" s="35">
        <f t="shared" si="1"/>
        <v>0.78534740052795071</v>
      </c>
      <c r="S10" s="27">
        <v>4.2453703703703702E-2</v>
      </c>
      <c r="T10" s="36">
        <f t="shared" si="2"/>
        <v>-7.1979824109121688</v>
      </c>
      <c r="U10" s="37">
        <f t="shared" si="3"/>
        <v>0.78534740052795071</v>
      </c>
    </row>
    <row r="11" spans="1:21" x14ac:dyDescent="0.3">
      <c r="A11" s="27">
        <v>4.2465277777777803E-2</v>
      </c>
      <c r="B11" s="24">
        <v>5000</v>
      </c>
      <c r="C11" s="25">
        <v>400</v>
      </c>
      <c r="D11" s="25">
        <f>roll!C11+Pitch!C11-30</f>
        <v>35.68321213749131</v>
      </c>
      <c r="E11" s="27">
        <v>4.2465277777777803E-2</v>
      </c>
      <c r="F11" s="25">
        <v>4990</v>
      </c>
      <c r="G11" s="25">
        <v>430</v>
      </c>
      <c r="H11" s="25">
        <f>roll!F11+Pitch!F11-30</f>
        <v>26.968953526671299</v>
      </c>
      <c r="I11" s="27">
        <v>4.2465277777777803E-2</v>
      </c>
      <c r="J11" s="25">
        <v>5010</v>
      </c>
      <c r="K11" s="25">
        <v>430</v>
      </c>
      <c r="L11" s="25">
        <f>roll!I11+Pitch!I11-30</f>
        <v>26.968953526671299</v>
      </c>
      <c r="M11" s="27">
        <v>4.2465277777777803E-2</v>
      </c>
      <c r="N11" s="25">
        <v>5000</v>
      </c>
      <c r="O11" s="25">
        <v>460</v>
      </c>
      <c r="P11" s="26">
        <f>roll!L11+Pitch!L11-30</f>
        <v>26.968953526671299</v>
      </c>
      <c r="Q11" s="33">
        <f t="shared" si="0"/>
        <v>8.2637223682111554</v>
      </c>
      <c r="R11" s="35">
        <f t="shared" si="1"/>
        <v>0</v>
      </c>
      <c r="S11" s="27">
        <v>4.2465277777777803E-2</v>
      </c>
      <c r="T11" s="36">
        <f t="shared" si="2"/>
        <v>-8.2637223682111554</v>
      </c>
      <c r="U11" s="37">
        <f t="shared" si="3"/>
        <v>0</v>
      </c>
    </row>
    <row r="12" spans="1:21" x14ac:dyDescent="0.3">
      <c r="A12" s="27">
        <v>4.24768518518518E-2</v>
      </c>
      <c r="B12" s="24">
        <v>5000</v>
      </c>
      <c r="C12" s="25">
        <v>400</v>
      </c>
      <c r="D12" s="25">
        <f>roll!C12+Pitch!C12-30</f>
        <v>36.440973755823478</v>
      </c>
      <c r="E12" s="27">
        <v>4.24768518518518E-2</v>
      </c>
      <c r="F12" s="25">
        <v>4990</v>
      </c>
      <c r="G12" s="25">
        <v>430</v>
      </c>
      <c r="H12" s="25">
        <f>roll!F12+Pitch!F12-30</f>
        <v>26.415557510990553</v>
      </c>
      <c r="I12" s="27">
        <v>4.24768518518518E-2</v>
      </c>
      <c r="J12" s="25">
        <v>5010</v>
      </c>
      <c r="K12" s="25">
        <v>430</v>
      </c>
      <c r="L12" s="25">
        <f>roll!I12+Pitch!I12-30</f>
        <v>26.764587924019871</v>
      </c>
      <c r="M12" s="27">
        <v>4.24768518518518E-2</v>
      </c>
      <c r="N12" s="25">
        <v>5000</v>
      </c>
      <c r="O12" s="25">
        <v>460</v>
      </c>
      <c r="P12" s="26">
        <f>roll!L12+Pitch!L12-30</f>
        <v>26.590072717505208</v>
      </c>
      <c r="Q12" s="33">
        <f t="shared" si="0"/>
        <v>9.3237356930232931</v>
      </c>
      <c r="R12" s="35">
        <f t="shared" si="1"/>
        <v>-0.78534740052795071</v>
      </c>
      <c r="S12" s="27">
        <v>4.24768518518518E-2</v>
      </c>
      <c r="T12" s="36">
        <f t="shared" si="2"/>
        <v>-9.3237356930232931</v>
      </c>
      <c r="U12" s="37">
        <f t="shared" si="3"/>
        <v>-0.78534740052795071</v>
      </c>
    </row>
    <row r="13" spans="1:21" x14ac:dyDescent="0.3">
      <c r="A13" s="27">
        <v>4.2488425925925902E-2</v>
      </c>
      <c r="B13" s="24">
        <v>5000</v>
      </c>
      <c r="C13" s="25">
        <v>400</v>
      </c>
      <c r="D13" s="25">
        <f>roll!C13+Pitch!C13-30</f>
        <v>37.19873537415566</v>
      </c>
      <c r="E13" s="27">
        <v>4.2488425925925902E-2</v>
      </c>
      <c r="F13" s="25">
        <v>4990</v>
      </c>
      <c r="G13" s="25">
        <v>430</v>
      </c>
      <c r="H13" s="25">
        <f>roll!F13+Pitch!F13-30</f>
        <v>25.862161495309806</v>
      </c>
      <c r="I13" s="27">
        <v>4.2488425925925902E-2</v>
      </c>
      <c r="J13" s="25">
        <v>5010</v>
      </c>
      <c r="K13" s="25">
        <v>430</v>
      </c>
      <c r="L13" s="25">
        <f>roll!I13+Pitch!I13-30</f>
        <v>26.560222321368443</v>
      </c>
      <c r="M13" s="27">
        <v>4.2488425925925902E-2</v>
      </c>
      <c r="N13" s="25">
        <v>5000</v>
      </c>
      <c r="O13" s="25">
        <v>460</v>
      </c>
      <c r="P13" s="26">
        <f>roll!L13+Pitch!L13-30</f>
        <v>26.211191908339124</v>
      </c>
      <c r="Q13" s="33">
        <f t="shared" si="0"/>
        <v>10.377349084876677</v>
      </c>
      <c r="R13" s="35">
        <f t="shared" si="1"/>
        <v>-1.1071081062615451</v>
      </c>
      <c r="S13" s="27">
        <v>4.2488425925925902E-2</v>
      </c>
      <c r="T13" s="36">
        <f t="shared" si="2"/>
        <v>-10.377349084876677</v>
      </c>
      <c r="U13" s="37">
        <f t="shared" si="3"/>
        <v>-1.1071081062615451</v>
      </c>
    </row>
    <row r="14" spans="1:21" x14ac:dyDescent="0.3">
      <c r="A14" s="27">
        <v>4.2500000000000003E-2</v>
      </c>
      <c r="B14" s="24">
        <v>5000</v>
      </c>
      <c r="C14" s="25">
        <v>400</v>
      </c>
      <c r="D14" s="25">
        <f>roll!C14+Pitch!C14-30</f>
        <v>37.956496992487843</v>
      </c>
      <c r="E14" s="27">
        <v>4.2500000000000003E-2</v>
      </c>
      <c r="F14" s="25">
        <v>4990</v>
      </c>
      <c r="G14" s="25">
        <v>430</v>
      </c>
      <c r="H14" s="25">
        <f>roll!F14+Pitch!F14-30</f>
        <v>25.657795892658378</v>
      </c>
      <c r="I14" s="27">
        <v>4.2500000000000003E-2</v>
      </c>
      <c r="J14" s="25">
        <v>5010</v>
      </c>
      <c r="K14" s="25">
        <v>430</v>
      </c>
      <c r="L14" s="25">
        <f>roll!I14+Pitch!I14-30</f>
        <v>26.006826305687696</v>
      </c>
      <c r="M14" s="27">
        <v>4.2500000000000003E-2</v>
      </c>
      <c r="N14" s="25">
        <v>5000</v>
      </c>
      <c r="O14" s="25">
        <v>460</v>
      </c>
      <c r="P14" s="26">
        <f>roll!L14+Pitch!L14-30</f>
        <v>25.83231109917304</v>
      </c>
      <c r="Q14" s="33">
        <f t="shared" si="0"/>
        <v>11.423914640367967</v>
      </c>
      <c r="R14" s="35">
        <f t="shared" si="1"/>
        <v>-0.78534740052795071</v>
      </c>
      <c r="S14" s="27">
        <v>4.2500000000000003E-2</v>
      </c>
      <c r="T14" s="36">
        <f t="shared" si="2"/>
        <v>-11.423914640367967</v>
      </c>
      <c r="U14" s="37">
        <f t="shared" si="3"/>
        <v>-0.78534740052795071</v>
      </c>
    </row>
    <row r="15" spans="1:21" x14ac:dyDescent="0.3">
      <c r="A15" s="27">
        <v>4.2511574074074097E-2</v>
      </c>
      <c r="B15" s="24">
        <v>5000</v>
      </c>
      <c r="C15" s="25">
        <v>400</v>
      </c>
      <c r="D15" s="25">
        <f>roll!C15+Pitch!C15-30</f>
        <v>38.714258610820011</v>
      </c>
      <c r="E15" s="27">
        <v>4.2511574074074097E-2</v>
      </c>
      <c r="F15" s="25">
        <v>4990</v>
      </c>
      <c r="G15" s="25">
        <v>430</v>
      </c>
      <c r="H15" s="25">
        <f>roll!F15+Pitch!F15-30</f>
        <v>25.453430290006949</v>
      </c>
      <c r="I15" s="27">
        <v>4.2511574074074097E-2</v>
      </c>
      <c r="J15" s="25">
        <v>5010</v>
      </c>
      <c r="K15" s="25">
        <v>430</v>
      </c>
      <c r="L15" s="25">
        <f>roll!I15+Pitch!I15-30</f>
        <v>25.453430290006949</v>
      </c>
      <c r="M15" s="27">
        <v>4.2511574074074097E-2</v>
      </c>
      <c r="N15" s="25">
        <v>5000</v>
      </c>
      <c r="O15" s="25">
        <v>460</v>
      </c>
      <c r="P15" s="26">
        <f>roll!L15+Pitch!L15-30</f>
        <v>25.453430290006949</v>
      </c>
      <c r="Q15" s="33">
        <f t="shared" si="0"/>
        <v>12.462811883704333</v>
      </c>
      <c r="R15" s="35">
        <f t="shared" si="1"/>
        <v>0</v>
      </c>
      <c r="S15" s="27">
        <v>4.2511574074074097E-2</v>
      </c>
      <c r="T15" s="36">
        <f t="shared" si="2"/>
        <v>-12.462811883704333</v>
      </c>
      <c r="U15" s="37">
        <f t="shared" si="3"/>
        <v>0</v>
      </c>
    </row>
    <row r="16" spans="1:21" x14ac:dyDescent="0.3">
      <c r="A16" s="27">
        <v>4.2523148148148102E-2</v>
      </c>
      <c r="B16" s="24">
        <v>5000</v>
      </c>
      <c r="C16" s="25">
        <v>400</v>
      </c>
      <c r="D16" s="25">
        <f>roll!C16+Pitch!C16-30</f>
        <v>37.956496992487843</v>
      </c>
      <c r="E16" s="27">
        <v>4.2523148148148102E-2</v>
      </c>
      <c r="F16" s="25">
        <v>4990</v>
      </c>
      <c r="G16" s="25">
        <v>430</v>
      </c>
      <c r="H16" s="25">
        <f>roll!F16+Pitch!F16-30</f>
        <v>26.006826305687696</v>
      </c>
      <c r="I16" s="27">
        <v>4.2523148148148102E-2</v>
      </c>
      <c r="J16" s="25">
        <v>5010</v>
      </c>
      <c r="K16" s="25">
        <v>430</v>
      </c>
      <c r="L16" s="25">
        <f>roll!I16+Pitch!I16-30</f>
        <v>25.657795892658378</v>
      </c>
      <c r="M16" s="27">
        <v>4.2523148148148102E-2</v>
      </c>
      <c r="N16" s="25">
        <v>5000</v>
      </c>
      <c r="O16" s="25">
        <v>460</v>
      </c>
      <c r="P16" s="26">
        <f>roll!L16+Pitch!L16-30</f>
        <v>25.83231109917304</v>
      </c>
      <c r="Q16" s="33">
        <f t="shared" si="0"/>
        <v>11.423914640367967</v>
      </c>
      <c r="R16" s="35">
        <f t="shared" si="1"/>
        <v>0.78534740052795071</v>
      </c>
      <c r="S16" s="27">
        <v>4.2523148148148102E-2</v>
      </c>
      <c r="T16" s="36">
        <f t="shared" si="2"/>
        <v>-11.423914640367967</v>
      </c>
      <c r="U16" s="37">
        <f t="shared" si="3"/>
        <v>0.78534740052795071</v>
      </c>
    </row>
    <row r="17" spans="1:21" x14ac:dyDescent="0.3">
      <c r="A17" s="27">
        <v>4.2534722222222203E-2</v>
      </c>
      <c r="B17" s="24">
        <v>5000</v>
      </c>
      <c r="C17" s="25">
        <v>400</v>
      </c>
      <c r="D17" s="25">
        <f>roll!C17+Pitch!C17-30</f>
        <v>37.19873537415566</v>
      </c>
      <c r="E17" s="27">
        <v>4.2534722222222203E-2</v>
      </c>
      <c r="F17" s="25">
        <v>4990</v>
      </c>
      <c r="G17" s="25">
        <v>430</v>
      </c>
      <c r="H17" s="25">
        <f>roll!F17+Pitch!F17-30</f>
        <v>26.560222321368443</v>
      </c>
      <c r="I17" s="27">
        <v>4.2534722222222203E-2</v>
      </c>
      <c r="J17" s="25">
        <v>5010</v>
      </c>
      <c r="K17" s="25">
        <v>430</v>
      </c>
      <c r="L17" s="25">
        <f>roll!I17+Pitch!I17-30</f>
        <v>25.862161495309806</v>
      </c>
      <c r="M17" s="27">
        <v>4.2534722222222203E-2</v>
      </c>
      <c r="N17" s="25">
        <v>5000</v>
      </c>
      <c r="O17" s="25">
        <v>460</v>
      </c>
      <c r="P17" s="26">
        <f>roll!L17+Pitch!L17-30</f>
        <v>26.211191908339124</v>
      </c>
      <c r="Q17" s="33">
        <f t="shared" si="0"/>
        <v>10.377349084876677</v>
      </c>
      <c r="R17" s="35">
        <f t="shared" si="1"/>
        <v>1.1071081062615451</v>
      </c>
      <c r="S17" s="27">
        <v>4.2534722222222203E-2</v>
      </c>
      <c r="T17" s="36">
        <f t="shared" si="2"/>
        <v>-10.377349084876677</v>
      </c>
      <c r="U17" s="37">
        <f t="shared" si="3"/>
        <v>1.1071081062615451</v>
      </c>
    </row>
    <row r="18" spans="1:21" x14ac:dyDescent="0.3">
      <c r="A18" s="27">
        <v>4.2546296296296297E-2</v>
      </c>
      <c r="B18" s="24">
        <v>5000</v>
      </c>
      <c r="C18" s="25">
        <v>400</v>
      </c>
      <c r="D18" s="25">
        <f>roll!C18+Pitch!C18-30</f>
        <v>36.440973755823478</v>
      </c>
      <c r="E18" s="27">
        <v>4.2546296296296297E-2</v>
      </c>
      <c r="F18" s="25">
        <v>4990</v>
      </c>
      <c r="G18" s="25">
        <v>430</v>
      </c>
      <c r="H18" s="25">
        <f>roll!F18+Pitch!F18-30</f>
        <v>27.113618337049189</v>
      </c>
      <c r="I18" s="27">
        <v>4.2546296296296297E-2</v>
      </c>
      <c r="J18" s="25">
        <v>5010</v>
      </c>
      <c r="K18" s="25">
        <v>430</v>
      </c>
      <c r="L18" s="25">
        <f>roll!I18+Pitch!I18-30</f>
        <v>26.066527097961234</v>
      </c>
      <c r="M18" s="27">
        <v>4.2546296296296297E-2</v>
      </c>
      <c r="N18" s="25">
        <v>5000</v>
      </c>
      <c r="O18" s="25">
        <v>460</v>
      </c>
      <c r="P18" s="26">
        <f>roll!L18+Pitch!L18-30</f>
        <v>26.590072717505208</v>
      </c>
      <c r="Q18" s="33">
        <f t="shared" si="0"/>
        <v>9.3237356930232931</v>
      </c>
      <c r="R18" s="35">
        <f t="shared" si="1"/>
        <v>1.2490153134395918</v>
      </c>
      <c r="S18" s="27">
        <v>4.2546296296296297E-2</v>
      </c>
      <c r="T18" s="36">
        <f t="shared" si="2"/>
        <v>-9.3237356930232931</v>
      </c>
      <c r="U18" s="37">
        <f t="shared" si="3"/>
        <v>1.2490153134395918</v>
      </c>
    </row>
    <row r="19" spans="1:21" x14ac:dyDescent="0.3">
      <c r="A19" s="27">
        <v>4.2557870370370399E-2</v>
      </c>
      <c r="B19" s="24">
        <v>5000</v>
      </c>
      <c r="C19" s="25">
        <v>400</v>
      </c>
      <c r="D19" s="25">
        <f>roll!C19+Pitch!C19-30</f>
        <v>35.68321213749131</v>
      </c>
      <c r="E19" s="27">
        <v>4.2557870370370399E-2</v>
      </c>
      <c r="F19" s="25">
        <v>4990</v>
      </c>
      <c r="G19" s="25">
        <v>430</v>
      </c>
      <c r="H19" s="25">
        <f>roll!F19+Pitch!F19-30</f>
        <v>27.667014352729936</v>
      </c>
      <c r="I19" s="27">
        <v>4.2557870370370399E-2</v>
      </c>
      <c r="J19" s="25">
        <v>5010</v>
      </c>
      <c r="K19" s="25">
        <v>430</v>
      </c>
      <c r="L19" s="25">
        <f>roll!I19+Pitch!I19-30</f>
        <v>26.270892700612663</v>
      </c>
      <c r="M19" s="27">
        <v>4.2557870370370399E-2</v>
      </c>
      <c r="N19" s="25">
        <v>5000</v>
      </c>
      <c r="O19" s="25">
        <v>460</v>
      </c>
      <c r="P19" s="26">
        <f>roll!L19+Pitch!L19-30</f>
        <v>26.968953526671299</v>
      </c>
      <c r="Q19" s="33">
        <f t="shared" si="0"/>
        <v>8.2637223682111554</v>
      </c>
      <c r="R19" s="35">
        <f t="shared" si="1"/>
        <v>1.3257937741888131</v>
      </c>
      <c r="S19" s="27">
        <v>4.2557870370370399E-2</v>
      </c>
      <c r="T19" s="36">
        <f t="shared" si="2"/>
        <v>-8.2637223682111554</v>
      </c>
      <c r="U19" s="37">
        <f t="shared" si="3"/>
        <v>1.3257937741888131</v>
      </c>
    </row>
    <row r="20" spans="1:21" x14ac:dyDescent="0.3">
      <c r="A20" s="27">
        <v>4.2569444444444403E-2</v>
      </c>
      <c r="B20" s="24">
        <v>5000</v>
      </c>
      <c r="C20" s="25">
        <v>400</v>
      </c>
      <c r="D20" s="25">
        <f>roll!C20+Pitch!C20-30</f>
        <v>34.925450519159142</v>
      </c>
      <c r="E20" s="27">
        <v>4.2569444444444403E-2</v>
      </c>
      <c r="F20" s="25">
        <v>4990</v>
      </c>
      <c r="G20" s="25">
        <v>430</v>
      </c>
      <c r="H20" s="25">
        <f>roll!F20+Pitch!F20-30</f>
        <v>28.220410368410683</v>
      </c>
      <c r="I20" s="27">
        <v>4.2569444444444403E-2</v>
      </c>
      <c r="J20" s="25">
        <v>5010</v>
      </c>
      <c r="K20" s="25">
        <v>430</v>
      </c>
      <c r="L20" s="25">
        <f>roll!I20+Pitch!I20-30</f>
        <v>26.475258303264091</v>
      </c>
      <c r="M20" s="27">
        <v>4.2569444444444403E-2</v>
      </c>
      <c r="N20" s="25">
        <v>5000</v>
      </c>
      <c r="O20" s="25">
        <v>460</v>
      </c>
      <c r="P20" s="26">
        <f>roll!L20+Pitch!L20-30</f>
        <v>27.347834335837391</v>
      </c>
      <c r="Q20" s="33">
        <f t="shared" si="0"/>
        <v>7.1979824109121688</v>
      </c>
      <c r="R20" s="35">
        <f t="shared" si="1"/>
        <v>1.3733812418495179</v>
      </c>
      <c r="S20" s="27">
        <v>4.2569444444444403E-2</v>
      </c>
      <c r="T20" s="36">
        <f t="shared" si="2"/>
        <v>-7.1979824109121688</v>
      </c>
      <c r="U20" s="37">
        <f t="shared" si="3"/>
        <v>1.3733812418495179</v>
      </c>
    </row>
    <row r="21" spans="1:21" x14ac:dyDescent="0.3">
      <c r="A21" s="27">
        <v>4.2581018518518497E-2</v>
      </c>
      <c r="B21" s="24">
        <v>5000</v>
      </c>
      <c r="C21" s="25">
        <v>400</v>
      </c>
      <c r="D21" s="25">
        <f>roll!C21+Pitch!C21-30</f>
        <v>34.16768890082696</v>
      </c>
      <c r="E21" s="27">
        <v>4.2581018518518497E-2</v>
      </c>
      <c r="F21" s="25">
        <v>4990</v>
      </c>
      <c r="G21" s="25">
        <v>430</v>
      </c>
      <c r="H21" s="25">
        <f>roll!F21+Pitch!F21-30</f>
        <v>28.773806384091429</v>
      </c>
      <c r="I21" s="27">
        <v>4.2581018518518497E-2</v>
      </c>
      <c r="J21" s="25">
        <v>5010</v>
      </c>
      <c r="K21" s="25">
        <v>430</v>
      </c>
      <c r="L21" s="25">
        <f>roll!I21+Pitch!I21-30</f>
        <v>26.67962390591552</v>
      </c>
      <c r="M21" s="27">
        <v>4.2581018518518497E-2</v>
      </c>
      <c r="N21" s="25">
        <v>5000</v>
      </c>
      <c r="O21" s="25">
        <v>460</v>
      </c>
      <c r="P21" s="26">
        <f>roll!L21+Pitch!L21-30</f>
        <v>27.726715145003475</v>
      </c>
      <c r="Q21" s="33">
        <f t="shared" si="0"/>
        <v>6.1272122460714193</v>
      </c>
      <c r="R21" s="35">
        <f t="shared" si="1"/>
        <v>1.4056311849563026</v>
      </c>
      <c r="S21" s="27">
        <v>4.2581018518518497E-2</v>
      </c>
      <c r="T21" s="36">
        <f t="shared" si="2"/>
        <v>-6.1272122460714193</v>
      </c>
      <c r="U21" s="37">
        <f t="shared" si="3"/>
        <v>1.4056311849563026</v>
      </c>
    </row>
    <row r="22" spans="1:21" x14ac:dyDescent="0.3">
      <c r="A22" s="27">
        <v>4.2592592592592599E-2</v>
      </c>
      <c r="B22" s="24">
        <v>5000</v>
      </c>
      <c r="C22" s="25">
        <v>400</v>
      </c>
      <c r="D22" s="25">
        <f>roll!C22+Pitch!C22-30</f>
        <v>33.409927282494785</v>
      </c>
      <c r="E22" s="27">
        <v>4.2592592592592599E-2</v>
      </c>
      <c r="F22" s="25">
        <v>4990</v>
      </c>
      <c r="G22" s="25">
        <v>430</v>
      </c>
      <c r="H22" s="25">
        <f>roll!F22+Pitch!F22-30</f>
        <v>29.327202399772176</v>
      </c>
      <c r="I22" s="27">
        <v>4.2592592592592599E-2</v>
      </c>
      <c r="J22" s="25">
        <v>5010</v>
      </c>
      <c r="K22" s="25">
        <v>430</v>
      </c>
      <c r="L22" s="25">
        <f>roll!I22+Pitch!I22-30</f>
        <v>26.883989508566948</v>
      </c>
      <c r="M22" s="27">
        <v>4.2592592592592599E-2</v>
      </c>
      <c r="N22" s="25">
        <v>5000</v>
      </c>
      <c r="O22" s="25">
        <v>460</v>
      </c>
      <c r="P22" s="26">
        <f>roll!L22+Pitch!L22-30</f>
        <v>28.105595954169559</v>
      </c>
      <c r="Q22" s="33">
        <f t="shared" si="0"/>
        <v>5.05212892425725</v>
      </c>
      <c r="R22" s="35">
        <f t="shared" si="1"/>
        <v>1.428885057894566</v>
      </c>
      <c r="S22" s="27">
        <v>4.2592592592592599E-2</v>
      </c>
      <c r="T22" s="36">
        <f t="shared" si="2"/>
        <v>-5.05212892425725</v>
      </c>
      <c r="U22" s="37">
        <f t="shared" si="3"/>
        <v>1.428885057894566</v>
      </c>
    </row>
    <row r="23" spans="1:21" x14ac:dyDescent="0.3">
      <c r="A23" s="27">
        <v>4.26041666666667E-2</v>
      </c>
      <c r="B23" s="24">
        <v>5000</v>
      </c>
      <c r="C23" s="25">
        <v>400</v>
      </c>
      <c r="D23" s="25">
        <f>roll!C23+Pitch!C23-30</f>
        <v>32.652165664162609</v>
      </c>
      <c r="E23" s="27">
        <v>4.26041666666667E-2</v>
      </c>
      <c r="F23" s="25">
        <v>4990</v>
      </c>
      <c r="G23" s="25">
        <v>430</v>
      </c>
      <c r="H23" s="25">
        <f>roll!F23+Pitch!F23-30</f>
        <v>29.531568002423604</v>
      </c>
      <c r="I23" s="27">
        <v>4.26041666666667E-2</v>
      </c>
      <c r="J23" s="25">
        <v>5010</v>
      </c>
      <c r="K23" s="25">
        <v>430</v>
      </c>
      <c r="L23" s="25">
        <f>roll!I23+Pitch!I23-30</f>
        <v>27.437385524247695</v>
      </c>
      <c r="M23" s="27">
        <v>4.26041666666667E-2</v>
      </c>
      <c r="N23" s="25">
        <v>5000</v>
      </c>
      <c r="O23" s="25">
        <v>460</v>
      </c>
      <c r="P23" s="26">
        <f>roll!L23+Pitch!L23-30</f>
        <v>28.48447676333565</v>
      </c>
      <c r="Q23" s="33">
        <f t="shared" si="0"/>
        <v>3.9734674163477699</v>
      </c>
      <c r="R23" s="35">
        <f t="shared" si="1"/>
        <v>1.4056311849563026</v>
      </c>
      <c r="S23" s="27">
        <v>4.26041666666667E-2</v>
      </c>
      <c r="T23" s="36">
        <f t="shared" si="2"/>
        <v>-3.9734674163477699</v>
      </c>
      <c r="U23" s="37">
        <f t="shared" si="3"/>
        <v>1.4056311849563026</v>
      </c>
    </row>
    <row r="24" spans="1:21" x14ac:dyDescent="0.3">
      <c r="A24" s="27">
        <v>4.2615740740740697E-2</v>
      </c>
      <c r="B24" s="24">
        <v>5000</v>
      </c>
      <c r="C24" s="25">
        <v>400</v>
      </c>
      <c r="D24" s="25">
        <f>roll!C24+Pitch!C24-30</f>
        <v>31.894404045830434</v>
      </c>
      <c r="E24" s="27">
        <v>4.2615740740740697E-2</v>
      </c>
      <c r="F24" s="25">
        <v>4990</v>
      </c>
      <c r="G24" s="25">
        <v>430</v>
      </c>
      <c r="H24" s="25">
        <f>roll!F24+Pitch!F24-30</f>
        <v>29.735933605075033</v>
      </c>
      <c r="I24" s="27">
        <v>4.2615740740740697E-2</v>
      </c>
      <c r="J24" s="25">
        <v>5010</v>
      </c>
      <c r="K24" s="25">
        <v>430</v>
      </c>
      <c r="L24" s="25">
        <f>roll!I24+Pitch!I24-30</f>
        <v>27.990781539928442</v>
      </c>
      <c r="M24" s="27">
        <v>4.2615740740740697E-2</v>
      </c>
      <c r="N24" s="25">
        <v>5000</v>
      </c>
      <c r="O24" s="25">
        <v>460</v>
      </c>
      <c r="P24" s="26">
        <f>roll!L24+Pitch!L24-30</f>
        <v>28.863357572501741</v>
      </c>
      <c r="Q24" s="33">
        <f t="shared" si="0"/>
        <v>2.891977725304602</v>
      </c>
      <c r="R24" s="35">
        <f t="shared" si="1"/>
        <v>1.3733812418495179</v>
      </c>
      <c r="S24" s="27">
        <v>4.2615740740740697E-2</v>
      </c>
      <c r="T24" s="36">
        <f t="shared" si="2"/>
        <v>-2.891977725304602</v>
      </c>
      <c r="U24" s="37">
        <f t="shared" si="3"/>
        <v>1.3733812418495179</v>
      </c>
    </row>
    <row r="25" spans="1:21" x14ac:dyDescent="0.3">
      <c r="A25" s="27">
        <v>4.2627314814814798E-2</v>
      </c>
      <c r="B25" s="24">
        <v>5000</v>
      </c>
      <c r="C25" s="25">
        <v>400</v>
      </c>
      <c r="D25" s="25">
        <f>roll!C25+Pitch!C25-30</f>
        <v>31.136642427498259</v>
      </c>
      <c r="E25" s="27">
        <v>4.2627314814814798E-2</v>
      </c>
      <c r="F25" s="25">
        <v>4990</v>
      </c>
      <c r="G25" s="25">
        <v>430</v>
      </c>
      <c r="H25" s="25">
        <f>roll!F25+Pitch!F25-30</f>
        <v>29.940299207726461</v>
      </c>
      <c r="I25" s="27">
        <v>4.2627314814814798E-2</v>
      </c>
      <c r="J25" s="25">
        <v>5010</v>
      </c>
      <c r="K25" s="25">
        <v>430</v>
      </c>
      <c r="L25" s="25">
        <f>roll!I25+Pitch!I25-30</f>
        <v>28.544177555609188</v>
      </c>
      <c r="M25" s="27">
        <v>4.2627314814814798E-2</v>
      </c>
      <c r="N25" s="25">
        <v>5000</v>
      </c>
      <c r="O25" s="25">
        <v>460</v>
      </c>
      <c r="P25" s="26">
        <f>roll!L25+Pitch!L25-30</f>
        <v>29.242238381667825</v>
      </c>
      <c r="Q25" s="33">
        <f t="shared" si="0"/>
        <v>1.8084218420044109</v>
      </c>
      <c r="R25" s="35">
        <f t="shared" si="1"/>
        <v>1.3257937741888131</v>
      </c>
      <c r="S25" s="27">
        <v>4.2627314814814798E-2</v>
      </c>
      <c r="T25" s="36">
        <f t="shared" si="2"/>
        <v>-1.8084218420044109</v>
      </c>
      <c r="U25" s="37">
        <f t="shared" si="3"/>
        <v>1.3257937741888131</v>
      </c>
    </row>
    <row r="26" spans="1:21" x14ac:dyDescent="0.3">
      <c r="A26" s="27">
        <v>4.26388888888889E-2</v>
      </c>
      <c r="B26" s="24">
        <v>5000</v>
      </c>
      <c r="C26" s="25">
        <v>400</v>
      </c>
      <c r="D26" s="25">
        <f>roll!C26+Pitch!C26-30</f>
        <v>30.378880809166084</v>
      </c>
      <c r="E26" s="27">
        <v>4.26388888888889E-2</v>
      </c>
      <c r="F26" s="25">
        <v>4990</v>
      </c>
      <c r="G26" s="25">
        <v>430</v>
      </c>
      <c r="H26" s="25">
        <f>roll!F26+Pitch!F26-30</f>
        <v>30.14466481037789</v>
      </c>
      <c r="I26" s="27">
        <v>4.26388888888889E-2</v>
      </c>
      <c r="J26" s="25">
        <v>5010</v>
      </c>
      <c r="K26" s="25">
        <v>430</v>
      </c>
      <c r="L26" s="25">
        <f>roll!I26+Pitch!I26-30</f>
        <v>29.097573571289935</v>
      </c>
      <c r="M26" s="27">
        <v>4.26388888888889E-2</v>
      </c>
      <c r="N26" s="25">
        <v>5000</v>
      </c>
      <c r="O26" s="25">
        <v>460</v>
      </c>
      <c r="P26" s="26">
        <f>roll!L26+Pitch!L26-30</f>
        <v>29.621119190833909</v>
      </c>
      <c r="Q26" s="33">
        <f t="shared" si="0"/>
        <v>0.72357057507893563</v>
      </c>
      <c r="R26" s="35">
        <f t="shared" si="1"/>
        <v>1.2490153134395918</v>
      </c>
      <c r="S26" s="27">
        <v>4.26388888888889E-2</v>
      </c>
      <c r="T26" s="36">
        <f t="shared" si="2"/>
        <v>-0.72357057507893563</v>
      </c>
      <c r="U26" s="37">
        <f t="shared" si="3"/>
        <v>1.2490153134395918</v>
      </c>
    </row>
    <row r="27" spans="1:21" x14ac:dyDescent="0.3">
      <c r="A27" s="27">
        <v>4.2650462962963001E-2</v>
      </c>
      <c r="B27" s="24">
        <v>5000</v>
      </c>
      <c r="C27" s="25">
        <v>400</v>
      </c>
      <c r="D27" s="25">
        <f>roll!C27+Pitch!C27-30</f>
        <v>29.621119190833909</v>
      </c>
      <c r="E27" s="27">
        <v>4.2650462962963001E-2</v>
      </c>
      <c r="F27" s="25">
        <v>4990</v>
      </c>
      <c r="G27" s="25">
        <v>430</v>
      </c>
      <c r="H27" s="25">
        <f>roll!F27+Pitch!F27-30</f>
        <v>30.349030413029318</v>
      </c>
      <c r="I27" s="27">
        <v>4.2650462962963001E-2</v>
      </c>
      <c r="J27" s="25">
        <v>5010</v>
      </c>
      <c r="K27" s="25">
        <v>430</v>
      </c>
      <c r="L27" s="25">
        <f>roll!I27+Pitch!I27-30</f>
        <v>29.650969586970682</v>
      </c>
      <c r="M27" s="27">
        <v>4.2650462962963001E-2</v>
      </c>
      <c r="N27" s="25">
        <v>5000</v>
      </c>
      <c r="O27" s="25">
        <v>460</v>
      </c>
      <c r="P27" s="26">
        <f>roll!L27+Pitch!L27-30</f>
        <v>30</v>
      </c>
      <c r="Q27" s="33">
        <f t="shared" si="0"/>
        <v>-0.36179971283623108</v>
      </c>
      <c r="R27" s="35">
        <f t="shared" si="1"/>
        <v>1.1071081062615451</v>
      </c>
      <c r="S27" s="27">
        <v>4.2650462962963001E-2</v>
      </c>
      <c r="T27" s="36">
        <f t="shared" si="2"/>
        <v>0.36179971283623108</v>
      </c>
      <c r="U27" s="37">
        <f t="shared" si="3"/>
        <v>1.1071081062615451</v>
      </c>
    </row>
    <row r="28" spans="1:21" x14ac:dyDescent="0.3">
      <c r="A28" s="27">
        <v>4.2662037037036998E-2</v>
      </c>
      <c r="B28" s="24">
        <v>5000</v>
      </c>
      <c r="C28" s="25">
        <v>400</v>
      </c>
      <c r="D28" s="25">
        <f>roll!C28+Pitch!C28-30</f>
        <v>28.863357572501734</v>
      </c>
      <c r="E28" s="27">
        <v>4.2662037037036998E-2</v>
      </c>
      <c r="F28" s="25">
        <v>4990</v>
      </c>
      <c r="G28" s="25">
        <v>430</v>
      </c>
      <c r="H28" s="25">
        <f>roll!F28+Pitch!F28-30</f>
        <v>30.553396015680747</v>
      </c>
      <c r="I28" s="27">
        <v>4.2662037037036998E-2</v>
      </c>
      <c r="J28" s="25">
        <v>5010</v>
      </c>
      <c r="K28" s="25">
        <v>430</v>
      </c>
      <c r="L28" s="25">
        <f>roll!I28+Pitch!I28-30</f>
        <v>30.204365602651428</v>
      </c>
      <c r="M28" s="27">
        <v>4.2662037037036998E-2</v>
      </c>
      <c r="N28" s="25">
        <v>5000</v>
      </c>
      <c r="O28" s="25">
        <v>460</v>
      </c>
      <c r="P28" s="26">
        <f>roll!L28+Pitch!L28-30</f>
        <v>30.378880809166091</v>
      </c>
      <c r="Q28" s="33">
        <f t="shared" si="0"/>
        <v>-1.4469104282005456</v>
      </c>
      <c r="R28" s="35">
        <f t="shared" si="1"/>
        <v>0.78534740052795071</v>
      </c>
      <c r="S28" s="27">
        <v>4.2662037037036998E-2</v>
      </c>
      <c r="T28" s="36">
        <f t="shared" si="2"/>
        <v>1.4469104282005456</v>
      </c>
      <c r="U28" s="37">
        <f t="shared" si="3"/>
        <v>0.78534740052795071</v>
      </c>
    </row>
    <row r="29" spans="1:21" x14ac:dyDescent="0.3">
      <c r="A29" s="27">
        <v>4.26736111111111E-2</v>
      </c>
      <c r="B29" s="24">
        <v>5000</v>
      </c>
      <c r="C29" s="25">
        <v>400</v>
      </c>
      <c r="D29" s="25">
        <f>roll!C29+Pitch!C29-30</f>
        <v>28.105595954169559</v>
      </c>
      <c r="E29" s="27">
        <v>4.26736111111111E-2</v>
      </c>
      <c r="F29" s="25">
        <v>4990</v>
      </c>
      <c r="G29" s="25">
        <v>430</v>
      </c>
      <c r="H29" s="25">
        <f>roll!F29+Pitch!F29-30</f>
        <v>30.757761618332175</v>
      </c>
      <c r="I29" s="27">
        <v>4.26736111111111E-2</v>
      </c>
      <c r="J29" s="25">
        <v>5010</v>
      </c>
      <c r="K29" s="25">
        <v>430</v>
      </c>
      <c r="L29" s="25">
        <f>roll!I29+Pitch!I29-30</f>
        <v>30.757761618332175</v>
      </c>
      <c r="M29" s="27">
        <v>4.26736111111111E-2</v>
      </c>
      <c r="N29" s="25">
        <v>5000</v>
      </c>
      <c r="O29" s="25">
        <v>460</v>
      </c>
      <c r="P29" s="26">
        <f>roll!L29+Pitch!L29-30</f>
        <v>30.757761618332175</v>
      </c>
      <c r="Q29" s="33">
        <f t="shared" si="0"/>
        <v>-2.5309840935922399</v>
      </c>
      <c r="R29" s="35">
        <f t="shared" si="1"/>
        <v>0</v>
      </c>
      <c r="S29" s="27">
        <v>4.26736111111111E-2</v>
      </c>
      <c r="T29" s="36">
        <f t="shared" si="2"/>
        <v>2.5309840935922399</v>
      </c>
      <c r="U29" s="37">
        <f t="shared" si="3"/>
        <v>0</v>
      </c>
    </row>
    <row r="30" spans="1:21" x14ac:dyDescent="0.3">
      <c r="A30" s="27">
        <v>4.2685185185185201E-2</v>
      </c>
      <c r="B30" s="24">
        <v>5000</v>
      </c>
      <c r="C30" s="25">
        <v>400</v>
      </c>
      <c r="D30" s="25">
        <f>roll!C30+Pitch!C30-30</f>
        <v>27.347834335837383</v>
      </c>
      <c r="E30" s="27">
        <v>4.2685185185185201E-2</v>
      </c>
      <c r="F30" s="25">
        <v>4990</v>
      </c>
      <c r="G30" s="25">
        <v>430</v>
      </c>
      <c r="H30" s="25">
        <f>roll!F30+Pitch!F30-30</f>
        <v>30.962127220983604</v>
      </c>
      <c r="I30" s="27">
        <v>4.2685185185185201E-2</v>
      </c>
      <c r="J30" s="25">
        <v>5010</v>
      </c>
      <c r="K30" s="25">
        <v>430</v>
      </c>
      <c r="L30" s="25">
        <f>roll!I30+Pitch!I30-30</f>
        <v>31.311157634012922</v>
      </c>
      <c r="M30" s="27">
        <v>4.2685185185185201E-2</v>
      </c>
      <c r="N30" s="25">
        <v>5000</v>
      </c>
      <c r="O30" s="25">
        <v>460</v>
      </c>
      <c r="P30" s="26">
        <f>roll!L30+Pitch!L30-30</f>
        <v>31.136642427498259</v>
      </c>
      <c r="Q30" s="33">
        <f t="shared" si="0"/>
        <v>-3.6132476827563265</v>
      </c>
      <c r="R30" s="35">
        <f t="shared" si="1"/>
        <v>-0.78534740052795071</v>
      </c>
      <c r="S30" s="27">
        <v>4.2685185185185201E-2</v>
      </c>
      <c r="T30" s="36">
        <f t="shared" si="2"/>
        <v>3.6132476827563265</v>
      </c>
      <c r="U30" s="37">
        <f t="shared" si="3"/>
        <v>-0.78534740052795071</v>
      </c>
    </row>
    <row r="31" spans="1:21" x14ac:dyDescent="0.3">
      <c r="A31" s="27">
        <v>4.2696759259259198E-2</v>
      </c>
      <c r="B31" s="24">
        <v>5000</v>
      </c>
      <c r="C31" s="25">
        <v>400</v>
      </c>
      <c r="D31" s="25">
        <f>roll!C31+Pitch!C31-30</f>
        <v>26.590072717505208</v>
      </c>
      <c r="E31" s="27">
        <v>4.2696759259259198E-2</v>
      </c>
      <c r="F31" s="25">
        <v>4990</v>
      </c>
      <c r="G31" s="25">
        <v>430</v>
      </c>
      <c r="H31" s="25">
        <f>roll!F31+Pitch!F31-30</f>
        <v>31.166492823635032</v>
      </c>
      <c r="I31" s="27">
        <v>4.2696759259259198E-2</v>
      </c>
      <c r="J31" s="25">
        <v>5010</v>
      </c>
      <c r="K31" s="25">
        <v>430</v>
      </c>
      <c r="L31" s="25">
        <f>roll!I31+Pitch!I31-30</f>
        <v>31.864553649693669</v>
      </c>
      <c r="M31" s="27">
        <v>4.2696759259259198E-2</v>
      </c>
      <c r="N31" s="25">
        <v>5000</v>
      </c>
      <c r="O31" s="25">
        <v>460</v>
      </c>
      <c r="P31" s="26">
        <f>roll!L31+Pitch!L31-30</f>
        <v>31.51552323666435</v>
      </c>
      <c r="Q31" s="33">
        <f t="shared" si="0"/>
        <v>-4.692935908015575</v>
      </c>
      <c r="R31" s="35">
        <f t="shared" si="1"/>
        <v>-1.1071081062615451</v>
      </c>
      <c r="S31" s="27">
        <v>4.2696759259259198E-2</v>
      </c>
      <c r="T31" s="36">
        <f t="shared" si="2"/>
        <v>4.692935908015575</v>
      </c>
      <c r="U31" s="37">
        <f t="shared" si="3"/>
        <v>-1.1071081062615451</v>
      </c>
    </row>
    <row r="32" spans="1:21" x14ac:dyDescent="0.3">
      <c r="A32" s="27">
        <v>4.27083333333333E-2</v>
      </c>
      <c r="B32" s="24">
        <v>5000</v>
      </c>
      <c r="C32" s="25">
        <v>400</v>
      </c>
      <c r="D32" s="25">
        <f>roll!C32+Pitch!C32-30</f>
        <v>25.832311099173033</v>
      </c>
      <c r="E32" s="27">
        <v>4.27083333333333E-2</v>
      </c>
      <c r="F32" s="25">
        <v>4990</v>
      </c>
      <c r="G32" s="25">
        <v>430</v>
      </c>
      <c r="H32" s="25">
        <f>roll!F32+Pitch!F32-30</f>
        <v>31.37085842628646</v>
      </c>
      <c r="I32" s="27">
        <v>4.27083333333333E-2</v>
      </c>
      <c r="J32" s="25">
        <v>5010</v>
      </c>
      <c r="K32" s="25">
        <v>430</v>
      </c>
      <c r="L32" s="25">
        <f>roll!I32+Pitch!I32-30</f>
        <v>32.417949665374415</v>
      </c>
      <c r="M32" s="27">
        <v>4.27083333333333E-2</v>
      </c>
      <c r="N32" s="25">
        <v>5000</v>
      </c>
      <c r="O32" s="25">
        <v>460</v>
      </c>
      <c r="P32" s="26">
        <f>roll!L32+Pitch!L32-30</f>
        <v>31.894404045830441</v>
      </c>
      <c r="Q32" s="33">
        <f t="shared" si="0"/>
        <v>-5.7692944253317213</v>
      </c>
      <c r="R32" s="35">
        <f t="shared" si="1"/>
        <v>-1.2490153134395918</v>
      </c>
      <c r="S32" s="27">
        <v>4.27083333333333E-2</v>
      </c>
      <c r="T32" s="36">
        <f t="shared" si="2"/>
        <v>5.7692944253317213</v>
      </c>
      <c r="U32" s="37">
        <f t="shared" si="3"/>
        <v>-1.2490153134395918</v>
      </c>
    </row>
    <row r="33" spans="1:21" x14ac:dyDescent="0.3">
      <c r="A33" s="27">
        <v>4.2719907407407401E-2</v>
      </c>
      <c r="B33" s="24">
        <v>5000</v>
      </c>
      <c r="C33" s="25">
        <v>400</v>
      </c>
      <c r="D33" s="25">
        <f>roll!C33+Pitch!C33-30</f>
        <v>25.074549480840858</v>
      </c>
      <c r="E33" s="27">
        <v>4.2719907407407401E-2</v>
      </c>
      <c r="F33" s="25">
        <v>4990</v>
      </c>
      <c r="G33" s="25">
        <v>430</v>
      </c>
      <c r="H33" s="25">
        <f>roll!F33+Pitch!F33-30</f>
        <v>31.575224028937889</v>
      </c>
      <c r="I33" s="27">
        <v>4.2719907407407401E-2</v>
      </c>
      <c r="J33" s="25">
        <v>5010</v>
      </c>
      <c r="K33" s="25">
        <v>430</v>
      </c>
      <c r="L33" s="25">
        <f>roll!I33+Pitch!I33-30</f>
        <v>32.971345681055162</v>
      </c>
      <c r="M33" s="27">
        <v>4.2719907407407401E-2</v>
      </c>
      <c r="N33" s="25">
        <v>5000</v>
      </c>
      <c r="O33" s="25">
        <v>460</v>
      </c>
      <c r="P33" s="26">
        <f>roll!L33+Pitch!L33-30</f>
        <v>32.273284854996525</v>
      </c>
      <c r="Q33" s="33">
        <f t="shared" si="0"/>
        <v>-6.8415829239316155</v>
      </c>
      <c r="R33" s="35">
        <f t="shared" si="1"/>
        <v>-1.3257937741888131</v>
      </c>
      <c r="S33" s="27">
        <v>4.2719907407407401E-2</v>
      </c>
      <c r="T33" s="36">
        <f t="shared" si="2"/>
        <v>6.8415829239316155</v>
      </c>
      <c r="U33" s="37">
        <f t="shared" si="3"/>
        <v>-1.3257937741888131</v>
      </c>
    </row>
    <row r="34" spans="1:21" x14ac:dyDescent="0.3">
      <c r="A34" s="27">
        <v>4.2731481481481502E-2</v>
      </c>
      <c r="B34" s="24">
        <v>5000</v>
      </c>
      <c r="C34" s="25">
        <v>400</v>
      </c>
      <c r="D34" s="25">
        <f>roll!C34+Pitch!C34-30</f>
        <v>24.316787862508683</v>
      </c>
      <c r="E34" s="27">
        <v>4.2731481481481502E-2</v>
      </c>
      <c r="F34" s="25">
        <v>4990</v>
      </c>
      <c r="G34" s="25">
        <v>430</v>
      </c>
      <c r="H34" s="25">
        <f>roll!F34+Pitch!F34-30</f>
        <v>31.779589631589317</v>
      </c>
      <c r="I34" s="27">
        <v>4.2731481481481502E-2</v>
      </c>
      <c r="J34" s="25">
        <v>5010</v>
      </c>
      <c r="K34" s="25">
        <v>430</v>
      </c>
      <c r="L34" s="25">
        <f>roll!I34+Pitch!I34-30</f>
        <v>33.524741696735902</v>
      </c>
      <c r="M34" s="27">
        <v>4.2731481481481502E-2</v>
      </c>
      <c r="N34" s="25">
        <v>5000</v>
      </c>
      <c r="O34" s="25">
        <v>460</v>
      </c>
      <c r="P34" s="26">
        <f>roll!L34+Pitch!L34-30</f>
        <v>32.652165664162609</v>
      </c>
      <c r="Q34" s="33">
        <f t="shared" si="0"/>
        <v>-7.9090780696681389</v>
      </c>
      <c r="R34" s="35">
        <f t="shared" si="1"/>
        <v>-1.3733812418495173</v>
      </c>
      <c r="S34" s="27">
        <v>4.2731481481481502E-2</v>
      </c>
      <c r="T34" s="36">
        <f t="shared" si="2"/>
        <v>7.9090780696681389</v>
      </c>
      <c r="U34" s="37">
        <f t="shared" si="3"/>
        <v>-1.3733812418495173</v>
      </c>
    </row>
    <row r="35" spans="1:21" x14ac:dyDescent="0.3">
      <c r="A35" s="27">
        <v>4.2743055555555499E-2</v>
      </c>
      <c r="B35" s="24">
        <v>5000</v>
      </c>
      <c r="C35" s="25">
        <v>400</v>
      </c>
      <c r="D35" s="25">
        <f>roll!C35+Pitch!C35-30</f>
        <v>23.559026244176508</v>
      </c>
      <c r="E35" s="27">
        <v>4.2743055555555499E-2</v>
      </c>
      <c r="F35" s="25">
        <v>4990</v>
      </c>
      <c r="G35" s="25">
        <v>430</v>
      </c>
      <c r="H35" s="25">
        <f>roll!F35+Pitch!F35-30</f>
        <v>31.983955234240739</v>
      </c>
      <c r="I35" s="27">
        <v>4.2743055555555499E-2</v>
      </c>
      <c r="J35" s="25">
        <v>5010</v>
      </c>
      <c r="K35" s="25">
        <v>430</v>
      </c>
      <c r="L35" s="25">
        <f>roll!I35+Pitch!I35-30</f>
        <v>34.078137712416648</v>
      </c>
      <c r="M35" s="27">
        <v>4.2743055555555499E-2</v>
      </c>
      <c r="N35" s="25">
        <v>5000</v>
      </c>
      <c r="O35" s="25">
        <v>460</v>
      </c>
      <c r="P35" s="26">
        <f>roll!L35+Pitch!L35-30</f>
        <v>33.031046473328693</v>
      </c>
      <c r="Q35" s="33">
        <f t="shared" si="0"/>
        <v>-8.9710762740981966</v>
      </c>
      <c r="R35" s="35">
        <f t="shared" si="1"/>
        <v>-1.4056311849563026</v>
      </c>
      <c r="S35" s="27">
        <v>4.2743055555555499E-2</v>
      </c>
      <c r="T35" s="36">
        <f t="shared" si="2"/>
        <v>8.9710762740981966</v>
      </c>
      <c r="U35" s="37">
        <f t="shared" si="3"/>
        <v>-1.4056311849563026</v>
      </c>
    </row>
    <row r="36" spans="1:21" x14ac:dyDescent="0.3">
      <c r="A36" s="27">
        <v>4.2754629629629601E-2</v>
      </c>
      <c r="B36" s="24">
        <v>5000</v>
      </c>
      <c r="C36" s="25">
        <v>400</v>
      </c>
      <c r="D36" s="25">
        <f>roll!C36+Pitch!C36-30</f>
        <v>22.801264625844333</v>
      </c>
      <c r="E36" s="27">
        <v>4.2754629629629601E-2</v>
      </c>
      <c r="F36" s="25">
        <v>4990</v>
      </c>
      <c r="G36" s="25">
        <v>430</v>
      </c>
      <c r="H36" s="25">
        <f>roll!F36+Pitch!F36-30</f>
        <v>32.18832083689216</v>
      </c>
      <c r="I36" s="27">
        <v>4.2754629629629601E-2</v>
      </c>
      <c r="J36" s="25">
        <v>5010</v>
      </c>
      <c r="K36" s="25">
        <v>430</v>
      </c>
      <c r="L36" s="25">
        <f>roll!I36+Pitch!I36-30</f>
        <v>34.631533728097395</v>
      </c>
      <c r="M36" s="27">
        <v>4.2754629629629601E-2</v>
      </c>
      <c r="N36" s="25">
        <v>5000</v>
      </c>
      <c r="O36" s="25">
        <v>460</v>
      </c>
      <c r="P36" s="26">
        <f>roll!L36+Pitch!L36-30</f>
        <v>33.409927282494778</v>
      </c>
      <c r="Q36" s="33">
        <f t="shared" si="0"/>
        <v>-10.026896264544318</v>
      </c>
      <c r="R36" s="35">
        <f t="shared" si="1"/>
        <v>-1.4288850578945664</v>
      </c>
      <c r="S36" s="27">
        <v>4.2754629629629601E-2</v>
      </c>
      <c r="T36" s="36">
        <f t="shared" si="2"/>
        <v>10.026896264544318</v>
      </c>
      <c r="U36" s="37">
        <f t="shared" si="3"/>
        <v>-1.4288850578945664</v>
      </c>
    </row>
    <row r="37" spans="1:21" x14ac:dyDescent="0.3">
      <c r="A37" s="27">
        <v>4.2766203703703702E-2</v>
      </c>
      <c r="B37" s="24">
        <v>5000</v>
      </c>
      <c r="C37" s="25">
        <v>400</v>
      </c>
      <c r="D37" s="25">
        <f>roll!C37+Pitch!C37-30</f>
        <v>22.043503007512157</v>
      </c>
      <c r="E37" s="27">
        <v>4.2766203703703702E-2</v>
      </c>
      <c r="F37" s="25">
        <v>4990</v>
      </c>
      <c r="G37" s="25">
        <v>430</v>
      </c>
      <c r="H37" s="25">
        <f>roll!F37+Pitch!F37-30</f>
        <v>32.392686439543589</v>
      </c>
      <c r="I37" s="27">
        <v>4.2766203703703702E-2</v>
      </c>
      <c r="J37" s="25">
        <v>5010</v>
      </c>
      <c r="K37" s="25">
        <v>430</v>
      </c>
      <c r="L37" s="25">
        <f>roll!I37+Pitch!I37-30</f>
        <v>35.184929743778127</v>
      </c>
      <c r="M37" s="27">
        <v>4.2766203703703702E-2</v>
      </c>
      <c r="N37" s="25">
        <v>5000</v>
      </c>
      <c r="O37" s="25">
        <v>460</v>
      </c>
      <c r="P37" s="26">
        <f>roll!L37+Pitch!L37-30</f>
        <v>33.788808091660862</v>
      </c>
      <c r="Q37" s="33">
        <f t="shared" si="0"/>
        <v>-11.075881434064422</v>
      </c>
      <c r="R37" s="35">
        <f t="shared" si="1"/>
        <v>-1.4464288361577369</v>
      </c>
      <c r="S37" s="27">
        <v>4.2766203703703702E-2</v>
      </c>
      <c r="T37" s="36">
        <f t="shared" si="2"/>
        <v>11.075881434064422</v>
      </c>
      <c r="U37" s="37">
        <f t="shared" si="3"/>
        <v>-1.4464288361577369</v>
      </c>
    </row>
    <row r="38" spans="1:21" x14ac:dyDescent="0.3">
      <c r="A38" s="27">
        <v>4.2777777777777803E-2</v>
      </c>
      <c r="B38" s="24">
        <v>5000</v>
      </c>
      <c r="C38" s="25">
        <v>400</v>
      </c>
      <c r="D38" s="25">
        <f>roll!C38+Pitch!C38-30</f>
        <v>21.285741389179982</v>
      </c>
      <c r="E38" s="27">
        <v>4.2777777777777803E-2</v>
      </c>
      <c r="F38" s="25">
        <v>4990</v>
      </c>
      <c r="G38" s="25">
        <v>430</v>
      </c>
      <c r="H38" s="25">
        <f>roll!F38+Pitch!F38-30</f>
        <v>32.597052042195017</v>
      </c>
      <c r="I38" s="27">
        <v>4.2777777777777803E-2</v>
      </c>
      <c r="J38" s="25">
        <v>5010</v>
      </c>
      <c r="K38" s="25">
        <v>430</v>
      </c>
      <c r="L38" s="25">
        <f>roll!I38+Pitch!I38-30</f>
        <v>35.738325759458874</v>
      </c>
      <c r="M38" s="27">
        <v>4.2777777777777803E-2</v>
      </c>
      <c r="N38" s="25">
        <v>5000</v>
      </c>
      <c r="O38" s="25">
        <v>460</v>
      </c>
      <c r="P38" s="26">
        <f>roll!L38+Pitch!L38-30</f>
        <v>34.167688900826946</v>
      </c>
      <c r="Q38" s="33">
        <f t="shared" si="0"/>
        <v>-12.117401954180949</v>
      </c>
      <c r="R38" s="35">
        <f t="shared" si="1"/>
        <v>-1.4601279620001923</v>
      </c>
      <c r="S38" s="27">
        <v>4.2777777777777803E-2</v>
      </c>
      <c r="T38" s="36">
        <f t="shared" si="2"/>
        <v>12.117401954180949</v>
      </c>
      <c r="U38" s="37">
        <f t="shared" si="3"/>
        <v>-1.4601279620001923</v>
      </c>
    </row>
    <row r="39" spans="1:21" x14ac:dyDescent="0.3">
      <c r="A39" s="27">
        <v>4.2789351851851801E-2</v>
      </c>
      <c r="B39" s="24">
        <v>5000</v>
      </c>
      <c r="C39" s="25">
        <v>400</v>
      </c>
      <c r="D39" s="25">
        <f>roll!C39+Pitch!C39-30</f>
        <v>20.527979770847807</v>
      </c>
      <c r="E39" s="27">
        <v>4.2789351851851801E-2</v>
      </c>
      <c r="F39" s="25">
        <v>4990</v>
      </c>
      <c r="G39" s="25">
        <v>430</v>
      </c>
      <c r="H39" s="25">
        <f>roll!F39+Pitch!F39-30</f>
        <v>32.801417644846438</v>
      </c>
      <c r="I39" s="27">
        <v>4.2789351851851801E-2</v>
      </c>
      <c r="J39" s="25">
        <v>5010</v>
      </c>
      <c r="K39" s="25">
        <v>430</v>
      </c>
      <c r="L39" s="25">
        <f>roll!I39+Pitch!I39-30</f>
        <v>36.291721775139621</v>
      </c>
      <c r="M39" s="27">
        <v>4.2789351851851801E-2</v>
      </c>
      <c r="N39" s="25">
        <v>5000</v>
      </c>
      <c r="O39" s="25">
        <v>460</v>
      </c>
      <c r="P39" s="26">
        <f>roll!L39+Pitch!L39-30</f>
        <v>34.546569709993037</v>
      </c>
      <c r="Q39" s="33">
        <f t="shared" si="0"/>
        <v>-13.150856637307282</v>
      </c>
      <c r="R39" s="35">
        <f t="shared" si="1"/>
        <v>-1.4711176217501689</v>
      </c>
      <c r="S39" s="27">
        <v>4.2789351851851801E-2</v>
      </c>
      <c r="T39" s="36">
        <f t="shared" si="2"/>
        <v>13.150856637307282</v>
      </c>
      <c r="U39" s="37">
        <f t="shared" si="3"/>
        <v>-1.4711176217501689</v>
      </c>
    </row>
    <row r="40" spans="1:21" ht="15" thickBot="1" x14ac:dyDescent="0.35">
      <c r="A40" s="28">
        <v>4.2800925925925902E-2</v>
      </c>
      <c r="B40" s="29">
        <v>5000</v>
      </c>
      <c r="C40" s="30">
        <v>400</v>
      </c>
      <c r="D40" s="30">
        <f>roll!C40+Pitch!C40-30</f>
        <v>19.770218152515632</v>
      </c>
      <c r="E40" s="28">
        <v>4.2800925925925902E-2</v>
      </c>
      <c r="F40" s="25">
        <v>4990</v>
      </c>
      <c r="G40" s="30">
        <v>430</v>
      </c>
      <c r="H40" s="30">
        <f>roll!F40+Pitch!F40-30</f>
        <v>33.00578324749786</v>
      </c>
      <c r="I40" s="28">
        <v>4.2800925925925902E-2</v>
      </c>
      <c r="J40" s="30">
        <v>5010</v>
      </c>
      <c r="K40" s="30">
        <v>430</v>
      </c>
      <c r="L40" s="30">
        <f>roll!I40+Pitch!I40-30</f>
        <v>36.845117790820368</v>
      </c>
      <c r="M40" s="28">
        <v>4.2800925925925902E-2</v>
      </c>
      <c r="N40" s="30">
        <v>5000</v>
      </c>
      <c r="O40" s="30">
        <v>460</v>
      </c>
      <c r="P40" s="31">
        <f>roll!L40+Pitch!L40-30</f>
        <v>34.925450519159114</v>
      </c>
      <c r="Q40" s="33">
        <f t="shared" si="0"/>
        <v>-14.175674539948078</v>
      </c>
      <c r="R40" s="35">
        <f t="shared" si="1"/>
        <v>-1.4801272851769844</v>
      </c>
      <c r="S40" s="28">
        <v>4.2800925925925902E-2</v>
      </c>
      <c r="T40" s="38">
        <f t="shared" si="2"/>
        <v>14.175674539948078</v>
      </c>
      <c r="U40" s="39">
        <f t="shared" si="3"/>
        <v>-1.4801272851769844</v>
      </c>
    </row>
  </sheetData>
  <mergeCells count="11">
    <mergeCell ref="A1:A2"/>
    <mergeCell ref="E1:E2"/>
    <mergeCell ref="I1:I2"/>
    <mergeCell ref="M1:M2"/>
    <mergeCell ref="S1:S2"/>
    <mergeCell ref="U1:U2"/>
    <mergeCell ref="T1:T2"/>
    <mergeCell ref="B1:D1"/>
    <mergeCell ref="F1:H1"/>
    <mergeCell ref="J1:L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9A15-F7EC-4273-B3BD-77B8A83C7B19}">
  <dimension ref="A1:U23"/>
  <sheetViews>
    <sheetView tabSelected="1" topLeftCell="E1" workbookViewId="0">
      <selection activeCell="S24" sqref="S24"/>
    </sheetView>
  </sheetViews>
  <sheetFormatPr baseColWidth="10" defaultRowHeight="14.4" x14ac:dyDescent="0.3"/>
  <sheetData>
    <row r="1" spans="1:21" x14ac:dyDescent="0.3">
      <c r="A1" s="53" t="s">
        <v>14</v>
      </c>
      <c r="B1" s="50" t="s">
        <v>15</v>
      </c>
      <c r="C1" s="51"/>
      <c r="D1" s="51"/>
      <c r="E1" s="53" t="s">
        <v>14</v>
      </c>
      <c r="F1" s="51" t="s">
        <v>17</v>
      </c>
      <c r="G1" s="51"/>
      <c r="H1" s="51"/>
      <c r="I1" s="53" t="s">
        <v>14</v>
      </c>
      <c r="J1" s="51" t="s">
        <v>16</v>
      </c>
      <c r="K1" s="51"/>
      <c r="L1" s="51"/>
      <c r="M1" s="53" t="s">
        <v>14</v>
      </c>
      <c r="N1" s="51" t="s">
        <v>18</v>
      </c>
      <c r="O1" s="51"/>
      <c r="P1" s="52"/>
      <c r="S1" s="53" t="s">
        <v>14</v>
      </c>
      <c r="T1" s="57" t="s">
        <v>19</v>
      </c>
      <c r="U1" s="55" t="s">
        <v>20</v>
      </c>
    </row>
    <row r="2" spans="1:21" ht="15" thickBot="1" x14ac:dyDescent="0.35">
      <c r="A2" s="54"/>
      <c r="B2" s="20" t="s">
        <v>3</v>
      </c>
      <c r="C2" s="21" t="s">
        <v>4</v>
      </c>
      <c r="D2" s="21" t="s">
        <v>5</v>
      </c>
      <c r="E2" s="54"/>
      <c r="F2" s="21" t="s">
        <v>3</v>
      </c>
      <c r="G2" s="21" t="s">
        <v>4</v>
      </c>
      <c r="H2" s="21" t="s">
        <v>5</v>
      </c>
      <c r="I2" s="54"/>
      <c r="J2" s="21" t="s">
        <v>3</v>
      </c>
      <c r="K2" s="21" t="s">
        <v>4</v>
      </c>
      <c r="L2" s="21" t="s">
        <v>5</v>
      </c>
      <c r="M2" s="54"/>
      <c r="N2" s="21" t="s">
        <v>3</v>
      </c>
      <c r="O2" s="21" t="s">
        <v>4</v>
      </c>
      <c r="P2" s="22" t="s">
        <v>5</v>
      </c>
      <c r="Q2" s="3">
        <v>30</v>
      </c>
      <c r="R2" s="3">
        <v>30</v>
      </c>
      <c r="S2" s="54"/>
      <c r="T2" s="58"/>
      <c r="U2" s="56"/>
    </row>
    <row r="3" spans="1:21" ht="15" thickBot="1" x14ac:dyDescent="0.35">
      <c r="A3" s="23">
        <v>4.2372685185185187E-2</v>
      </c>
      <c r="B3" s="25">
        <v>5000</v>
      </c>
      <c r="C3" s="25">
        <v>400</v>
      </c>
      <c r="D3" s="25">
        <v>30</v>
      </c>
      <c r="E3" s="23">
        <v>4.2372685185185187E-2</v>
      </c>
      <c r="F3" s="25">
        <v>4990</v>
      </c>
      <c r="G3" s="25">
        <v>430</v>
      </c>
      <c r="H3" s="25">
        <v>30</v>
      </c>
      <c r="I3" s="23">
        <v>4.2372685185185187E-2</v>
      </c>
      <c r="J3" s="25">
        <v>5010</v>
      </c>
      <c r="K3" s="25">
        <v>430</v>
      </c>
      <c r="L3" s="25">
        <v>30</v>
      </c>
      <c r="M3" s="23">
        <v>4.2372685185185187E-2</v>
      </c>
      <c r="N3" s="25">
        <v>5000</v>
      </c>
      <c r="O3" s="25">
        <v>460</v>
      </c>
      <c r="P3" s="26">
        <v>30</v>
      </c>
      <c r="Q3" s="32" t="s">
        <v>10</v>
      </c>
      <c r="R3" s="34" t="s">
        <v>12</v>
      </c>
      <c r="S3" s="23">
        <v>4.2372685185185187E-2</v>
      </c>
      <c r="T3" s="41">
        <v>0</v>
      </c>
      <c r="U3" s="40">
        <v>0</v>
      </c>
    </row>
    <row r="4" spans="1:21" ht="15" thickBot="1" x14ac:dyDescent="0.35">
      <c r="A4" s="23">
        <v>4.238425925925926E-2</v>
      </c>
      <c r="B4">
        <v>5000</v>
      </c>
      <c r="C4">
        <v>401.96</v>
      </c>
      <c r="D4">
        <v>40.661999999999999</v>
      </c>
      <c r="E4" s="23">
        <v>4.238425925925926E-2</v>
      </c>
      <c r="F4">
        <v>4990</v>
      </c>
      <c r="G4">
        <v>429.97800000000001</v>
      </c>
      <c r="H4">
        <v>29.939</v>
      </c>
      <c r="I4" s="23">
        <v>4.238425925925926E-2</v>
      </c>
      <c r="J4">
        <v>5010</v>
      </c>
      <c r="K4">
        <v>429.97800000000001</v>
      </c>
      <c r="L4">
        <v>29.939</v>
      </c>
      <c r="M4" s="23">
        <v>4.238425925925926E-2</v>
      </c>
      <c r="N4">
        <v>5000</v>
      </c>
      <c r="O4">
        <v>457.99599999999998</v>
      </c>
      <c r="P4">
        <v>19.215</v>
      </c>
      <c r="Q4" s="33">
        <f>ATAN((D4-P4)/SQRT((C4-O4)^2))*180/PI()</f>
        <v>20.943652499138459</v>
      </c>
      <c r="R4" s="35">
        <f>ATAN((H4-L4)/SQRT((F4-J4)^2)*180/PI())</f>
        <v>0</v>
      </c>
      <c r="S4" s="27">
        <v>4.238425925925926E-2</v>
      </c>
      <c r="T4" s="36">
        <f>Q4*-1</f>
        <v>-20.943652499138459</v>
      </c>
      <c r="U4" s="37">
        <f>R4</f>
        <v>0</v>
      </c>
    </row>
    <row r="5" spans="1:21" ht="15" thickBot="1" x14ac:dyDescent="0.35">
      <c r="A5" s="23">
        <v>4.2395833333333299E-2</v>
      </c>
      <c r="B5" s="24">
        <v>5000</v>
      </c>
      <c r="C5" s="25">
        <v>400</v>
      </c>
      <c r="D5" s="25">
        <v>30</v>
      </c>
      <c r="E5" s="23">
        <v>4.2395833333333299E-2</v>
      </c>
      <c r="F5" s="25">
        <v>4990</v>
      </c>
      <c r="G5" s="25">
        <v>430</v>
      </c>
      <c r="H5" s="25">
        <v>30</v>
      </c>
      <c r="I5" s="23">
        <v>4.2395833333333299E-2</v>
      </c>
      <c r="J5" s="25">
        <v>5010</v>
      </c>
      <c r="K5" s="25">
        <v>430</v>
      </c>
      <c r="L5" s="25">
        <v>30</v>
      </c>
      <c r="M5" s="23">
        <v>4.2395833333333299E-2</v>
      </c>
      <c r="N5" s="25">
        <v>5000</v>
      </c>
      <c r="O5" s="25">
        <v>460</v>
      </c>
      <c r="P5" s="26">
        <v>30</v>
      </c>
      <c r="Q5" s="33">
        <f t="shared" ref="Q5:Q20" si="0">ATAN((D5-P5)/SQRT((C5-O5)^2))*180/PI()</f>
        <v>0</v>
      </c>
      <c r="R5" s="35">
        <f>ATAN((H5-L5)/SQRT((F5-J5)^2)*180/PI())</f>
        <v>0</v>
      </c>
      <c r="S5" s="27">
        <v>4.2395833333333299E-2</v>
      </c>
      <c r="T5" s="36">
        <f t="shared" ref="T5:T20" si="1">Q5*-1</f>
        <v>0</v>
      </c>
      <c r="U5" s="37">
        <f t="shared" ref="U5:U20" si="2">R5</f>
        <v>0</v>
      </c>
    </row>
    <row r="6" spans="1:21" ht="15" thickBot="1" x14ac:dyDescent="0.35">
      <c r="A6" s="23">
        <v>4.2407407407407401E-2</v>
      </c>
      <c r="B6">
        <v>4997.8280000000004</v>
      </c>
      <c r="C6">
        <v>401.96</v>
      </c>
      <c r="D6">
        <v>40.003999999999998</v>
      </c>
      <c r="E6" s="23">
        <v>4.2407407407407401E-2</v>
      </c>
      <c r="F6">
        <v>4991.0540000000001</v>
      </c>
      <c r="G6">
        <v>429.97800000000001</v>
      </c>
      <c r="H6">
        <v>27</v>
      </c>
      <c r="I6" s="23">
        <v>4.2407407407407401E-2</v>
      </c>
      <c r="J6">
        <v>5010.3280000000004</v>
      </c>
      <c r="K6">
        <v>429.97800000000001</v>
      </c>
      <c r="L6">
        <v>32.338999999999999</v>
      </c>
      <c r="M6" s="23">
        <v>4.2407407407407401E-2</v>
      </c>
      <c r="N6">
        <v>5003.5529999999999</v>
      </c>
      <c r="O6">
        <v>457.99599999999998</v>
      </c>
      <c r="P6">
        <v>19.335000000000001</v>
      </c>
      <c r="Q6" s="33">
        <f>ATAN((D6-P6)/SQRT((C6-O6)^2))*180/PI()</f>
        <v>20.246605320987904</v>
      </c>
      <c r="R6" s="46">
        <f>ATAN((H6-L6)/SQRT((F6-J6)^2)*180/PI())</f>
        <v>-1.5078724333404496</v>
      </c>
      <c r="S6" s="42">
        <v>4.2407407407407401E-2</v>
      </c>
      <c r="T6" s="47">
        <f t="shared" si="1"/>
        <v>-20.246605320987904</v>
      </c>
      <c r="U6" s="48">
        <f t="shared" si="2"/>
        <v>-1.5078724333404496</v>
      </c>
    </row>
    <row r="7" spans="1:21" ht="15" thickBot="1" x14ac:dyDescent="0.35">
      <c r="A7" s="23">
        <v>4.2418981481481502E-2</v>
      </c>
      <c r="B7" s="24">
        <v>5000</v>
      </c>
      <c r="C7" s="25">
        <v>400</v>
      </c>
      <c r="D7" s="25">
        <v>30</v>
      </c>
      <c r="E7" s="23">
        <v>4.2418981481481502E-2</v>
      </c>
      <c r="F7" s="25">
        <v>4990</v>
      </c>
      <c r="G7" s="25">
        <v>430</v>
      </c>
      <c r="H7" s="25">
        <v>30</v>
      </c>
      <c r="I7" s="23">
        <v>4.2418981481481502E-2</v>
      </c>
      <c r="J7" s="25">
        <v>5010</v>
      </c>
      <c r="K7" s="25">
        <v>430</v>
      </c>
      <c r="L7" s="25">
        <v>30</v>
      </c>
      <c r="M7" s="23">
        <v>4.2418981481481502E-2</v>
      </c>
      <c r="N7" s="25">
        <v>5000</v>
      </c>
      <c r="O7" s="25">
        <v>460</v>
      </c>
      <c r="P7" s="26">
        <v>30</v>
      </c>
      <c r="Q7" s="33">
        <f t="shared" si="0"/>
        <v>0</v>
      </c>
      <c r="R7" s="35">
        <f t="shared" ref="R7:R20" si="3">ATAN((H7-L7)/SQRT((F7-J7)^2)*180/PI())</f>
        <v>0</v>
      </c>
      <c r="S7" s="27">
        <v>4.2418981481481502E-2</v>
      </c>
      <c r="T7" s="36">
        <f t="shared" si="1"/>
        <v>0</v>
      </c>
      <c r="U7" s="37">
        <f t="shared" si="2"/>
        <v>0</v>
      </c>
    </row>
    <row r="8" spans="1:21" ht="15" thickBot="1" x14ac:dyDescent="0.35">
      <c r="A8" s="23">
        <v>4.2430555555555603E-2</v>
      </c>
      <c r="B8">
        <v>5003.527</v>
      </c>
      <c r="C8">
        <v>401.74099999999999</v>
      </c>
      <c r="D8">
        <v>23.326000000000001</v>
      </c>
      <c r="E8" s="23">
        <v>4.2430555555555603E-2</v>
      </c>
      <c r="F8">
        <v>4989.6710000000003</v>
      </c>
      <c r="G8">
        <v>428.03699999999998</v>
      </c>
      <c r="H8">
        <v>34.119</v>
      </c>
      <c r="I8" s="23">
        <v>4.2430555555555603E-2</v>
      </c>
      <c r="J8">
        <v>5007.3450000000003</v>
      </c>
      <c r="K8">
        <v>433.00200000000001</v>
      </c>
      <c r="L8">
        <v>26.183</v>
      </c>
      <c r="M8" s="23">
        <v>4.2430555555555603E-2</v>
      </c>
      <c r="N8">
        <v>4993.4880000000003</v>
      </c>
      <c r="O8">
        <v>459.298</v>
      </c>
      <c r="P8">
        <v>36.975999999999999</v>
      </c>
      <c r="Q8" s="33">
        <f t="shared" si="0"/>
        <v>-13.341571057011246</v>
      </c>
      <c r="R8" s="35">
        <f t="shared" si="3"/>
        <v>1.5319462408098414</v>
      </c>
      <c r="S8" s="27">
        <v>4.2430555555555603E-2</v>
      </c>
      <c r="T8" s="36">
        <f t="shared" si="1"/>
        <v>13.341571057011246</v>
      </c>
      <c r="U8" s="37">
        <f t="shared" si="2"/>
        <v>1.5319462408098414</v>
      </c>
    </row>
    <row r="9" spans="1:21" ht="15" thickBot="1" x14ac:dyDescent="0.35">
      <c r="A9" s="23">
        <v>4.2442129629629601E-2</v>
      </c>
      <c r="B9" s="24">
        <v>5000</v>
      </c>
      <c r="C9" s="25">
        <v>400</v>
      </c>
      <c r="D9" s="25">
        <v>30</v>
      </c>
      <c r="E9" s="23">
        <v>4.2442129629629601E-2</v>
      </c>
      <c r="F9" s="25">
        <v>4990</v>
      </c>
      <c r="G9" s="25">
        <v>430</v>
      </c>
      <c r="H9" s="25">
        <v>30</v>
      </c>
      <c r="I9" s="23">
        <v>4.2442129629629601E-2</v>
      </c>
      <c r="J9" s="25">
        <v>5010</v>
      </c>
      <c r="K9" s="25">
        <v>430</v>
      </c>
      <c r="L9" s="25">
        <v>30</v>
      </c>
      <c r="M9" s="23">
        <v>4.2442129629629601E-2</v>
      </c>
      <c r="N9" s="25">
        <v>5000</v>
      </c>
      <c r="O9" s="25">
        <v>460</v>
      </c>
      <c r="P9" s="26">
        <v>30</v>
      </c>
      <c r="Q9" s="33">
        <f t="shared" si="0"/>
        <v>0</v>
      </c>
      <c r="R9" s="35">
        <f t="shared" si="3"/>
        <v>0</v>
      </c>
      <c r="S9" s="27">
        <v>4.2442129629629601E-2</v>
      </c>
      <c r="T9" s="36">
        <f t="shared" si="1"/>
        <v>0</v>
      </c>
      <c r="U9" s="37">
        <f t="shared" si="2"/>
        <v>0</v>
      </c>
    </row>
    <row r="10" spans="1:21" ht="15" thickBot="1" x14ac:dyDescent="0.35">
      <c r="A10" s="23">
        <v>4.2453703703703702E-2</v>
      </c>
      <c r="B10">
        <v>5000</v>
      </c>
      <c r="C10">
        <v>401.96</v>
      </c>
      <c r="D10">
        <v>40.661999999999999</v>
      </c>
      <c r="E10" s="23">
        <v>4.2453703703703702E-2</v>
      </c>
      <c r="F10">
        <v>4990</v>
      </c>
      <c r="G10">
        <v>429.97800000000001</v>
      </c>
      <c r="H10">
        <v>29.939</v>
      </c>
      <c r="I10" s="23">
        <v>4.2453703703703702E-2</v>
      </c>
      <c r="J10">
        <v>5010</v>
      </c>
      <c r="K10">
        <v>429.97800000000001</v>
      </c>
      <c r="L10">
        <v>29.939</v>
      </c>
      <c r="M10" s="23">
        <v>4.2453703703703702E-2</v>
      </c>
      <c r="N10">
        <v>5000</v>
      </c>
      <c r="O10">
        <v>457.99599999999998</v>
      </c>
      <c r="P10">
        <v>19.215</v>
      </c>
      <c r="Q10" s="33">
        <f t="shared" si="0"/>
        <v>20.943652499138459</v>
      </c>
      <c r="R10" s="35">
        <f t="shared" si="3"/>
        <v>0</v>
      </c>
      <c r="S10" s="27">
        <v>4.2453703703703702E-2</v>
      </c>
      <c r="T10" s="36">
        <f t="shared" si="1"/>
        <v>-20.943652499138459</v>
      </c>
      <c r="U10" s="37">
        <f t="shared" si="2"/>
        <v>0</v>
      </c>
    </row>
    <row r="11" spans="1:21" ht="15" thickBot="1" x14ac:dyDescent="0.35">
      <c r="A11" s="23">
        <v>4.2465277777777803E-2</v>
      </c>
      <c r="B11" s="24">
        <v>5000</v>
      </c>
      <c r="C11" s="25">
        <v>400</v>
      </c>
      <c r="D11" s="25">
        <v>30</v>
      </c>
      <c r="E11" s="23">
        <v>4.2465277777777803E-2</v>
      </c>
      <c r="F11" s="25">
        <v>4990</v>
      </c>
      <c r="G11" s="25">
        <v>430</v>
      </c>
      <c r="H11" s="25">
        <v>30</v>
      </c>
      <c r="I11" s="23">
        <v>4.2465277777777803E-2</v>
      </c>
      <c r="J11" s="25">
        <v>5010</v>
      </c>
      <c r="K11" s="25">
        <v>430</v>
      </c>
      <c r="L11" s="25">
        <v>30</v>
      </c>
      <c r="M11" s="23">
        <v>4.2465277777777803E-2</v>
      </c>
      <c r="N11" s="25">
        <v>5000</v>
      </c>
      <c r="O11" s="25">
        <v>460</v>
      </c>
      <c r="P11" s="26">
        <v>30</v>
      </c>
      <c r="Q11" s="33">
        <f t="shared" si="0"/>
        <v>0</v>
      </c>
      <c r="R11" s="35">
        <f t="shared" si="3"/>
        <v>0</v>
      </c>
      <c r="S11" s="27">
        <v>4.2465277777777803E-2</v>
      </c>
      <c r="T11" s="36">
        <f t="shared" si="1"/>
        <v>0</v>
      </c>
      <c r="U11" s="37">
        <f t="shared" si="2"/>
        <v>0</v>
      </c>
    </row>
    <row r="12" spans="1:21" ht="15" thickBot="1" x14ac:dyDescent="0.35">
      <c r="A12" s="23">
        <v>4.24768518518518E-2</v>
      </c>
      <c r="B12">
        <v>4997.8280000000004</v>
      </c>
      <c r="C12">
        <v>401.96</v>
      </c>
      <c r="D12">
        <v>40.003999999999998</v>
      </c>
      <c r="E12" s="23">
        <v>4.24768518518518E-2</v>
      </c>
      <c r="F12">
        <v>4991.0540000000001</v>
      </c>
      <c r="G12">
        <v>429.97800000000001</v>
      </c>
      <c r="H12">
        <v>27</v>
      </c>
      <c r="I12" s="23">
        <v>4.24768518518518E-2</v>
      </c>
      <c r="J12">
        <v>5010.3280000000004</v>
      </c>
      <c r="K12">
        <v>429.97800000000001</v>
      </c>
      <c r="L12">
        <v>32.338999999999999</v>
      </c>
      <c r="M12" s="23">
        <v>4.24768518518518E-2</v>
      </c>
      <c r="N12">
        <v>5003.5529999999999</v>
      </c>
      <c r="O12">
        <v>457.99599999999998</v>
      </c>
      <c r="P12">
        <v>19.335000000000001</v>
      </c>
      <c r="Q12" s="33">
        <f t="shared" si="0"/>
        <v>20.246605320987904</v>
      </c>
      <c r="R12" s="35">
        <f t="shared" si="3"/>
        <v>-1.5078724333404496</v>
      </c>
      <c r="S12" s="27">
        <v>4.24768518518518E-2</v>
      </c>
      <c r="T12" s="36">
        <f t="shared" si="1"/>
        <v>-20.246605320987904</v>
      </c>
      <c r="U12" s="37">
        <f t="shared" si="2"/>
        <v>-1.5078724333404496</v>
      </c>
    </row>
    <row r="13" spans="1:21" ht="15" thickBot="1" x14ac:dyDescent="0.35">
      <c r="A13" s="23">
        <v>4.2488425925925902E-2</v>
      </c>
      <c r="B13" s="24">
        <v>5000</v>
      </c>
      <c r="C13" s="25">
        <v>400</v>
      </c>
      <c r="D13" s="25">
        <v>30</v>
      </c>
      <c r="E13" s="23">
        <v>4.2488425925925902E-2</v>
      </c>
      <c r="F13" s="25">
        <v>4990</v>
      </c>
      <c r="G13" s="25">
        <v>430</v>
      </c>
      <c r="H13" s="25">
        <v>30</v>
      </c>
      <c r="I13" s="23">
        <v>4.2488425925925902E-2</v>
      </c>
      <c r="J13" s="25">
        <v>5010</v>
      </c>
      <c r="K13" s="25">
        <v>430</v>
      </c>
      <c r="L13" s="25">
        <v>30</v>
      </c>
      <c r="M13" s="23">
        <v>4.2488425925925902E-2</v>
      </c>
      <c r="N13" s="25">
        <v>5000</v>
      </c>
      <c r="O13" s="25">
        <v>460</v>
      </c>
      <c r="P13" s="26">
        <v>30</v>
      </c>
      <c r="Q13" s="33">
        <f t="shared" si="0"/>
        <v>0</v>
      </c>
      <c r="R13" s="35">
        <f t="shared" si="3"/>
        <v>0</v>
      </c>
      <c r="S13" s="27">
        <v>4.2488425925925902E-2</v>
      </c>
      <c r="T13" s="36">
        <f t="shared" si="1"/>
        <v>0</v>
      </c>
      <c r="U13" s="37">
        <f t="shared" si="2"/>
        <v>0</v>
      </c>
    </row>
    <row r="14" spans="1:21" ht="15" thickBot="1" x14ac:dyDescent="0.35">
      <c r="A14" s="23">
        <v>4.2500000000000003E-2</v>
      </c>
      <c r="B14">
        <v>5003.527</v>
      </c>
      <c r="C14">
        <v>401.74099999999999</v>
      </c>
      <c r="D14">
        <v>23.326000000000001</v>
      </c>
      <c r="E14" s="23">
        <v>4.2500000000000003E-2</v>
      </c>
      <c r="F14">
        <v>4989.6710000000003</v>
      </c>
      <c r="G14">
        <v>428.03699999999998</v>
      </c>
      <c r="H14">
        <v>34.119</v>
      </c>
      <c r="I14" s="23">
        <v>4.2500000000000003E-2</v>
      </c>
      <c r="J14">
        <v>5007.3450000000003</v>
      </c>
      <c r="K14">
        <v>433.00200000000001</v>
      </c>
      <c r="L14">
        <v>26.183</v>
      </c>
      <c r="M14" s="23">
        <v>4.2500000000000003E-2</v>
      </c>
      <c r="N14">
        <v>4993.4880000000003</v>
      </c>
      <c r="O14">
        <v>459.298</v>
      </c>
      <c r="P14">
        <v>36.975999999999999</v>
      </c>
      <c r="Q14" s="33">
        <f t="shared" si="0"/>
        <v>-13.341571057011246</v>
      </c>
      <c r="R14" s="35">
        <f t="shared" si="3"/>
        <v>1.5319462408098414</v>
      </c>
      <c r="S14" s="27">
        <v>4.2500000000000003E-2</v>
      </c>
      <c r="T14" s="36">
        <f t="shared" si="1"/>
        <v>13.341571057011246</v>
      </c>
      <c r="U14" s="37">
        <f t="shared" si="2"/>
        <v>1.5319462408098414</v>
      </c>
    </row>
    <row r="15" spans="1:21" ht="15" thickBot="1" x14ac:dyDescent="0.35">
      <c r="A15" s="23">
        <v>4.2511574074074097E-2</v>
      </c>
      <c r="B15" s="24">
        <v>5000</v>
      </c>
      <c r="C15" s="25">
        <v>400</v>
      </c>
      <c r="D15" s="25">
        <v>30</v>
      </c>
      <c r="E15" s="23">
        <v>4.2511574074074097E-2</v>
      </c>
      <c r="F15" s="25">
        <v>4990</v>
      </c>
      <c r="G15" s="25">
        <v>430</v>
      </c>
      <c r="H15" s="25">
        <v>30</v>
      </c>
      <c r="I15" s="23">
        <v>4.2511574074074097E-2</v>
      </c>
      <c r="J15" s="25">
        <v>5010</v>
      </c>
      <c r="K15" s="25">
        <v>430</v>
      </c>
      <c r="L15" s="25">
        <v>30</v>
      </c>
      <c r="M15" s="23">
        <v>4.2511574074074097E-2</v>
      </c>
      <c r="N15" s="25">
        <v>5000</v>
      </c>
      <c r="O15" s="25">
        <v>460</v>
      </c>
      <c r="P15" s="26">
        <v>30</v>
      </c>
      <c r="Q15" s="33">
        <f t="shared" si="0"/>
        <v>0</v>
      </c>
      <c r="R15" s="35">
        <f t="shared" si="3"/>
        <v>0</v>
      </c>
      <c r="S15" s="27">
        <v>4.2511574074074097E-2</v>
      </c>
      <c r="T15" s="36">
        <f t="shared" si="1"/>
        <v>0</v>
      </c>
      <c r="U15" s="37">
        <f t="shared" si="2"/>
        <v>0</v>
      </c>
    </row>
    <row r="16" spans="1:21" ht="15" thickBot="1" x14ac:dyDescent="0.35">
      <c r="A16" s="23">
        <v>4.2523148148148102E-2</v>
      </c>
      <c r="B16">
        <v>5000</v>
      </c>
      <c r="C16">
        <v>401.96</v>
      </c>
      <c r="D16">
        <v>40.661999999999999</v>
      </c>
      <c r="E16" s="23">
        <v>4.2523148148148102E-2</v>
      </c>
      <c r="F16">
        <v>4990</v>
      </c>
      <c r="G16">
        <v>429.97800000000001</v>
      </c>
      <c r="H16">
        <v>29.939</v>
      </c>
      <c r="I16" s="23">
        <v>4.2523148148148102E-2</v>
      </c>
      <c r="J16">
        <v>5010</v>
      </c>
      <c r="K16">
        <v>429.97800000000001</v>
      </c>
      <c r="L16">
        <v>29.939</v>
      </c>
      <c r="M16" s="23">
        <v>4.2523148148148102E-2</v>
      </c>
      <c r="N16">
        <v>5000</v>
      </c>
      <c r="O16">
        <v>457.99599999999998</v>
      </c>
      <c r="P16">
        <v>19.215</v>
      </c>
      <c r="Q16" s="33">
        <f t="shared" si="0"/>
        <v>20.943652499138459</v>
      </c>
      <c r="R16" s="35">
        <f t="shared" si="3"/>
        <v>0</v>
      </c>
      <c r="S16" s="27">
        <v>4.2523148148148102E-2</v>
      </c>
      <c r="T16" s="36">
        <f t="shared" si="1"/>
        <v>-20.943652499138459</v>
      </c>
      <c r="U16" s="37">
        <f t="shared" si="2"/>
        <v>0</v>
      </c>
    </row>
    <row r="17" spans="1:21" ht="15" thickBot="1" x14ac:dyDescent="0.35">
      <c r="A17" s="23">
        <v>4.2534722222222203E-2</v>
      </c>
      <c r="B17" s="24">
        <v>5000</v>
      </c>
      <c r="C17" s="25">
        <v>400</v>
      </c>
      <c r="D17" s="25">
        <v>30</v>
      </c>
      <c r="E17" s="23">
        <v>4.2534722222222203E-2</v>
      </c>
      <c r="F17" s="25">
        <v>4990</v>
      </c>
      <c r="G17" s="25">
        <v>430</v>
      </c>
      <c r="H17" s="25">
        <v>30</v>
      </c>
      <c r="I17" s="23">
        <v>4.2534722222222203E-2</v>
      </c>
      <c r="J17" s="25">
        <v>5010</v>
      </c>
      <c r="K17" s="25">
        <v>430</v>
      </c>
      <c r="L17" s="25">
        <v>30</v>
      </c>
      <c r="M17" s="23">
        <v>4.2534722222222203E-2</v>
      </c>
      <c r="N17" s="25">
        <v>5000</v>
      </c>
      <c r="O17" s="25">
        <v>460</v>
      </c>
      <c r="P17" s="26">
        <v>30</v>
      </c>
      <c r="Q17" s="33">
        <f t="shared" si="0"/>
        <v>0</v>
      </c>
      <c r="R17" s="35">
        <f t="shared" si="3"/>
        <v>0</v>
      </c>
      <c r="S17" s="27">
        <v>4.2534722222222203E-2</v>
      </c>
      <c r="T17" s="36">
        <f t="shared" si="1"/>
        <v>0</v>
      </c>
      <c r="U17" s="37">
        <f t="shared" si="2"/>
        <v>0</v>
      </c>
    </row>
    <row r="18" spans="1:21" ht="15" thickBot="1" x14ac:dyDescent="0.35">
      <c r="A18" s="23">
        <v>4.2546296296296297E-2</v>
      </c>
      <c r="B18">
        <v>4997.8280000000004</v>
      </c>
      <c r="C18">
        <v>401.96</v>
      </c>
      <c r="D18">
        <v>40.003999999999998</v>
      </c>
      <c r="E18" s="23">
        <v>4.2546296296296297E-2</v>
      </c>
      <c r="F18">
        <v>4991.0540000000001</v>
      </c>
      <c r="G18">
        <v>429.97800000000001</v>
      </c>
      <c r="H18">
        <v>27</v>
      </c>
      <c r="I18" s="23">
        <v>4.2546296296296297E-2</v>
      </c>
      <c r="J18">
        <v>5010.3280000000004</v>
      </c>
      <c r="K18">
        <v>429.97800000000001</v>
      </c>
      <c r="L18">
        <v>32.338999999999999</v>
      </c>
      <c r="M18" s="23">
        <v>4.2546296296296297E-2</v>
      </c>
      <c r="N18">
        <v>5003.5529999999999</v>
      </c>
      <c r="O18">
        <v>457.99599999999998</v>
      </c>
      <c r="P18">
        <v>19.335000000000001</v>
      </c>
      <c r="Q18" s="33">
        <f t="shared" si="0"/>
        <v>20.246605320987904</v>
      </c>
      <c r="R18" s="35">
        <f>ATAN((H18-L18)/SQRT((F18-J18)^2)*180/PI())</f>
        <v>-1.5078724333404496</v>
      </c>
      <c r="S18" s="27">
        <v>4.2546296296296297E-2</v>
      </c>
      <c r="T18" s="36">
        <f t="shared" si="1"/>
        <v>-20.246605320987904</v>
      </c>
      <c r="U18" s="37">
        <f t="shared" si="2"/>
        <v>-1.5078724333404496</v>
      </c>
    </row>
    <row r="19" spans="1:21" ht="15" thickBot="1" x14ac:dyDescent="0.35">
      <c r="A19" s="23">
        <v>4.2557870370370399E-2</v>
      </c>
      <c r="B19" s="24">
        <v>5000</v>
      </c>
      <c r="C19" s="25">
        <v>400</v>
      </c>
      <c r="D19" s="25">
        <v>30</v>
      </c>
      <c r="E19" s="23">
        <v>4.2557870370370399E-2</v>
      </c>
      <c r="F19" s="25">
        <v>4990</v>
      </c>
      <c r="G19" s="25">
        <v>430</v>
      </c>
      <c r="H19" s="25">
        <v>30</v>
      </c>
      <c r="I19" s="23">
        <v>4.2557870370370399E-2</v>
      </c>
      <c r="J19" s="25">
        <v>5010</v>
      </c>
      <c r="K19" s="25">
        <v>430</v>
      </c>
      <c r="L19" s="25">
        <v>30</v>
      </c>
      <c r="M19" s="23">
        <v>4.2557870370370399E-2</v>
      </c>
      <c r="N19" s="25">
        <v>5000</v>
      </c>
      <c r="O19" s="25">
        <v>460</v>
      </c>
      <c r="P19" s="26">
        <v>30</v>
      </c>
      <c r="Q19" s="33">
        <f t="shared" si="0"/>
        <v>0</v>
      </c>
      <c r="R19" s="35">
        <f>ATAN((H19-L19)/SQRT((F19-J19)^2)*180/PI())</f>
        <v>0</v>
      </c>
      <c r="S19" s="27">
        <v>4.2557870370370399E-2</v>
      </c>
      <c r="T19" s="36">
        <f t="shared" si="1"/>
        <v>0</v>
      </c>
      <c r="U19" s="37">
        <f t="shared" si="2"/>
        <v>0</v>
      </c>
    </row>
    <row r="20" spans="1:21" x14ac:dyDescent="0.3">
      <c r="A20" s="23">
        <v>4.2569444444444403E-2</v>
      </c>
      <c r="B20">
        <v>5003.527</v>
      </c>
      <c r="C20">
        <v>401.74099999999999</v>
      </c>
      <c r="D20">
        <v>23.326000000000001</v>
      </c>
      <c r="E20" s="23">
        <v>4.2569444444444403E-2</v>
      </c>
      <c r="F20">
        <v>4989.6710000000003</v>
      </c>
      <c r="G20">
        <v>428.03699999999998</v>
      </c>
      <c r="H20">
        <v>34.119</v>
      </c>
      <c r="I20" s="23">
        <v>4.2569444444444403E-2</v>
      </c>
      <c r="J20">
        <v>5007.3450000000003</v>
      </c>
      <c r="K20">
        <v>433.00200000000001</v>
      </c>
      <c r="L20">
        <v>26.183</v>
      </c>
      <c r="M20" s="23">
        <v>4.2569444444444403E-2</v>
      </c>
      <c r="N20">
        <v>4993.4880000000003</v>
      </c>
      <c r="O20">
        <v>459.298</v>
      </c>
      <c r="P20">
        <v>36.975999999999999</v>
      </c>
      <c r="Q20" s="33">
        <f t="shared" si="0"/>
        <v>-13.341571057011246</v>
      </c>
      <c r="R20" s="35">
        <f t="shared" si="3"/>
        <v>1.5319462408098414</v>
      </c>
      <c r="S20" s="27">
        <v>4.2569444444444403E-2</v>
      </c>
      <c r="T20" s="36">
        <f t="shared" si="1"/>
        <v>13.341571057011246</v>
      </c>
      <c r="U20" s="37">
        <f t="shared" si="2"/>
        <v>1.5319462408098414</v>
      </c>
    </row>
    <row r="23" spans="1:21" x14ac:dyDescent="0.3">
      <c r="M23">
        <f>TAN(10)*60</f>
        <v>38.901649647545199</v>
      </c>
    </row>
  </sheetData>
  <mergeCells count="11">
    <mergeCell ref="J1:L1"/>
    <mergeCell ref="A1:A2"/>
    <mergeCell ref="B1:D1"/>
    <mergeCell ref="E1:E2"/>
    <mergeCell ref="F1:H1"/>
    <mergeCell ref="I1:I2"/>
    <mergeCell ref="M1:M2"/>
    <mergeCell ref="N1:P1"/>
    <mergeCell ref="S1:S2"/>
    <mergeCell ref="T1:T2"/>
    <mergeCell ref="U1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Pitch</vt:lpstr>
      <vt:lpstr>roll</vt:lpstr>
      <vt:lpstr>Combiné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Meunier, Arthur</dc:creator>
  <cp:lastModifiedBy>Meunier, Arthur</cp:lastModifiedBy>
  <dcterms:created xsi:type="dcterms:W3CDTF">2015-06-05T18:17:20Z</dcterms:created>
  <dcterms:modified xsi:type="dcterms:W3CDTF">2025-03-02T12:28:01Z</dcterms:modified>
</cp:coreProperties>
</file>