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48" documentId="13_ncr:1_{4F0BA64C-3591-47D4-92D6-167BFCE1AC4C}" xr6:coauthVersionLast="47" xr6:coauthVersionMax="47" xr10:uidLastSave="{F46459EA-6F08-094E-AFA7-73FAE2A1FF79}"/>
  <bookViews>
    <workbookView xWindow="-20" yWindow="500" windowWidth="68800" windowHeight="2602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3" i="1" l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2005" i="1"/>
  <c r="AT2006" i="1"/>
  <c r="AT2007" i="1"/>
  <c r="AT2008" i="1"/>
  <c r="AT2009" i="1"/>
  <c r="AT2010" i="1"/>
  <c r="AT2011" i="1"/>
  <c r="AT2012" i="1"/>
  <c r="AT2013" i="1"/>
  <c r="AT2014" i="1"/>
  <c r="AT2015" i="1"/>
  <c r="AT2016" i="1"/>
  <c r="AT2017" i="1"/>
  <c r="AT2018" i="1"/>
  <c r="AT2019" i="1"/>
  <c r="AT2020" i="1"/>
  <c r="AT2021" i="1"/>
  <c r="AT2022" i="1"/>
  <c r="AT2023" i="1"/>
  <c r="AT2024" i="1"/>
  <c r="AT2025" i="1"/>
  <c r="AT2026" i="1"/>
  <c r="AT2027" i="1"/>
  <c r="AT2028" i="1"/>
  <c r="AT2029" i="1"/>
  <c r="AT2030" i="1"/>
  <c r="AT2031" i="1"/>
  <c r="AT2032" i="1"/>
  <c r="AT2033" i="1"/>
  <c r="AT2034" i="1"/>
  <c r="AT2035" i="1"/>
  <c r="AT2036" i="1"/>
  <c r="AT2037" i="1"/>
  <c r="AT2038" i="1"/>
  <c r="AT2039" i="1"/>
  <c r="AT2040" i="1"/>
  <c r="AT2041" i="1"/>
  <c r="AT2042" i="1"/>
  <c r="AT2043" i="1"/>
  <c r="AT2044" i="1"/>
  <c r="AT2045" i="1"/>
  <c r="AT2046" i="1"/>
  <c r="AT2047" i="1"/>
  <c r="AT2048" i="1"/>
  <c r="AT2049" i="1"/>
  <c r="AT2050" i="1"/>
  <c r="AT2051" i="1"/>
  <c r="AT2052" i="1"/>
  <c r="AT2053" i="1"/>
  <c r="AT2054" i="1"/>
  <c r="AT2055" i="1"/>
  <c r="AT2056" i="1"/>
  <c r="AT2057" i="1"/>
  <c r="AT2058" i="1"/>
  <c r="AT2059" i="1"/>
  <c r="AT2060" i="1"/>
  <c r="AT2061" i="1"/>
  <c r="AT2062" i="1"/>
  <c r="AT2063" i="1"/>
  <c r="AT2064" i="1"/>
  <c r="AT2065" i="1"/>
  <c r="AT2066" i="1"/>
  <c r="AT2067" i="1"/>
  <c r="AT2068" i="1"/>
  <c r="AT2069" i="1"/>
  <c r="AT2070" i="1"/>
  <c r="AT2071" i="1"/>
  <c r="AT2072" i="1"/>
  <c r="AT2073" i="1"/>
  <c r="AT2074" i="1"/>
  <c r="AT2075" i="1"/>
  <c r="AT2076" i="1"/>
  <c r="AT2077" i="1"/>
  <c r="AT2078" i="1"/>
  <c r="AT2079" i="1"/>
  <c r="AT2080" i="1"/>
  <c r="AT2081" i="1"/>
  <c r="AT2082" i="1"/>
  <c r="AT2083" i="1"/>
  <c r="AT2084" i="1"/>
  <c r="AT2085" i="1"/>
  <c r="AT2086" i="1"/>
  <c r="AT2087" i="1"/>
  <c r="AT2088" i="1"/>
  <c r="AT2089" i="1"/>
  <c r="AT2090" i="1"/>
  <c r="AT2091" i="1"/>
  <c r="AT2092" i="1"/>
  <c r="AT2093" i="1"/>
  <c r="AT2094" i="1"/>
  <c r="AT2095" i="1"/>
  <c r="AT2096" i="1"/>
  <c r="AT2097" i="1"/>
  <c r="AT2098" i="1"/>
  <c r="AT2099" i="1"/>
  <c r="AT2100" i="1"/>
  <c r="AT2101" i="1"/>
  <c r="AT2102" i="1"/>
  <c r="AT2103" i="1"/>
  <c r="AT2104" i="1"/>
  <c r="AT2105" i="1"/>
  <c r="AT2106" i="1"/>
  <c r="AT2107" i="1"/>
  <c r="AT2108" i="1"/>
  <c r="AT2109" i="1"/>
  <c r="AT2110" i="1"/>
  <c r="AT2111" i="1"/>
  <c r="AT2112" i="1"/>
  <c r="AT2113" i="1"/>
  <c r="AT2114" i="1"/>
  <c r="AT2115" i="1"/>
  <c r="AT2116" i="1"/>
  <c r="AT2117" i="1"/>
  <c r="AT2118" i="1"/>
  <c r="AT2119" i="1"/>
  <c r="AT2120" i="1"/>
  <c r="AT2121" i="1"/>
  <c r="AT2122" i="1"/>
  <c r="AT2123" i="1"/>
  <c r="AT2124" i="1"/>
  <c r="AT2125" i="1"/>
  <c r="AT2126" i="1"/>
  <c r="AT2127" i="1"/>
  <c r="AT2128" i="1"/>
  <c r="AT2129" i="1"/>
  <c r="AT2130" i="1"/>
  <c r="AT2131" i="1"/>
  <c r="AT2132" i="1"/>
  <c r="AT2133" i="1"/>
  <c r="AT2134" i="1"/>
  <c r="AT2135" i="1"/>
  <c r="AT2136" i="1"/>
  <c r="AT2137" i="1"/>
  <c r="AT2138" i="1"/>
  <c r="AT2139" i="1"/>
  <c r="AT2140" i="1"/>
  <c r="AT2141" i="1"/>
  <c r="AT2142" i="1"/>
  <c r="AT2143" i="1"/>
  <c r="AT2144" i="1"/>
  <c r="AT2145" i="1"/>
  <c r="AT2146" i="1"/>
  <c r="AT2147" i="1"/>
  <c r="AT2148" i="1"/>
  <c r="AT2149" i="1"/>
  <c r="AT2150" i="1"/>
  <c r="AT2151" i="1"/>
  <c r="AT2152" i="1"/>
  <c r="AT2153" i="1"/>
  <c r="AT2154" i="1"/>
  <c r="AT2155" i="1"/>
  <c r="AT2156" i="1"/>
  <c r="AT2157" i="1"/>
  <c r="AT2158" i="1"/>
  <c r="AT2159" i="1"/>
  <c r="AT2160" i="1"/>
  <c r="AT2161" i="1"/>
  <c r="AT2162" i="1"/>
  <c r="AT2163" i="1"/>
  <c r="AT2164" i="1"/>
  <c r="AT2165" i="1"/>
  <c r="AT2166" i="1"/>
  <c r="AT2167" i="1"/>
  <c r="AT2168" i="1"/>
  <c r="AT2169" i="1"/>
  <c r="AT2170" i="1"/>
  <c r="AT2171" i="1"/>
  <c r="AT2172" i="1"/>
  <c r="AT2173" i="1"/>
  <c r="AT2174" i="1"/>
  <c r="AT2175" i="1"/>
  <c r="AT2176" i="1"/>
  <c r="AT2177" i="1"/>
  <c r="AT2178" i="1"/>
  <c r="AT2179" i="1"/>
  <c r="AT2180" i="1"/>
  <c r="AT2181" i="1"/>
  <c r="AT2182" i="1"/>
  <c r="AT2183" i="1"/>
  <c r="AT2184" i="1"/>
  <c r="AT2185" i="1"/>
  <c r="AT2186" i="1"/>
  <c r="AT2187" i="1"/>
  <c r="AT2188" i="1"/>
  <c r="AT2189" i="1"/>
  <c r="AT2190" i="1"/>
  <c r="AT2191" i="1"/>
  <c r="AT2192" i="1"/>
  <c r="AT2193" i="1"/>
  <c r="AT2194" i="1"/>
  <c r="AT2195" i="1"/>
  <c r="AT2196" i="1"/>
  <c r="AT2197" i="1"/>
  <c r="AT2198" i="1"/>
  <c r="AT2199" i="1"/>
  <c r="AT2200" i="1"/>
  <c r="AT2201" i="1"/>
  <c r="AT2202" i="1"/>
  <c r="AT2203" i="1"/>
  <c r="AT2204" i="1"/>
  <c r="AT2205" i="1"/>
  <c r="AT2206" i="1"/>
  <c r="AT2207" i="1"/>
  <c r="AT2208" i="1"/>
  <c r="AT2209" i="1"/>
  <c r="AT2210" i="1"/>
  <c r="AT2211" i="1"/>
  <c r="AT2212" i="1"/>
  <c r="AT2213" i="1"/>
  <c r="AT2214" i="1"/>
  <c r="AT2215" i="1"/>
  <c r="AT2216" i="1"/>
  <c r="AT2217" i="1"/>
  <c r="AT2218" i="1"/>
  <c r="AT2219" i="1"/>
  <c r="AT2220" i="1"/>
  <c r="AT2221" i="1"/>
  <c r="AT2222" i="1"/>
  <c r="AT2223" i="1"/>
  <c r="AT2224" i="1"/>
  <c r="AT2225" i="1"/>
  <c r="AT2226" i="1"/>
  <c r="AT2227" i="1"/>
  <c r="AT2228" i="1"/>
  <c r="AT2229" i="1"/>
  <c r="AT2230" i="1"/>
  <c r="AT2231" i="1"/>
  <c r="AT2232" i="1"/>
  <c r="AT2233" i="1"/>
  <c r="AT2234" i="1"/>
  <c r="AT2235" i="1"/>
  <c r="AT2236" i="1"/>
  <c r="AT2237" i="1"/>
  <c r="AT2238" i="1"/>
  <c r="AT2239" i="1"/>
  <c r="AT2240" i="1"/>
  <c r="AT2241" i="1"/>
  <c r="AT2242" i="1"/>
  <c r="AT2243" i="1"/>
  <c r="AT2244" i="1"/>
  <c r="AT2245" i="1"/>
  <c r="AT2246" i="1"/>
  <c r="AT2247" i="1"/>
  <c r="AT2248" i="1"/>
  <c r="AT2249" i="1"/>
  <c r="AT2250" i="1"/>
  <c r="AT2251" i="1"/>
  <c r="AT2252" i="1"/>
  <c r="AT2253" i="1"/>
  <c r="AT2254" i="1"/>
  <c r="AT2255" i="1"/>
  <c r="AT2256" i="1"/>
  <c r="AT2257" i="1"/>
  <c r="AT2258" i="1"/>
  <c r="AT2259" i="1"/>
  <c r="AT2260" i="1"/>
  <c r="AT2261" i="1"/>
  <c r="AT2262" i="1"/>
  <c r="AT2263" i="1"/>
  <c r="AT2264" i="1"/>
  <c r="AT2265" i="1"/>
  <c r="AT2266" i="1"/>
  <c r="AT2267" i="1"/>
  <c r="AT2268" i="1"/>
  <c r="AT2269" i="1"/>
  <c r="AT2270" i="1"/>
  <c r="AT2271" i="1"/>
  <c r="AT2272" i="1"/>
  <c r="AT2273" i="1"/>
  <c r="AT2274" i="1"/>
  <c r="AT2275" i="1"/>
  <c r="AT2276" i="1"/>
  <c r="AT2277" i="1"/>
  <c r="AT2278" i="1"/>
  <c r="AT2279" i="1"/>
  <c r="AT2280" i="1"/>
  <c r="AT2281" i="1"/>
  <c r="AT2282" i="1"/>
  <c r="AT2283" i="1"/>
  <c r="AT2284" i="1"/>
  <c r="AT2285" i="1"/>
  <c r="AT2286" i="1"/>
  <c r="AT2287" i="1"/>
  <c r="AT2288" i="1"/>
  <c r="AT2289" i="1"/>
  <c r="AT2290" i="1"/>
  <c r="AT2291" i="1"/>
  <c r="AT2292" i="1"/>
  <c r="AT2293" i="1"/>
  <c r="AT2294" i="1"/>
  <c r="AT2295" i="1"/>
  <c r="AT2296" i="1"/>
  <c r="AT2297" i="1"/>
  <c r="AT2298" i="1"/>
  <c r="AT2299" i="1"/>
  <c r="AT2300" i="1"/>
  <c r="AT2301" i="1"/>
  <c r="AT2302" i="1"/>
  <c r="AT2303" i="1"/>
  <c r="AT2304" i="1"/>
  <c r="AT2305" i="1"/>
  <c r="AT2306" i="1"/>
  <c r="AT2307" i="1"/>
  <c r="AT2308" i="1"/>
  <c r="AT2309" i="1"/>
  <c r="AT2310" i="1"/>
  <c r="AT2311" i="1"/>
  <c r="AT2312" i="1"/>
  <c r="AT2313" i="1"/>
  <c r="AT2314" i="1"/>
  <c r="AT2315" i="1"/>
  <c r="AT2316" i="1"/>
  <c r="AT2317" i="1"/>
  <c r="AT2318" i="1"/>
  <c r="AT2319" i="1"/>
  <c r="AT2320" i="1"/>
  <c r="AT2321" i="1"/>
  <c r="AT2322" i="1"/>
  <c r="AT2323" i="1"/>
  <c r="AT2324" i="1"/>
  <c r="AT2325" i="1"/>
  <c r="AT2326" i="1"/>
  <c r="AT2327" i="1"/>
  <c r="AT2328" i="1"/>
  <c r="AT2329" i="1"/>
  <c r="AT2330" i="1"/>
  <c r="AT2331" i="1"/>
  <c r="AT2332" i="1"/>
  <c r="AT2333" i="1"/>
  <c r="AT2334" i="1"/>
  <c r="AT2335" i="1"/>
  <c r="AT2336" i="1"/>
  <c r="AT2337" i="1"/>
  <c r="AT2338" i="1"/>
  <c r="AT2339" i="1"/>
  <c r="AT2340" i="1"/>
  <c r="AT2341" i="1"/>
  <c r="AT2342" i="1"/>
  <c r="AT2343" i="1"/>
  <c r="AT2344" i="1"/>
  <c r="AT2345" i="1"/>
  <c r="AT2346" i="1"/>
  <c r="AT2347" i="1"/>
  <c r="AT2348" i="1"/>
  <c r="AT2349" i="1"/>
  <c r="AT2350" i="1"/>
  <c r="AT2351" i="1"/>
  <c r="AT2352" i="1"/>
  <c r="AT2353" i="1"/>
  <c r="AT2354" i="1"/>
  <c r="AT2355" i="1"/>
  <c r="AT2356" i="1"/>
  <c r="AT2357" i="1"/>
  <c r="AT2358" i="1"/>
  <c r="AT2359" i="1"/>
  <c r="AT2360" i="1"/>
  <c r="AT2361" i="1"/>
  <c r="AT2362" i="1"/>
  <c r="AT2363" i="1"/>
  <c r="AT2364" i="1"/>
  <c r="AT2365" i="1"/>
  <c r="AT2366" i="1"/>
  <c r="AT2367" i="1"/>
  <c r="AT2368" i="1"/>
  <c r="AT2369" i="1"/>
  <c r="AT2370" i="1"/>
  <c r="AT2371" i="1"/>
  <c r="AT2372" i="1"/>
  <c r="AT2373" i="1"/>
  <c r="AT2374" i="1"/>
  <c r="AT2375" i="1"/>
  <c r="AT2376" i="1"/>
  <c r="AT2377" i="1"/>
  <c r="AT2378" i="1"/>
  <c r="AT2379" i="1"/>
  <c r="AT2380" i="1"/>
  <c r="AT2381" i="1"/>
  <c r="AT2382" i="1"/>
  <c r="AT2383" i="1"/>
  <c r="AT2384" i="1"/>
  <c r="AT2385" i="1"/>
  <c r="AT2386" i="1"/>
  <c r="AT2387" i="1"/>
  <c r="AT2388" i="1"/>
  <c r="AT2389" i="1"/>
  <c r="AT2390" i="1"/>
  <c r="AT2391" i="1"/>
  <c r="AT2392" i="1"/>
  <c r="AT2393" i="1"/>
  <c r="AT2394" i="1"/>
  <c r="AT2395" i="1"/>
  <c r="AT2396" i="1"/>
  <c r="AT2397" i="1"/>
  <c r="AT2398" i="1"/>
  <c r="AT2399" i="1"/>
  <c r="AT2400" i="1"/>
  <c r="AT2401" i="1"/>
  <c r="AT2402" i="1"/>
  <c r="AT2403" i="1"/>
  <c r="AT2404" i="1"/>
  <c r="AT2405" i="1"/>
  <c r="AT2406" i="1"/>
  <c r="AT2407" i="1"/>
  <c r="AT2408" i="1"/>
  <c r="AT2409" i="1"/>
  <c r="AT2410" i="1"/>
  <c r="AT2411" i="1"/>
  <c r="AT2412" i="1"/>
  <c r="AT2413" i="1"/>
  <c r="AT2414" i="1"/>
  <c r="AT2415" i="1"/>
  <c r="AT2416" i="1"/>
  <c r="AT2417" i="1"/>
  <c r="AT2418" i="1"/>
  <c r="AT2419" i="1"/>
  <c r="AT2420" i="1"/>
  <c r="AT2421" i="1"/>
  <c r="AT2422" i="1"/>
  <c r="AT2423" i="1"/>
  <c r="AT2424" i="1"/>
  <c r="AT2425" i="1"/>
  <c r="AT2426" i="1"/>
  <c r="AT2427" i="1"/>
  <c r="AT2428" i="1"/>
  <c r="AT2429" i="1"/>
  <c r="AT2430" i="1"/>
  <c r="AT2431" i="1"/>
  <c r="AT2432" i="1"/>
  <c r="AT2433" i="1"/>
  <c r="AT2434" i="1"/>
  <c r="AT2435" i="1"/>
  <c r="AT2436" i="1"/>
  <c r="AT2437" i="1"/>
  <c r="AT2438" i="1"/>
  <c r="AT2439" i="1"/>
  <c r="AT2440" i="1"/>
  <c r="AT2441" i="1"/>
  <c r="AT2442" i="1"/>
  <c r="AT2443" i="1"/>
  <c r="AT2444" i="1"/>
  <c r="AT2445" i="1"/>
  <c r="AT2446" i="1"/>
  <c r="AT2447" i="1"/>
  <c r="AT2448" i="1"/>
  <c r="AT2449" i="1"/>
  <c r="AT2450" i="1"/>
  <c r="AT2451" i="1"/>
  <c r="AT2452" i="1"/>
  <c r="AT2453" i="1"/>
  <c r="AT2454" i="1"/>
  <c r="AT2455" i="1"/>
  <c r="AT2456" i="1"/>
  <c r="AT2457" i="1"/>
  <c r="AT2458" i="1"/>
  <c r="AT2459" i="1"/>
  <c r="AT2460" i="1"/>
  <c r="AT2461" i="1"/>
  <c r="AT2462" i="1"/>
  <c r="AT2463" i="1"/>
  <c r="AT2464" i="1"/>
  <c r="AT2465" i="1"/>
  <c r="AT2466" i="1"/>
  <c r="AT2467" i="1"/>
  <c r="AT2468" i="1"/>
  <c r="AT2469" i="1"/>
  <c r="AT2470" i="1"/>
  <c r="AT2471" i="1"/>
  <c r="AT2472" i="1"/>
  <c r="AT2473" i="1"/>
  <c r="AT2474" i="1"/>
  <c r="AT2475" i="1"/>
  <c r="AT2476" i="1"/>
  <c r="AT2477" i="1"/>
  <c r="AT2478" i="1"/>
  <c r="AT2479" i="1"/>
  <c r="AT2480" i="1"/>
  <c r="AT2481" i="1"/>
  <c r="AT2482" i="1"/>
  <c r="AT2483" i="1"/>
  <c r="AT2484" i="1"/>
  <c r="AT2485" i="1"/>
  <c r="AT2486" i="1"/>
  <c r="AT2487" i="1"/>
  <c r="AT2488" i="1"/>
  <c r="AT2489" i="1"/>
  <c r="AT2490" i="1"/>
  <c r="AT2491" i="1"/>
  <c r="AT2492" i="1"/>
  <c r="AT2493" i="1"/>
  <c r="AT2494" i="1"/>
  <c r="AT2495" i="1"/>
  <c r="AT2496" i="1"/>
  <c r="AT2497" i="1"/>
  <c r="AT2498" i="1"/>
  <c r="AT2499" i="1"/>
  <c r="AT2500" i="1"/>
  <c r="AT2501" i="1"/>
  <c r="AT2502" i="1"/>
  <c r="AT2503" i="1"/>
  <c r="AT2504" i="1"/>
  <c r="AT2505" i="1"/>
  <c r="AT2506" i="1"/>
  <c r="AT2507" i="1"/>
  <c r="AT2508" i="1"/>
  <c r="AT2509" i="1"/>
  <c r="AT2510" i="1"/>
  <c r="AT2511" i="1"/>
  <c r="AT2512" i="1"/>
  <c r="AT2513" i="1"/>
  <c r="AT2514" i="1"/>
  <c r="AT2515" i="1"/>
  <c r="AT2516" i="1"/>
  <c r="AT2517" i="1"/>
  <c r="AT2518" i="1"/>
  <c r="AT2519" i="1"/>
  <c r="AT2520" i="1"/>
  <c r="AT2521" i="1"/>
  <c r="AT2522" i="1"/>
  <c r="AT2523" i="1"/>
  <c r="AT2524" i="1"/>
  <c r="AT2525" i="1"/>
  <c r="AT2526" i="1"/>
  <c r="AT2527" i="1"/>
  <c r="AT2528" i="1"/>
  <c r="AT2529" i="1"/>
  <c r="AT2530" i="1"/>
  <c r="AT2531" i="1"/>
  <c r="AT2532" i="1"/>
  <c r="AT2533" i="1"/>
  <c r="AT2534" i="1"/>
  <c r="AT2535" i="1"/>
  <c r="AT2536" i="1"/>
  <c r="AT2537" i="1"/>
  <c r="AT2538" i="1"/>
  <c r="AT2539" i="1"/>
  <c r="AT2540" i="1"/>
  <c r="AT2541" i="1"/>
  <c r="AT2542" i="1"/>
  <c r="AT2543" i="1"/>
  <c r="AT2544" i="1"/>
  <c r="AT2545" i="1"/>
  <c r="AT2546" i="1"/>
  <c r="AT2547" i="1"/>
  <c r="AT2548" i="1"/>
  <c r="AT2549" i="1"/>
  <c r="AT2550" i="1"/>
  <c r="AT2551" i="1"/>
  <c r="AT2552" i="1"/>
  <c r="AT2553" i="1"/>
  <c r="AT2554" i="1"/>
  <c r="AT2555" i="1"/>
  <c r="AT2556" i="1"/>
  <c r="AT2557" i="1"/>
  <c r="AT2558" i="1"/>
  <c r="AT2559" i="1"/>
  <c r="AT2560" i="1"/>
  <c r="AT2561" i="1"/>
  <c r="AT2562" i="1"/>
  <c r="AT2563" i="1"/>
  <c r="AT2564" i="1"/>
  <c r="AT2565" i="1"/>
  <c r="AT2566" i="1"/>
  <c r="AT2567" i="1"/>
  <c r="AT2568" i="1"/>
  <c r="AT2569" i="1"/>
  <c r="AT2570" i="1"/>
  <c r="AT2571" i="1"/>
  <c r="AT2572" i="1"/>
  <c r="AT2573" i="1"/>
  <c r="AT2574" i="1"/>
  <c r="AT2575" i="1"/>
  <c r="AT2576" i="1"/>
  <c r="AT2577" i="1"/>
  <c r="AT2578" i="1"/>
  <c r="AT2579" i="1"/>
  <c r="AT2580" i="1"/>
  <c r="AT2581" i="1"/>
  <c r="AT2582" i="1"/>
  <c r="AT2583" i="1"/>
  <c r="AT2584" i="1"/>
  <c r="AT2585" i="1"/>
  <c r="AT2586" i="1"/>
  <c r="AT2587" i="1"/>
  <c r="AT2588" i="1"/>
  <c r="AT2589" i="1"/>
  <c r="AT2590" i="1"/>
  <c r="AT2591" i="1"/>
  <c r="AT2592" i="1"/>
  <c r="AT2593" i="1"/>
  <c r="AT2594" i="1"/>
  <c r="AT2595" i="1"/>
  <c r="AT2596" i="1"/>
  <c r="AT2597" i="1"/>
  <c r="AT2598" i="1"/>
  <c r="AT2599" i="1"/>
  <c r="AT2600" i="1"/>
  <c r="AT2601" i="1"/>
  <c r="AT2602" i="1"/>
  <c r="AT2603" i="1"/>
  <c r="AT2604" i="1"/>
  <c r="AT2605" i="1"/>
  <c r="AT2606" i="1"/>
  <c r="AT2607" i="1"/>
  <c r="AT2608" i="1"/>
  <c r="AT2609" i="1"/>
  <c r="AT2610" i="1"/>
  <c r="AT2611" i="1"/>
  <c r="AT2612" i="1"/>
  <c r="AT2613" i="1"/>
  <c r="AT2614" i="1"/>
  <c r="AT2615" i="1"/>
  <c r="AT2616" i="1"/>
  <c r="AT2617" i="1"/>
  <c r="AT2618" i="1"/>
  <c r="AT2619" i="1"/>
  <c r="AT2620" i="1"/>
  <c r="AT2621" i="1"/>
  <c r="AT2622" i="1"/>
  <c r="AT2623" i="1"/>
  <c r="AT2624" i="1"/>
  <c r="AT2625" i="1"/>
  <c r="AT2626" i="1"/>
  <c r="AT2627" i="1"/>
  <c r="AT2628" i="1"/>
  <c r="AT2629" i="1"/>
  <c r="AT2630" i="1"/>
  <c r="AT2631" i="1"/>
  <c r="AT2632" i="1"/>
  <c r="AT2633" i="1"/>
  <c r="AT2634" i="1"/>
  <c r="AT2635" i="1"/>
  <c r="AT2636" i="1"/>
  <c r="AT2637" i="1"/>
  <c r="AT2638" i="1"/>
  <c r="AT2639" i="1"/>
  <c r="AT2640" i="1"/>
  <c r="AT2641" i="1"/>
  <c r="AT2642" i="1"/>
  <c r="AT2643" i="1"/>
  <c r="AT2644" i="1"/>
  <c r="AT2645" i="1"/>
  <c r="AT2646" i="1"/>
  <c r="AT2647" i="1"/>
  <c r="AT2648" i="1"/>
  <c r="AT2649" i="1"/>
  <c r="AT2650" i="1"/>
  <c r="AT2651" i="1"/>
  <c r="AT2652" i="1"/>
  <c r="AT2653" i="1"/>
  <c r="AT2654" i="1"/>
  <c r="AT2655" i="1"/>
  <c r="AT2656" i="1"/>
  <c r="AT2657" i="1"/>
  <c r="AT2658" i="1"/>
  <c r="AT2659" i="1"/>
  <c r="AT2660" i="1"/>
  <c r="AT2661" i="1"/>
  <c r="AT2662" i="1"/>
  <c r="AT2663" i="1"/>
  <c r="AT2664" i="1"/>
  <c r="AT2665" i="1"/>
  <c r="AT2666" i="1"/>
  <c r="AT2667" i="1"/>
  <c r="AT2668" i="1"/>
  <c r="AT2669" i="1"/>
  <c r="AT2670" i="1"/>
  <c r="AT2671" i="1"/>
  <c r="AT2672" i="1"/>
  <c r="AT2673" i="1"/>
  <c r="AT2674" i="1"/>
  <c r="AT2675" i="1"/>
  <c r="AT2676" i="1"/>
  <c r="AT2677" i="1"/>
  <c r="AT2678" i="1"/>
  <c r="AT2679" i="1"/>
  <c r="AT2680" i="1"/>
  <c r="AT2681" i="1"/>
  <c r="AT2682" i="1"/>
  <c r="AT2683" i="1"/>
  <c r="AT2684" i="1"/>
  <c r="AT2685" i="1"/>
  <c r="AT2686" i="1"/>
  <c r="AT2687" i="1"/>
  <c r="AT2688" i="1"/>
  <c r="AT2689" i="1"/>
  <c r="AT2690" i="1"/>
  <c r="AT2691" i="1"/>
  <c r="AT2692" i="1"/>
  <c r="AT2693" i="1"/>
  <c r="AT2694" i="1"/>
  <c r="AT2695" i="1"/>
  <c r="AT2696" i="1"/>
  <c r="AT2697" i="1"/>
  <c r="AT2698" i="1"/>
  <c r="AT2699" i="1"/>
  <c r="AT2700" i="1"/>
  <c r="AT2701" i="1"/>
  <c r="AT2702" i="1"/>
  <c r="AT2703" i="1"/>
  <c r="AT2704" i="1"/>
  <c r="AT2705" i="1"/>
  <c r="AT2706" i="1"/>
  <c r="AT2707" i="1"/>
  <c r="AT2708" i="1"/>
  <c r="AT2709" i="1"/>
  <c r="AT2710" i="1"/>
  <c r="AT2711" i="1"/>
  <c r="AT2712" i="1"/>
  <c r="AT2713" i="1"/>
  <c r="AT2714" i="1"/>
  <c r="AT2715" i="1"/>
  <c r="AT2716" i="1"/>
  <c r="AT2717" i="1"/>
  <c r="AT2718" i="1"/>
  <c r="AT2719" i="1"/>
  <c r="AT2720" i="1"/>
  <c r="AT2721" i="1"/>
  <c r="AT2722" i="1"/>
  <c r="AT2723" i="1"/>
  <c r="AT2724" i="1"/>
  <c r="AT2725" i="1"/>
  <c r="AT2726" i="1"/>
  <c r="AT2727" i="1"/>
  <c r="AT2728" i="1"/>
  <c r="AT2729" i="1"/>
  <c r="AT2730" i="1"/>
  <c r="AT2731" i="1"/>
  <c r="AT2732" i="1"/>
  <c r="AT2733" i="1"/>
  <c r="AT2734" i="1"/>
  <c r="AT2735" i="1"/>
  <c r="AT2736" i="1"/>
  <c r="AT2737" i="1"/>
  <c r="AT2738" i="1"/>
  <c r="AT2739" i="1"/>
  <c r="AT2740" i="1"/>
  <c r="AT2741" i="1"/>
  <c r="AT2742" i="1"/>
  <c r="AT2743" i="1"/>
  <c r="AT2744" i="1"/>
  <c r="AT2745" i="1"/>
  <c r="AT2746" i="1"/>
  <c r="AT2747" i="1"/>
  <c r="AT2748" i="1"/>
  <c r="AT2749" i="1"/>
  <c r="AT2750" i="1"/>
  <c r="AT2751" i="1"/>
  <c r="AT2752" i="1"/>
  <c r="AT2753" i="1"/>
  <c r="AT2754" i="1"/>
  <c r="AT2755" i="1"/>
  <c r="AT2756" i="1"/>
  <c r="AT2757" i="1"/>
  <c r="AT2758" i="1"/>
  <c r="AT2759" i="1"/>
  <c r="AT2760" i="1"/>
  <c r="AT2761" i="1"/>
  <c r="AT2762" i="1"/>
  <c r="AT2763" i="1"/>
  <c r="AT2764" i="1"/>
  <c r="AT2765" i="1"/>
  <c r="AT2766" i="1"/>
  <c r="AT2767" i="1"/>
  <c r="AT2768" i="1"/>
  <c r="AT2769" i="1"/>
  <c r="AT2770" i="1"/>
  <c r="AT2771" i="1"/>
  <c r="AT2772" i="1"/>
  <c r="AT2773" i="1"/>
  <c r="AT2774" i="1"/>
  <c r="AT2775" i="1"/>
  <c r="AT2776" i="1"/>
  <c r="AT2777" i="1"/>
  <c r="AT2778" i="1"/>
  <c r="AT2779" i="1"/>
  <c r="AT2780" i="1"/>
  <c r="AT2781" i="1"/>
  <c r="AT2782" i="1"/>
  <c r="AT2783" i="1"/>
  <c r="AT2784" i="1"/>
  <c r="AT2785" i="1"/>
  <c r="AT2786" i="1"/>
  <c r="AT2787" i="1"/>
  <c r="AT2788" i="1"/>
  <c r="AT2789" i="1"/>
  <c r="AT2790" i="1"/>
  <c r="AT2791" i="1"/>
  <c r="AT2792" i="1"/>
  <c r="AT2793" i="1"/>
  <c r="AT2794" i="1"/>
  <c r="AT2795" i="1"/>
  <c r="AT2796" i="1"/>
  <c r="AT2797" i="1"/>
  <c r="AT2798" i="1"/>
  <c r="AT2799" i="1"/>
  <c r="AT2800" i="1"/>
  <c r="AT2801" i="1"/>
  <c r="AT2802" i="1"/>
  <c r="AT2803" i="1"/>
  <c r="AT2804" i="1"/>
  <c r="AT2805" i="1"/>
  <c r="AT2806" i="1"/>
  <c r="AT2807" i="1"/>
  <c r="AT2808" i="1"/>
  <c r="AT2809" i="1"/>
  <c r="AT2810" i="1"/>
  <c r="AT2811" i="1"/>
  <c r="AT2812" i="1"/>
  <c r="AT2813" i="1"/>
  <c r="AT2814" i="1"/>
  <c r="AT2815" i="1"/>
  <c r="AT2816" i="1"/>
  <c r="AT2817" i="1"/>
  <c r="AT2818" i="1"/>
  <c r="AT2819" i="1"/>
  <c r="AT2820" i="1"/>
  <c r="AT2821" i="1"/>
  <c r="AT2822" i="1"/>
  <c r="AT2823" i="1"/>
  <c r="AT2824" i="1"/>
  <c r="AT2825" i="1"/>
  <c r="AT2826" i="1"/>
  <c r="AT2827" i="1"/>
  <c r="AT2828" i="1"/>
  <c r="AT2829" i="1"/>
  <c r="AT2830" i="1"/>
  <c r="AT2831" i="1"/>
  <c r="AT2832" i="1"/>
  <c r="AT2833" i="1"/>
  <c r="AT2834" i="1"/>
  <c r="AT2835" i="1"/>
  <c r="AT2836" i="1"/>
  <c r="AT2837" i="1"/>
  <c r="AT2838" i="1"/>
  <c r="AT2839" i="1"/>
  <c r="AT2840" i="1"/>
  <c r="AT2841" i="1"/>
  <c r="AT2842" i="1"/>
  <c r="AT2843" i="1"/>
  <c r="AT2844" i="1"/>
  <c r="AT2845" i="1"/>
  <c r="AT2846" i="1"/>
  <c r="AT2847" i="1"/>
  <c r="AT2848" i="1"/>
  <c r="AT2849" i="1"/>
  <c r="AT2850" i="1"/>
  <c r="AT2851" i="1"/>
  <c r="AT2852" i="1"/>
  <c r="AT2853" i="1"/>
  <c r="AT2854" i="1"/>
  <c r="AT2855" i="1"/>
  <c r="AT2856" i="1"/>
  <c r="AT2857" i="1"/>
  <c r="AT2858" i="1"/>
  <c r="AT2859" i="1"/>
  <c r="AT2860" i="1"/>
  <c r="AT2861" i="1"/>
  <c r="AT2862" i="1"/>
  <c r="AT2863" i="1"/>
  <c r="AT2864" i="1"/>
  <c r="AT2865" i="1"/>
  <c r="AT2866" i="1"/>
  <c r="AT2867" i="1"/>
  <c r="AT2868" i="1"/>
  <c r="AT2869" i="1"/>
  <c r="AT2870" i="1"/>
  <c r="AT2871" i="1"/>
  <c r="AT2872" i="1"/>
  <c r="AT2873" i="1"/>
  <c r="AT2874" i="1"/>
  <c r="AT2875" i="1"/>
  <c r="AT2876" i="1"/>
  <c r="AT2877" i="1"/>
  <c r="AT2878" i="1"/>
  <c r="AT2879" i="1"/>
  <c r="AT2880" i="1"/>
  <c r="AT2881" i="1"/>
  <c r="AT2882" i="1"/>
  <c r="AT2883" i="1"/>
  <c r="AT2884" i="1"/>
  <c r="AT2885" i="1"/>
  <c r="AT2886" i="1"/>
  <c r="AT2887" i="1"/>
  <c r="AT2888" i="1"/>
  <c r="AT2889" i="1"/>
  <c r="AT2890" i="1"/>
  <c r="AT2891" i="1"/>
  <c r="AT2892" i="1"/>
  <c r="AT2893" i="1"/>
  <c r="AT2894" i="1"/>
  <c r="AT2895" i="1"/>
  <c r="AT2896" i="1"/>
  <c r="AT2897" i="1"/>
  <c r="AT2898" i="1"/>
  <c r="AT2899" i="1"/>
  <c r="AT2900" i="1"/>
  <c r="AT2901" i="1"/>
  <c r="AT2902" i="1"/>
  <c r="AT2903" i="1"/>
  <c r="AT2904" i="1"/>
  <c r="AT2905" i="1"/>
  <c r="AT2906" i="1"/>
  <c r="AT2907" i="1"/>
  <c r="AT2908" i="1"/>
  <c r="AT2909" i="1"/>
  <c r="AT2910" i="1"/>
  <c r="AT2911" i="1"/>
  <c r="AT2912" i="1"/>
  <c r="AT2913" i="1"/>
  <c r="AT2914" i="1"/>
  <c r="AT2915" i="1"/>
  <c r="AT2916" i="1"/>
  <c r="AT2917" i="1"/>
  <c r="AT2918" i="1"/>
  <c r="AT2919" i="1"/>
  <c r="AT2920" i="1"/>
  <c r="AT2921" i="1"/>
  <c r="AT2922" i="1"/>
  <c r="AT2923" i="1"/>
  <c r="AT2924" i="1"/>
  <c r="AT2925" i="1"/>
  <c r="AT2926" i="1"/>
  <c r="AT2927" i="1"/>
  <c r="AT2928" i="1"/>
  <c r="AT2929" i="1"/>
  <c r="AT2930" i="1"/>
  <c r="AT2931" i="1"/>
  <c r="AT2932" i="1"/>
  <c r="AT2933" i="1"/>
  <c r="AT2934" i="1"/>
  <c r="AT2935" i="1"/>
  <c r="AT2936" i="1"/>
  <c r="AT2937" i="1"/>
  <c r="AT2938" i="1"/>
  <c r="AT2939" i="1"/>
  <c r="AT2940" i="1"/>
  <c r="AT2941" i="1"/>
  <c r="AT2942" i="1"/>
  <c r="AT2943" i="1"/>
  <c r="AT2944" i="1"/>
  <c r="AT2945" i="1"/>
  <c r="AT2946" i="1"/>
  <c r="AT2947" i="1"/>
  <c r="AT2948" i="1"/>
  <c r="AT2949" i="1"/>
  <c r="AT2950" i="1"/>
  <c r="AT2951" i="1"/>
  <c r="AT2952" i="1"/>
  <c r="AT2953" i="1"/>
  <c r="AT2954" i="1"/>
  <c r="AT2955" i="1"/>
  <c r="AT2956" i="1"/>
  <c r="AT2957" i="1"/>
  <c r="AT2958" i="1"/>
  <c r="AT2959" i="1"/>
  <c r="AT2960" i="1"/>
  <c r="AT2961" i="1"/>
  <c r="AT2962" i="1"/>
  <c r="AT2963" i="1"/>
  <c r="AT2964" i="1"/>
  <c r="AT2965" i="1"/>
  <c r="AT2966" i="1"/>
  <c r="AT2967" i="1"/>
  <c r="AT2968" i="1"/>
  <c r="AT2969" i="1"/>
  <c r="AT2970" i="1"/>
  <c r="AT2971" i="1"/>
  <c r="AT2972" i="1"/>
  <c r="AT2973" i="1"/>
  <c r="AT2974" i="1"/>
  <c r="AT2975" i="1"/>
  <c r="AT2976" i="1"/>
  <c r="AT2977" i="1"/>
  <c r="AT2978" i="1"/>
  <c r="AT2979" i="1"/>
  <c r="AT2980" i="1"/>
  <c r="AT2981" i="1"/>
  <c r="AT2982" i="1"/>
  <c r="AT2983" i="1"/>
  <c r="AT2984" i="1"/>
  <c r="AT2985" i="1"/>
  <c r="AT2986" i="1"/>
  <c r="AT2987" i="1"/>
  <c r="AT2988" i="1"/>
  <c r="AT2989" i="1"/>
  <c r="AT2990" i="1"/>
  <c r="AT2991" i="1"/>
  <c r="AT2992" i="1"/>
  <c r="AT2993" i="1"/>
  <c r="AT2994" i="1"/>
  <c r="AT2995" i="1"/>
  <c r="AT2996" i="1"/>
  <c r="AT2997" i="1"/>
  <c r="AT2998" i="1"/>
  <c r="AT2999" i="1"/>
  <c r="AT3000" i="1"/>
  <c r="AT3001" i="1"/>
  <c r="AT3002" i="1"/>
  <c r="AT3003" i="1"/>
  <c r="AT3004" i="1"/>
  <c r="AT3005" i="1"/>
  <c r="AT3006" i="1"/>
  <c r="AT3007" i="1"/>
  <c r="AT3008" i="1"/>
  <c r="AT3009" i="1"/>
  <c r="AT3010" i="1"/>
  <c r="AT3011" i="1"/>
  <c r="AT3012" i="1"/>
  <c r="AT3013" i="1"/>
  <c r="AT3014" i="1"/>
  <c r="AT3015" i="1"/>
  <c r="AT3016" i="1"/>
  <c r="AT3017" i="1"/>
  <c r="AT3018" i="1"/>
  <c r="AT3019" i="1"/>
  <c r="AT3020" i="1"/>
  <c r="AT3021" i="1"/>
  <c r="AT3022" i="1"/>
  <c r="AT3023" i="1"/>
  <c r="AT3024" i="1"/>
  <c r="AT3025" i="1"/>
  <c r="AT3026" i="1"/>
  <c r="AT3027" i="1"/>
  <c r="AT3028" i="1"/>
  <c r="AT3029" i="1"/>
  <c r="AT3030" i="1"/>
  <c r="AT3031" i="1"/>
  <c r="AT3032" i="1"/>
  <c r="AT3033" i="1"/>
  <c r="AT3034" i="1"/>
  <c r="AT3035" i="1"/>
  <c r="AT3036" i="1"/>
  <c r="AT3037" i="1"/>
  <c r="AT3038" i="1"/>
  <c r="AT3039" i="1"/>
  <c r="AT3040" i="1"/>
  <c r="AT3041" i="1"/>
  <c r="AT3042" i="1"/>
  <c r="AT3043" i="1"/>
  <c r="AT3044" i="1"/>
  <c r="AT3045" i="1"/>
  <c r="AT3046" i="1"/>
  <c r="AT3047" i="1"/>
  <c r="AT3048" i="1"/>
  <c r="AT3049" i="1"/>
  <c r="AT3050" i="1"/>
  <c r="AT3051" i="1"/>
  <c r="AT3052" i="1"/>
  <c r="AT3053" i="1"/>
  <c r="AT3054" i="1"/>
  <c r="AT3055" i="1"/>
  <c r="AT3056" i="1"/>
  <c r="AT3057" i="1"/>
  <c r="AT3058" i="1"/>
  <c r="AT3059" i="1"/>
  <c r="AT3060" i="1"/>
  <c r="AT3061" i="1"/>
  <c r="AT3062" i="1"/>
  <c r="AT3063" i="1"/>
  <c r="AT3064" i="1"/>
  <c r="AT3065" i="1"/>
  <c r="AT3066" i="1"/>
  <c r="AT3067" i="1"/>
  <c r="AT3068" i="1"/>
  <c r="AT3069" i="1"/>
  <c r="AT3070" i="1"/>
  <c r="AT3071" i="1"/>
  <c r="AT3072" i="1"/>
  <c r="AT3073" i="1"/>
  <c r="AT3074" i="1"/>
  <c r="AT3075" i="1"/>
  <c r="AT3076" i="1"/>
  <c r="AT3077" i="1"/>
  <c r="AT3078" i="1"/>
  <c r="AT3079" i="1"/>
  <c r="AT3080" i="1"/>
  <c r="AT3081" i="1"/>
  <c r="AT3082" i="1"/>
  <c r="AT3083" i="1"/>
  <c r="AT3084" i="1"/>
  <c r="AT3085" i="1"/>
  <c r="AT3086" i="1"/>
  <c r="AT3087" i="1"/>
  <c r="AT3088" i="1"/>
  <c r="AT3089" i="1"/>
  <c r="AT3090" i="1"/>
  <c r="AT3091" i="1"/>
  <c r="AT3092" i="1"/>
  <c r="AT3093" i="1"/>
  <c r="AT3094" i="1"/>
  <c r="AT3095" i="1"/>
  <c r="AT3096" i="1"/>
  <c r="AT3097" i="1"/>
  <c r="AT3098" i="1"/>
  <c r="AT3099" i="1"/>
  <c r="AT3100" i="1"/>
  <c r="AT3101" i="1"/>
  <c r="AT3102" i="1"/>
  <c r="AT3103" i="1"/>
  <c r="AT3104" i="1"/>
  <c r="AT3105" i="1"/>
  <c r="AT3106" i="1"/>
  <c r="AT3107" i="1"/>
  <c r="AT3108" i="1"/>
  <c r="AT3109" i="1"/>
  <c r="AT3110" i="1"/>
  <c r="AT3111" i="1"/>
  <c r="AT3112" i="1"/>
  <c r="AT3113" i="1"/>
  <c r="AT3114" i="1"/>
  <c r="AT3115" i="1"/>
  <c r="AT3116" i="1"/>
  <c r="AT3117" i="1"/>
  <c r="AT3118" i="1"/>
  <c r="AT3119" i="1"/>
  <c r="AT3120" i="1"/>
  <c r="AT3121" i="1"/>
  <c r="AT3122" i="1"/>
  <c r="AT3123" i="1"/>
  <c r="AT3124" i="1"/>
  <c r="AT3125" i="1"/>
  <c r="AT3126" i="1"/>
  <c r="AT3127" i="1"/>
  <c r="AT3128" i="1"/>
  <c r="AT3129" i="1"/>
  <c r="AT3130" i="1"/>
  <c r="AT3131" i="1"/>
  <c r="AT3132" i="1"/>
  <c r="AT3133" i="1"/>
  <c r="AT3134" i="1"/>
  <c r="AT3135" i="1"/>
  <c r="AT3136" i="1"/>
  <c r="AT3137" i="1"/>
  <c r="AT3138" i="1"/>
  <c r="AT3139" i="1"/>
  <c r="AT3140" i="1"/>
  <c r="AT3141" i="1"/>
  <c r="AT3142" i="1"/>
  <c r="AT3143" i="1"/>
  <c r="AT3144" i="1"/>
  <c r="AT3145" i="1"/>
  <c r="AT3146" i="1"/>
  <c r="AT3147" i="1"/>
  <c r="AT3148" i="1"/>
  <c r="AT3149" i="1"/>
  <c r="AT3150" i="1"/>
  <c r="AT3151" i="1"/>
  <c r="AT3152" i="1"/>
  <c r="AT3153" i="1"/>
  <c r="AT3154" i="1"/>
  <c r="AT3155" i="1"/>
  <c r="AT3156" i="1"/>
  <c r="AT3157" i="1"/>
  <c r="AT3158" i="1"/>
  <c r="AT3159" i="1"/>
  <c r="AT3160" i="1"/>
  <c r="AT3161" i="1"/>
  <c r="AT3162" i="1"/>
  <c r="AT3163" i="1"/>
  <c r="AT3164" i="1"/>
  <c r="AT3165" i="1"/>
  <c r="AT3166" i="1"/>
  <c r="AT3167" i="1"/>
  <c r="AT3168" i="1"/>
  <c r="AT3169" i="1"/>
  <c r="AT3170" i="1"/>
  <c r="AT3171" i="1"/>
  <c r="AT3172" i="1"/>
  <c r="AT3173" i="1"/>
  <c r="AT3174" i="1"/>
  <c r="AT3175" i="1"/>
  <c r="AT3176" i="1"/>
  <c r="AT3177" i="1"/>
  <c r="AT3178" i="1"/>
  <c r="AT3179" i="1"/>
  <c r="AT3180" i="1"/>
  <c r="AT3181" i="1"/>
  <c r="AT3182" i="1"/>
  <c r="AT3183" i="1"/>
  <c r="AT3184" i="1"/>
  <c r="AT3185" i="1"/>
  <c r="AT3186" i="1"/>
  <c r="AT3187" i="1"/>
  <c r="AT3188" i="1"/>
  <c r="AT3189" i="1"/>
  <c r="AT3190" i="1"/>
  <c r="AT3191" i="1"/>
  <c r="AT3192" i="1"/>
  <c r="AT3193" i="1"/>
  <c r="AT3194" i="1"/>
  <c r="AT3195" i="1"/>
  <c r="AT3196" i="1"/>
  <c r="AT3197" i="1"/>
  <c r="AT3198" i="1"/>
  <c r="AT3199" i="1"/>
  <c r="AT3200" i="1"/>
  <c r="AT3201" i="1"/>
  <c r="AT3202" i="1"/>
  <c r="AT3203" i="1"/>
  <c r="AT3204" i="1"/>
  <c r="AT3205" i="1"/>
  <c r="AT3206" i="1"/>
  <c r="AT3207" i="1"/>
  <c r="AT3208" i="1"/>
  <c r="AT3209" i="1"/>
  <c r="AT3210" i="1"/>
  <c r="AT3211" i="1"/>
  <c r="AT3212" i="1"/>
  <c r="AT3213" i="1"/>
  <c r="AT3214" i="1"/>
  <c r="AT3215" i="1"/>
  <c r="AT3216" i="1"/>
  <c r="AT3217" i="1"/>
  <c r="AT3218" i="1"/>
  <c r="AT3219" i="1"/>
  <c r="AT3220" i="1"/>
  <c r="AT3221" i="1"/>
  <c r="AT3222" i="1"/>
  <c r="AT3223" i="1"/>
  <c r="AT3224" i="1"/>
  <c r="AT3225" i="1"/>
  <c r="AT3226" i="1"/>
  <c r="AT3227" i="1"/>
  <c r="AT3228" i="1"/>
  <c r="AT3229" i="1"/>
  <c r="AT3230" i="1"/>
  <c r="AT3231" i="1"/>
  <c r="AT3232" i="1"/>
  <c r="AT3233" i="1"/>
  <c r="AT3234" i="1"/>
  <c r="AT3235" i="1"/>
  <c r="AT3236" i="1"/>
  <c r="AT3237" i="1"/>
  <c r="AT3238" i="1"/>
  <c r="AT3239" i="1"/>
  <c r="AT3240" i="1"/>
  <c r="AT3241" i="1"/>
  <c r="AT3242" i="1"/>
  <c r="AT3243" i="1"/>
  <c r="AT3244" i="1"/>
  <c r="AT3245" i="1"/>
  <c r="AT3246" i="1"/>
  <c r="AT3247" i="1"/>
  <c r="AT3248" i="1"/>
  <c r="AT3249" i="1"/>
  <c r="AT3250" i="1"/>
  <c r="AT3251" i="1"/>
  <c r="AT3252" i="1"/>
  <c r="AT3253" i="1"/>
  <c r="AT3254" i="1"/>
  <c r="AT3255" i="1"/>
  <c r="AT3256" i="1"/>
  <c r="AT3257" i="1"/>
  <c r="AT3258" i="1"/>
  <c r="AT3259" i="1"/>
  <c r="AT3260" i="1"/>
  <c r="AT3261" i="1"/>
  <c r="AT3262" i="1"/>
  <c r="AT3263" i="1"/>
  <c r="AT3264" i="1"/>
  <c r="AT3265" i="1"/>
  <c r="AT3266" i="1"/>
  <c r="AT3267" i="1"/>
  <c r="AT3268" i="1"/>
  <c r="AT3269" i="1"/>
  <c r="AT3270" i="1"/>
  <c r="AT3271" i="1"/>
  <c r="AT3272" i="1"/>
  <c r="AT3273" i="1"/>
  <c r="AT3274" i="1"/>
  <c r="AT3275" i="1"/>
  <c r="AT3276" i="1"/>
  <c r="AT3277" i="1"/>
  <c r="AT3278" i="1"/>
  <c r="AT3279" i="1"/>
  <c r="AT3280" i="1"/>
  <c r="AT3281" i="1"/>
  <c r="AT3282" i="1"/>
  <c r="AT3283" i="1"/>
  <c r="AT3284" i="1"/>
  <c r="AT3285" i="1"/>
  <c r="AT3286" i="1"/>
  <c r="AT3287" i="1"/>
  <c r="AT3288" i="1"/>
  <c r="AT3289" i="1"/>
  <c r="AT3290" i="1"/>
  <c r="AT3291" i="1"/>
  <c r="AT3292" i="1"/>
  <c r="AT3293" i="1"/>
  <c r="AT3294" i="1"/>
  <c r="AT3295" i="1"/>
  <c r="AT3296" i="1"/>
  <c r="AT3297" i="1"/>
  <c r="AT3298" i="1"/>
  <c r="AT3299" i="1"/>
  <c r="AT3300" i="1"/>
  <c r="AT3301" i="1"/>
  <c r="AT3302" i="1"/>
  <c r="AT3303" i="1"/>
  <c r="AT3304" i="1"/>
  <c r="AT3305" i="1"/>
  <c r="AT3306" i="1"/>
  <c r="AT3307" i="1"/>
  <c r="AT3308" i="1"/>
  <c r="AT3309" i="1"/>
  <c r="AT3310" i="1"/>
  <c r="AT3311" i="1"/>
  <c r="AT3312" i="1"/>
  <c r="AT3313" i="1"/>
  <c r="AT3314" i="1"/>
  <c r="AT3315" i="1"/>
  <c r="AT3316" i="1"/>
  <c r="AT3317" i="1"/>
  <c r="AT3318" i="1"/>
  <c r="AT3319" i="1"/>
  <c r="AT3320" i="1"/>
  <c r="AT3321" i="1"/>
  <c r="AT3322" i="1"/>
  <c r="AT3323" i="1"/>
  <c r="AT3324" i="1"/>
  <c r="AT3325" i="1"/>
  <c r="AT3326" i="1"/>
  <c r="AT3327" i="1"/>
  <c r="AT3328" i="1"/>
  <c r="AT3329" i="1"/>
  <c r="AT3330" i="1"/>
  <c r="AT3331" i="1"/>
  <c r="AT3332" i="1"/>
  <c r="AT3333" i="1"/>
  <c r="AT3334" i="1"/>
  <c r="AT3335" i="1"/>
  <c r="AT3336" i="1"/>
  <c r="AT3337" i="1"/>
  <c r="AT3338" i="1"/>
  <c r="AT3339" i="1"/>
  <c r="AT3340" i="1"/>
  <c r="AT3341" i="1"/>
  <c r="AT3342" i="1"/>
  <c r="AT3343" i="1"/>
  <c r="AT3344" i="1"/>
  <c r="AT3345" i="1"/>
  <c r="AT3346" i="1"/>
  <c r="AT3347" i="1"/>
  <c r="AT3348" i="1"/>
  <c r="AT3349" i="1"/>
  <c r="AT3350" i="1"/>
  <c r="AT3351" i="1"/>
  <c r="AT3352" i="1"/>
  <c r="AT3353" i="1"/>
  <c r="AT3354" i="1"/>
  <c r="AT3355" i="1"/>
  <c r="AT3356" i="1"/>
  <c r="AT3357" i="1"/>
  <c r="AT3358" i="1"/>
  <c r="AT3359" i="1"/>
  <c r="AT3360" i="1"/>
  <c r="AT3361" i="1"/>
  <c r="AT3362" i="1"/>
  <c r="AT3363" i="1"/>
  <c r="AT3364" i="1"/>
  <c r="AT3365" i="1"/>
  <c r="AT3366" i="1"/>
  <c r="AT3367" i="1"/>
  <c r="AT3368" i="1"/>
  <c r="AT3369" i="1"/>
  <c r="AT3370" i="1"/>
  <c r="AT3371" i="1"/>
  <c r="AT3372" i="1"/>
  <c r="AT3373" i="1"/>
  <c r="AT3374" i="1"/>
  <c r="AT3375" i="1"/>
  <c r="AT3376" i="1"/>
  <c r="AT3377" i="1"/>
  <c r="AT3378" i="1"/>
  <c r="AT3379" i="1"/>
  <c r="AT3380" i="1"/>
  <c r="AT3381" i="1"/>
  <c r="AT3382" i="1"/>
  <c r="AT3383" i="1"/>
  <c r="AT3384" i="1"/>
  <c r="AT3385" i="1"/>
  <c r="AT3386" i="1"/>
  <c r="AT3387" i="1"/>
  <c r="AT3388" i="1"/>
  <c r="AT3389" i="1"/>
  <c r="AT3390" i="1"/>
  <c r="AT3391" i="1"/>
  <c r="AT3392" i="1"/>
  <c r="AT3393" i="1"/>
  <c r="AT3394" i="1"/>
  <c r="AT3395" i="1"/>
  <c r="AT3396" i="1"/>
  <c r="AT3397" i="1"/>
  <c r="AT3398" i="1"/>
  <c r="AT3399" i="1"/>
  <c r="AT3400" i="1"/>
  <c r="AT3401" i="1"/>
  <c r="AT3402" i="1"/>
  <c r="AT3403" i="1"/>
  <c r="AT3404" i="1"/>
  <c r="AT3405" i="1"/>
  <c r="AT3406" i="1"/>
  <c r="AT3407" i="1"/>
  <c r="AT3408" i="1"/>
  <c r="AT3409" i="1"/>
  <c r="AT3410" i="1"/>
  <c r="AT3411" i="1"/>
  <c r="AT3412" i="1"/>
  <c r="AT3413" i="1"/>
  <c r="AT3414" i="1"/>
  <c r="AT3415" i="1"/>
  <c r="AT3416" i="1"/>
  <c r="AT3417" i="1"/>
  <c r="AT3418" i="1"/>
  <c r="AT3419" i="1"/>
  <c r="AT3420" i="1"/>
  <c r="AT3421" i="1"/>
  <c r="AT3422" i="1"/>
  <c r="AT3423" i="1"/>
  <c r="AT3424" i="1"/>
  <c r="AT3425" i="1"/>
  <c r="AT3426" i="1"/>
  <c r="AT3427" i="1"/>
  <c r="AT3428" i="1"/>
  <c r="AT3429" i="1"/>
  <c r="AT3430" i="1"/>
  <c r="AT3431" i="1"/>
  <c r="AT3432" i="1"/>
  <c r="AT3433" i="1"/>
  <c r="AT3434" i="1"/>
  <c r="AT3435" i="1"/>
  <c r="AT3436" i="1"/>
  <c r="AT3437" i="1"/>
  <c r="AT3438" i="1"/>
  <c r="AT3439" i="1"/>
  <c r="AT3440" i="1"/>
  <c r="AT3441" i="1"/>
  <c r="AT3442" i="1"/>
  <c r="AT3443" i="1"/>
  <c r="AT3444" i="1"/>
  <c r="AT3445" i="1"/>
  <c r="AT3446" i="1"/>
  <c r="AT3447" i="1"/>
  <c r="AT3448" i="1"/>
  <c r="AT3449" i="1"/>
  <c r="AT3450" i="1"/>
  <c r="AT3451" i="1"/>
  <c r="AT3452" i="1"/>
  <c r="AT3453" i="1"/>
  <c r="AT3454" i="1"/>
  <c r="AT3455" i="1"/>
  <c r="AT3456" i="1"/>
  <c r="AT3457" i="1"/>
  <c r="AT3458" i="1"/>
  <c r="AT3459" i="1"/>
  <c r="AT3460" i="1"/>
  <c r="AT3461" i="1"/>
  <c r="AT3462" i="1"/>
  <c r="AT3463" i="1"/>
  <c r="AT3464" i="1"/>
  <c r="AT3465" i="1"/>
  <c r="AT3466" i="1"/>
  <c r="AT3467" i="1"/>
  <c r="AT3468" i="1"/>
  <c r="AT3469" i="1"/>
  <c r="AT3470" i="1"/>
  <c r="AT3471" i="1"/>
  <c r="AT3472" i="1"/>
  <c r="AT3473" i="1"/>
  <c r="AT3474" i="1"/>
  <c r="AT3475" i="1"/>
  <c r="AT3476" i="1"/>
  <c r="AT3477" i="1"/>
  <c r="AT3478" i="1"/>
  <c r="AT3479" i="1"/>
  <c r="AT3480" i="1"/>
  <c r="AT3481" i="1"/>
  <c r="AT3482" i="1"/>
  <c r="AT3483" i="1"/>
  <c r="AT3484" i="1"/>
  <c r="AT3485" i="1"/>
  <c r="AT3486" i="1"/>
  <c r="AT3487" i="1"/>
  <c r="AT3488" i="1"/>
  <c r="AT3489" i="1"/>
  <c r="AT3490" i="1"/>
  <c r="AT3491" i="1"/>
  <c r="AT3492" i="1"/>
  <c r="AT3493" i="1"/>
  <c r="AT3494" i="1"/>
  <c r="AT3495" i="1"/>
  <c r="AT3496" i="1"/>
  <c r="AT3497" i="1"/>
  <c r="AT3498" i="1"/>
  <c r="AT3499" i="1"/>
  <c r="AT3500" i="1"/>
  <c r="AT3501" i="1"/>
  <c r="AT3502" i="1"/>
  <c r="AT3503" i="1"/>
  <c r="AT3504" i="1"/>
  <c r="AT3505" i="1"/>
  <c r="AT3506" i="1"/>
  <c r="AT3507" i="1"/>
  <c r="AT3508" i="1"/>
  <c r="AT3509" i="1"/>
  <c r="AT3510" i="1"/>
  <c r="AT3511" i="1"/>
  <c r="AT3512" i="1"/>
  <c r="AT3513" i="1"/>
  <c r="AT3514" i="1"/>
  <c r="AT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0" i="1"/>
  <c r="AR3271" i="1"/>
  <c r="AR3272" i="1"/>
  <c r="AR3273" i="1"/>
  <c r="AR3274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4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25" i="1"/>
  <c r="AR3326" i="1"/>
  <c r="AR3327" i="1"/>
  <c r="AR3328" i="1"/>
  <c r="AR3329" i="1"/>
  <c r="AR3330" i="1"/>
  <c r="AR3331" i="1"/>
  <c r="AR3332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1895" i="1"/>
  <c r="AS1896" i="1"/>
  <c r="AS1897" i="1"/>
  <c r="AS1898" i="1"/>
  <c r="AS1899" i="1"/>
  <c r="AS1900" i="1"/>
  <c r="AS1901" i="1"/>
  <c r="AS1902" i="1"/>
  <c r="AS1903" i="1"/>
  <c r="AS1904" i="1"/>
  <c r="AS1905" i="1"/>
  <c r="AS1906" i="1"/>
  <c r="AS1907" i="1"/>
  <c r="AS1908" i="1"/>
  <c r="AS1909" i="1"/>
  <c r="AS1910" i="1"/>
  <c r="AS1911" i="1"/>
  <c r="AS1912" i="1"/>
  <c r="AS1913" i="1"/>
  <c r="AS1914" i="1"/>
  <c r="AS1915" i="1"/>
  <c r="AS1916" i="1"/>
  <c r="AS1917" i="1"/>
  <c r="AS1918" i="1"/>
  <c r="AS1919" i="1"/>
  <c r="AS1920" i="1"/>
  <c r="AS1921" i="1"/>
  <c r="AS1922" i="1"/>
  <c r="AS1923" i="1"/>
  <c r="AS1924" i="1"/>
  <c r="AS1925" i="1"/>
  <c r="AS1926" i="1"/>
  <c r="AS1927" i="1"/>
  <c r="AS1928" i="1"/>
  <c r="AS1929" i="1"/>
  <c r="AS1930" i="1"/>
  <c r="AS1931" i="1"/>
  <c r="AS1932" i="1"/>
  <c r="AS1933" i="1"/>
  <c r="AS1934" i="1"/>
  <c r="AS1935" i="1"/>
  <c r="AS1936" i="1"/>
  <c r="AS1937" i="1"/>
  <c r="AS1938" i="1"/>
  <c r="AS1939" i="1"/>
  <c r="AS1940" i="1"/>
  <c r="AS1941" i="1"/>
  <c r="AS1942" i="1"/>
  <c r="AS1943" i="1"/>
  <c r="AS1944" i="1"/>
  <c r="AS1945" i="1"/>
  <c r="AS1946" i="1"/>
  <c r="AS1947" i="1"/>
  <c r="AS1948" i="1"/>
  <c r="AS1949" i="1"/>
  <c r="AS1950" i="1"/>
  <c r="AS1951" i="1"/>
  <c r="AS1952" i="1"/>
  <c r="AS1953" i="1"/>
  <c r="AS1954" i="1"/>
  <c r="AS1955" i="1"/>
  <c r="AS1956" i="1"/>
  <c r="AS1957" i="1"/>
  <c r="AS1958" i="1"/>
  <c r="AS1959" i="1"/>
  <c r="AS1960" i="1"/>
  <c r="AS1961" i="1"/>
  <c r="AS1962" i="1"/>
  <c r="AS1963" i="1"/>
  <c r="AS1964" i="1"/>
  <c r="AS1965" i="1"/>
  <c r="AS1966" i="1"/>
  <c r="AS1967" i="1"/>
  <c r="AS1968" i="1"/>
  <c r="AS1969" i="1"/>
  <c r="AS1970" i="1"/>
  <c r="AS1971" i="1"/>
  <c r="AS1972" i="1"/>
  <c r="AS1973" i="1"/>
  <c r="AS1974" i="1"/>
  <c r="AS1975" i="1"/>
  <c r="AS1976" i="1"/>
  <c r="AS1977" i="1"/>
  <c r="AS1978" i="1"/>
  <c r="AS1979" i="1"/>
  <c r="AS1980" i="1"/>
  <c r="AS1981" i="1"/>
  <c r="AS1982" i="1"/>
  <c r="AS1983" i="1"/>
  <c r="AS1984" i="1"/>
  <c r="AS1985" i="1"/>
  <c r="AS1986" i="1"/>
  <c r="AS1987" i="1"/>
  <c r="AS1988" i="1"/>
  <c r="AS1989" i="1"/>
  <c r="AS1990" i="1"/>
  <c r="AS1991" i="1"/>
  <c r="AS1992" i="1"/>
  <c r="AS1993" i="1"/>
  <c r="AS1994" i="1"/>
  <c r="AS1995" i="1"/>
  <c r="AS1996" i="1"/>
  <c r="AS1997" i="1"/>
  <c r="AS1998" i="1"/>
  <c r="AS1999" i="1"/>
  <c r="AS2000" i="1"/>
  <c r="AS2001" i="1"/>
  <c r="AS2002" i="1"/>
  <c r="AS2003" i="1"/>
  <c r="AS2004" i="1"/>
  <c r="AS2005" i="1"/>
  <c r="AS2006" i="1"/>
  <c r="AS2007" i="1"/>
  <c r="AS2008" i="1"/>
  <c r="AS2009" i="1"/>
  <c r="AS2010" i="1"/>
  <c r="AS2011" i="1"/>
  <c r="AS2012" i="1"/>
  <c r="AS2013" i="1"/>
  <c r="AS2014" i="1"/>
  <c r="AS2015" i="1"/>
  <c r="AS2016" i="1"/>
  <c r="AS2017" i="1"/>
  <c r="AS2018" i="1"/>
  <c r="AS2019" i="1"/>
  <c r="AS2020" i="1"/>
  <c r="AS2021" i="1"/>
  <c r="AS2022" i="1"/>
  <c r="AS2023" i="1"/>
  <c r="AS2024" i="1"/>
  <c r="AS2025" i="1"/>
  <c r="AS2026" i="1"/>
  <c r="AS2027" i="1"/>
  <c r="AS2028" i="1"/>
  <c r="AS2029" i="1"/>
  <c r="AS2030" i="1"/>
  <c r="AS2031" i="1"/>
  <c r="AS2032" i="1"/>
  <c r="AS2033" i="1"/>
  <c r="AS2034" i="1"/>
  <c r="AS2035" i="1"/>
  <c r="AS2036" i="1"/>
  <c r="AS2037" i="1"/>
  <c r="AS2038" i="1"/>
  <c r="AS2039" i="1"/>
  <c r="AS2040" i="1"/>
  <c r="AS2041" i="1"/>
  <c r="AS2042" i="1"/>
  <c r="AS2043" i="1"/>
  <c r="AS2044" i="1"/>
  <c r="AS2045" i="1"/>
  <c r="AS2046" i="1"/>
  <c r="AS2047" i="1"/>
  <c r="AS2048" i="1"/>
  <c r="AS2049" i="1"/>
  <c r="AS2050" i="1"/>
  <c r="AS2051" i="1"/>
  <c r="AS2052" i="1"/>
  <c r="AS2053" i="1"/>
  <c r="AS2054" i="1"/>
  <c r="AS2055" i="1"/>
  <c r="AS2056" i="1"/>
  <c r="AS2057" i="1"/>
  <c r="AS2058" i="1"/>
  <c r="AS2059" i="1"/>
  <c r="AS2060" i="1"/>
  <c r="AS2061" i="1"/>
  <c r="AS2062" i="1"/>
  <c r="AS2063" i="1"/>
  <c r="AS2064" i="1"/>
  <c r="AS2065" i="1"/>
  <c r="AS2066" i="1"/>
  <c r="AS2067" i="1"/>
  <c r="AS2068" i="1"/>
  <c r="AS2069" i="1"/>
  <c r="AS2070" i="1"/>
  <c r="AS2071" i="1"/>
  <c r="AS2072" i="1"/>
  <c r="AS2073" i="1"/>
  <c r="AS2074" i="1"/>
  <c r="AS2075" i="1"/>
  <c r="AS2076" i="1"/>
  <c r="AS2077" i="1"/>
  <c r="AS2078" i="1"/>
  <c r="AS2079" i="1"/>
  <c r="AS2080" i="1"/>
  <c r="AS2081" i="1"/>
  <c r="AS2082" i="1"/>
  <c r="AS2083" i="1"/>
  <c r="AS2084" i="1"/>
  <c r="AS2085" i="1"/>
  <c r="AS2086" i="1"/>
  <c r="AS2087" i="1"/>
  <c r="AS2088" i="1"/>
  <c r="AS2089" i="1"/>
  <c r="AS2090" i="1"/>
  <c r="AS2091" i="1"/>
  <c r="AS2092" i="1"/>
  <c r="AS2093" i="1"/>
  <c r="AS2094" i="1"/>
  <c r="AS2095" i="1"/>
  <c r="AS2096" i="1"/>
  <c r="AS2097" i="1"/>
  <c r="AS2098" i="1"/>
  <c r="AS2099" i="1"/>
  <c r="AS2100" i="1"/>
  <c r="AS2101" i="1"/>
  <c r="AS2102" i="1"/>
  <c r="AS2103" i="1"/>
  <c r="AS2104" i="1"/>
  <c r="AS2105" i="1"/>
  <c r="AS2106" i="1"/>
  <c r="AS2107" i="1"/>
  <c r="AS2108" i="1"/>
  <c r="AS2109" i="1"/>
  <c r="AS2110" i="1"/>
  <c r="AS2111" i="1"/>
  <c r="AS2112" i="1"/>
  <c r="AS2113" i="1"/>
  <c r="AS2114" i="1"/>
  <c r="AS2115" i="1"/>
  <c r="AS2116" i="1"/>
  <c r="AS2117" i="1"/>
  <c r="AS2118" i="1"/>
  <c r="AS2119" i="1"/>
  <c r="AS2120" i="1"/>
  <c r="AS2121" i="1"/>
  <c r="AS2122" i="1"/>
  <c r="AS2123" i="1"/>
  <c r="AS2124" i="1"/>
  <c r="AS2125" i="1"/>
  <c r="AS2126" i="1"/>
  <c r="AS2127" i="1"/>
  <c r="AS2128" i="1"/>
  <c r="AS2129" i="1"/>
  <c r="AS2130" i="1"/>
  <c r="AS2131" i="1"/>
  <c r="AS2132" i="1"/>
  <c r="AS2133" i="1"/>
  <c r="AS2134" i="1"/>
  <c r="AS2135" i="1"/>
  <c r="AS2136" i="1"/>
  <c r="AS2137" i="1"/>
  <c r="AS2138" i="1"/>
  <c r="AS2139" i="1"/>
  <c r="AS2140" i="1"/>
  <c r="AS2141" i="1"/>
  <c r="AS2142" i="1"/>
  <c r="AS2143" i="1"/>
  <c r="AS2144" i="1"/>
  <c r="AS2145" i="1"/>
  <c r="AS2146" i="1"/>
  <c r="AS2147" i="1"/>
  <c r="AS2148" i="1"/>
  <c r="AS2149" i="1"/>
  <c r="AS2150" i="1"/>
  <c r="AS2151" i="1"/>
  <c r="AS2152" i="1"/>
  <c r="AS2153" i="1"/>
  <c r="AS2154" i="1"/>
  <c r="AS2155" i="1"/>
  <c r="AS2156" i="1"/>
  <c r="AS2157" i="1"/>
  <c r="AS2158" i="1"/>
  <c r="AS2159" i="1"/>
  <c r="AS2160" i="1"/>
  <c r="AS2161" i="1"/>
  <c r="AS2162" i="1"/>
  <c r="AS2163" i="1"/>
  <c r="AS2164" i="1"/>
  <c r="AS2165" i="1"/>
  <c r="AS2166" i="1"/>
  <c r="AS2167" i="1"/>
  <c r="AS2168" i="1"/>
  <c r="AS2169" i="1"/>
  <c r="AS2170" i="1"/>
  <c r="AS2171" i="1"/>
  <c r="AS2172" i="1"/>
  <c r="AS2173" i="1"/>
  <c r="AS2174" i="1"/>
  <c r="AS2175" i="1"/>
  <c r="AS2176" i="1"/>
  <c r="AS2177" i="1"/>
  <c r="AS2178" i="1"/>
  <c r="AS2179" i="1"/>
  <c r="AS2180" i="1"/>
  <c r="AS2181" i="1"/>
  <c r="AS2182" i="1"/>
  <c r="AS2183" i="1"/>
  <c r="AS2184" i="1"/>
  <c r="AS2185" i="1"/>
  <c r="AS2186" i="1"/>
  <c r="AS2187" i="1"/>
  <c r="AS2188" i="1"/>
  <c r="AS2189" i="1"/>
  <c r="AS2190" i="1"/>
  <c r="AS2191" i="1"/>
  <c r="AS2192" i="1"/>
  <c r="AS2193" i="1"/>
  <c r="AS2194" i="1"/>
  <c r="AS2195" i="1"/>
  <c r="AS2196" i="1"/>
  <c r="AS2197" i="1"/>
  <c r="AS2198" i="1"/>
  <c r="AS2199" i="1"/>
  <c r="AS2200" i="1"/>
  <c r="AS2201" i="1"/>
  <c r="AS2202" i="1"/>
  <c r="AS2203" i="1"/>
  <c r="AS2204" i="1"/>
  <c r="AS2205" i="1"/>
  <c r="AS2206" i="1"/>
  <c r="AS2207" i="1"/>
  <c r="AS2208" i="1"/>
  <c r="AS2209" i="1"/>
  <c r="AS2210" i="1"/>
  <c r="AS2211" i="1"/>
  <c r="AS2212" i="1"/>
  <c r="AS2213" i="1"/>
  <c r="AS2214" i="1"/>
  <c r="AS2215" i="1"/>
  <c r="AS2216" i="1"/>
  <c r="AS2217" i="1"/>
  <c r="AS2218" i="1"/>
  <c r="AS2219" i="1"/>
  <c r="AS2220" i="1"/>
  <c r="AS2221" i="1"/>
  <c r="AS2222" i="1"/>
  <c r="AS2223" i="1"/>
  <c r="AS2224" i="1"/>
  <c r="AS2225" i="1"/>
  <c r="AS2226" i="1"/>
  <c r="AS2227" i="1"/>
  <c r="AS2228" i="1"/>
  <c r="AS2229" i="1"/>
  <c r="AS2230" i="1"/>
  <c r="AS2231" i="1"/>
  <c r="AS2232" i="1"/>
  <c r="AS2233" i="1"/>
  <c r="AS2234" i="1"/>
  <c r="AS2235" i="1"/>
  <c r="AS2236" i="1"/>
  <c r="AS2237" i="1"/>
  <c r="AS2238" i="1"/>
  <c r="AS2239" i="1"/>
  <c r="AS2240" i="1"/>
  <c r="AS2241" i="1"/>
  <c r="AS2242" i="1"/>
  <c r="AS2243" i="1"/>
  <c r="AS2244" i="1"/>
  <c r="AS2245" i="1"/>
  <c r="AS2246" i="1"/>
  <c r="AS2247" i="1"/>
  <c r="AS2248" i="1"/>
  <c r="AS2249" i="1"/>
  <c r="AS2250" i="1"/>
  <c r="AS2251" i="1"/>
  <c r="AS2252" i="1"/>
  <c r="AS2253" i="1"/>
  <c r="AS2254" i="1"/>
  <c r="AS2255" i="1"/>
  <c r="AS2256" i="1"/>
  <c r="AS2257" i="1"/>
  <c r="AS2258" i="1"/>
  <c r="AS2259" i="1"/>
  <c r="AS2260" i="1"/>
  <c r="AS2261" i="1"/>
  <c r="AS2262" i="1"/>
  <c r="AS2263" i="1"/>
  <c r="AS2264" i="1"/>
  <c r="AS2265" i="1"/>
  <c r="AS2266" i="1"/>
  <c r="AS2267" i="1"/>
  <c r="AS2268" i="1"/>
  <c r="AS2269" i="1"/>
  <c r="AS2270" i="1"/>
  <c r="AS2271" i="1"/>
  <c r="AS2272" i="1"/>
  <c r="AS2273" i="1"/>
  <c r="AS2274" i="1"/>
  <c r="AS2275" i="1"/>
  <c r="AS2276" i="1"/>
  <c r="AS2277" i="1"/>
  <c r="AS2278" i="1"/>
  <c r="AS2279" i="1"/>
  <c r="AS2280" i="1"/>
  <c r="AS2281" i="1"/>
  <c r="AS2282" i="1"/>
  <c r="AS2283" i="1"/>
  <c r="AS2284" i="1"/>
  <c r="AS2285" i="1"/>
  <c r="AS2286" i="1"/>
  <c r="AS2287" i="1"/>
  <c r="AS2288" i="1"/>
  <c r="AS2289" i="1"/>
  <c r="AS2290" i="1"/>
  <c r="AS2291" i="1"/>
  <c r="AS2292" i="1"/>
  <c r="AS2293" i="1"/>
  <c r="AS2294" i="1"/>
  <c r="AS2295" i="1"/>
  <c r="AS2296" i="1"/>
  <c r="AS2297" i="1"/>
  <c r="AS2298" i="1"/>
  <c r="AS2299" i="1"/>
  <c r="AS2300" i="1"/>
  <c r="AS2301" i="1"/>
  <c r="AS2302" i="1"/>
  <c r="AS2303" i="1"/>
  <c r="AS2304" i="1"/>
  <c r="AS2305" i="1"/>
  <c r="AS2306" i="1"/>
  <c r="AS2307" i="1"/>
  <c r="AS2308" i="1"/>
  <c r="AS2309" i="1"/>
  <c r="AS2310" i="1"/>
  <c r="AS2311" i="1"/>
  <c r="AS2312" i="1"/>
  <c r="AS2313" i="1"/>
  <c r="AS2314" i="1"/>
  <c r="AS2315" i="1"/>
  <c r="AS2316" i="1"/>
  <c r="AS2317" i="1"/>
  <c r="AS2318" i="1"/>
  <c r="AS2319" i="1"/>
  <c r="AS2320" i="1"/>
  <c r="AS2321" i="1"/>
  <c r="AS2322" i="1"/>
  <c r="AS2323" i="1"/>
  <c r="AS2324" i="1"/>
  <c r="AS2325" i="1"/>
  <c r="AS2326" i="1"/>
  <c r="AS2327" i="1"/>
  <c r="AS2328" i="1"/>
  <c r="AS2329" i="1"/>
  <c r="AS2330" i="1"/>
  <c r="AS2331" i="1"/>
  <c r="AS2332" i="1"/>
  <c r="AS2333" i="1"/>
  <c r="AS2334" i="1"/>
  <c r="AS2335" i="1"/>
  <c r="AS2336" i="1"/>
  <c r="AS2337" i="1"/>
  <c r="AS2338" i="1"/>
  <c r="AS2339" i="1"/>
  <c r="AS2340" i="1"/>
  <c r="AS2341" i="1"/>
  <c r="AS2342" i="1"/>
  <c r="AS2343" i="1"/>
  <c r="AS2344" i="1"/>
  <c r="AS2345" i="1"/>
  <c r="AS2346" i="1"/>
  <c r="AS2347" i="1"/>
  <c r="AS2348" i="1"/>
  <c r="AS2349" i="1"/>
  <c r="AS2350" i="1"/>
  <c r="AS2351" i="1"/>
  <c r="AS2352" i="1"/>
  <c r="AS2353" i="1"/>
  <c r="AS2354" i="1"/>
  <c r="AS2355" i="1"/>
  <c r="AS2356" i="1"/>
  <c r="AS2357" i="1"/>
  <c r="AS2358" i="1"/>
  <c r="AS2359" i="1"/>
  <c r="AS2360" i="1"/>
  <c r="AS2361" i="1"/>
  <c r="AS2362" i="1"/>
  <c r="AS2363" i="1"/>
  <c r="AS2364" i="1"/>
  <c r="AS2365" i="1"/>
  <c r="AS2366" i="1"/>
  <c r="AS2367" i="1"/>
  <c r="AS2368" i="1"/>
  <c r="AS2369" i="1"/>
  <c r="AS2370" i="1"/>
  <c r="AS2371" i="1"/>
  <c r="AS2372" i="1"/>
  <c r="AS2373" i="1"/>
  <c r="AS2374" i="1"/>
  <c r="AS2375" i="1"/>
  <c r="AS2376" i="1"/>
  <c r="AS2377" i="1"/>
  <c r="AS2378" i="1"/>
  <c r="AS2379" i="1"/>
  <c r="AS2380" i="1"/>
  <c r="AS2381" i="1"/>
  <c r="AS2382" i="1"/>
  <c r="AS2383" i="1"/>
  <c r="AS2384" i="1"/>
  <c r="AS2385" i="1"/>
  <c r="AS2386" i="1"/>
  <c r="AS2387" i="1"/>
  <c r="AS2388" i="1"/>
  <c r="AS2389" i="1"/>
  <c r="AS2390" i="1"/>
  <c r="AS2391" i="1"/>
  <c r="AS2392" i="1"/>
  <c r="AS2393" i="1"/>
  <c r="AS2394" i="1"/>
  <c r="AS2395" i="1"/>
  <c r="AS2396" i="1"/>
  <c r="AS2397" i="1"/>
  <c r="AS2398" i="1"/>
  <c r="AS2399" i="1"/>
  <c r="AS2400" i="1"/>
  <c r="AS2401" i="1"/>
  <c r="AS2402" i="1"/>
  <c r="AS2403" i="1"/>
  <c r="AS2404" i="1"/>
  <c r="AS2405" i="1"/>
  <c r="AS2406" i="1"/>
  <c r="AS2407" i="1"/>
  <c r="AS2408" i="1"/>
  <c r="AS2409" i="1"/>
  <c r="AS2410" i="1"/>
  <c r="AS2411" i="1"/>
  <c r="AS2412" i="1"/>
  <c r="AS2413" i="1"/>
  <c r="AS2414" i="1"/>
  <c r="AS2415" i="1"/>
  <c r="AS2416" i="1"/>
  <c r="AS2417" i="1"/>
  <c r="AS2418" i="1"/>
  <c r="AS2419" i="1"/>
  <c r="AS2420" i="1"/>
  <c r="AS2421" i="1"/>
  <c r="AS2422" i="1"/>
  <c r="AS2423" i="1"/>
  <c r="AS2424" i="1"/>
  <c r="AS2425" i="1"/>
  <c r="AS2426" i="1"/>
  <c r="AS2427" i="1"/>
  <c r="AS2428" i="1"/>
  <c r="AS2429" i="1"/>
  <c r="AS2430" i="1"/>
  <c r="AS2431" i="1"/>
  <c r="AS2432" i="1"/>
  <c r="AS2433" i="1"/>
  <c r="AS2434" i="1"/>
  <c r="AS2435" i="1"/>
  <c r="AS2436" i="1"/>
  <c r="AS2437" i="1"/>
  <c r="AS2438" i="1"/>
  <c r="AS2439" i="1"/>
  <c r="AS2440" i="1"/>
  <c r="AS2441" i="1"/>
  <c r="AS2442" i="1"/>
  <c r="AS2443" i="1"/>
  <c r="AS2444" i="1"/>
  <c r="AS2445" i="1"/>
  <c r="AS2446" i="1"/>
  <c r="AS2447" i="1"/>
  <c r="AS2448" i="1"/>
  <c r="AS2449" i="1"/>
  <c r="AS2450" i="1"/>
  <c r="AS2451" i="1"/>
  <c r="AS2452" i="1"/>
  <c r="AS2453" i="1"/>
  <c r="AS2454" i="1"/>
  <c r="AS2455" i="1"/>
  <c r="AS2456" i="1"/>
  <c r="AS2457" i="1"/>
  <c r="AS2458" i="1"/>
  <c r="AS2459" i="1"/>
  <c r="AS2460" i="1"/>
  <c r="AS2461" i="1"/>
  <c r="AS2462" i="1"/>
  <c r="AS2463" i="1"/>
  <c r="AS2464" i="1"/>
  <c r="AS2465" i="1"/>
  <c r="AS2466" i="1"/>
  <c r="AS2467" i="1"/>
  <c r="AS2468" i="1"/>
  <c r="AS2469" i="1"/>
  <c r="AS2470" i="1"/>
  <c r="AS2471" i="1"/>
  <c r="AS2472" i="1"/>
  <c r="AS2473" i="1"/>
  <c r="AS2474" i="1"/>
  <c r="AS2475" i="1"/>
  <c r="AS2476" i="1"/>
  <c r="AS2477" i="1"/>
  <c r="AS2478" i="1"/>
  <c r="AS2479" i="1"/>
  <c r="AS2480" i="1"/>
  <c r="AS2481" i="1"/>
  <c r="AS2482" i="1"/>
  <c r="AS2483" i="1"/>
  <c r="AS2484" i="1"/>
  <c r="AS2485" i="1"/>
  <c r="AS2486" i="1"/>
  <c r="AS2487" i="1"/>
  <c r="AS2488" i="1"/>
  <c r="AS2489" i="1"/>
  <c r="AS2490" i="1"/>
  <c r="AS2491" i="1"/>
  <c r="AS2492" i="1"/>
  <c r="AS2493" i="1"/>
  <c r="AS2494" i="1"/>
  <c r="AS2495" i="1"/>
  <c r="AS2496" i="1"/>
  <c r="AS2497" i="1"/>
  <c r="AS2498" i="1"/>
  <c r="AS2499" i="1"/>
  <c r="AS2500" i="1"/>
  <c r="AS2501" i="1"/>
  <c r="AS2502" i="1"/>
  <c r="AS2503" i="1"/>
  <c r="AS2504" i="1"/>
  <c r="AS2505" i="1"/>
  <c r="AS2506" i="1"/>
  <c r="AS2507" i="1"/>
  <c r="AS2508" i="1"/>
  <c r="AS2509" i="1"/>
  <c r="AS2510" i="1"/>
  <c r="AS2511" i="1"/>
  <c r="AS2512" i="1"/>
  <c r="AS2513" i="1"/>
  <c r="AS2514" i="1"/>
  <c r="AS2515" i="1"/>
  <c r="AS2516" i="1"/>
  <c r="AS2517" i="1"/>
  <c r="AS2518" i="1"/>
  <c r="AS2519" i="1"/>
  <c r="AS2520" i="1"/>
  <c r="AS2521" i="1"/>
  <c r="AS2522" i="1"/>
  <c r="AS2523" i="1"/>
  <c r="AS2524" i="1"/>
  <c r="AS2525" i="1"/>
  <c r="AS2526" i="1"/>
  <c r="AS2527" i="1"/>
  <c r="AS2528" i="1"/>
  <c r="AS2529" i="1"/>
  <c r="AS2530" i="1"/>
  <c r="AS2531" i="1"/>
  <c r="AS2532" i="1"/>
  <c r="AS2533" i="1"/>
  <c r="AS2534" i="1"/>
  <c r="AS2535" i="1"/>
  <c r="AS2536" i="1"/>
  <c r="AS2537" i="1"/>
  <c r="AS2538" i="1"/>
  <c r="AS2539" i="1"/>
  <c r="AS2540" i="1"/>
  <c r="AS2541" i="1"/>
  <c r="AS2542" i="1"/>
  <c r="AS2543" i="1"/>
  <c r="AS2544" i="1"/>
  <c r="AS2545" i="1"/>
  <c r="AS2546" i="1"/>
  <c r="AS2547" i="1"/>
  <c r="AS2548" i="1"/>
  <c r="AS2549" i="1"/>
  <c r="AS2550" i="1"/>
  <c r="AS2551" i="1"/>
  <c r="AS2552" i="1"/>
  <c r="AS2553" i="1"/>
  <c r="AS2554" i="1"/>
  <c r="AS2555" i="1"/>
  <c r="AS2556" i="1"/>
  <c r="AS2557" i="1"/>
  <c r="AS2558" i="1"/>
  <c r="AS2559" i="1"/>
  <c r="AS2560" i="1"/>
  <c r="AS2561" i="1"/>
  <c r="AS2562" i="1"/>
  <c r="AS2563" i="1"/>
  <c r="AS2564" i="1"/>
  <c r="AS2565" i="1"/>
  <c r="AS2566" i="1"/>
  <c r="AS2567" i="1"/>
  <c r="AS2568" i="1"/>
  <c r="AS2569" i="1"/>
  <c r="AS2570" i="1"/>
  <c r="AS2571" i="1"/>
  <c r="AS2572" i="1"/>
  <c r="AS2573" i="1"/>
  <c r="AS2574" i="1"/>
  <c r="AS2575" i="1"/>
  <c r="AS2576" i="1"/>
  <c r="AS2577" i="1"/>
  <c r="AS2578" i="1"/>
  <c r="AS2579" i="1"/>
  <c r="AS2580" i="1"/>
  <c r="AS2581" i="1"/>
  <c r="AS2582" i="1"/>
  <c r="AS2583" i="1"/>
  <c r="AS2584" i="1"/>
  <c r="AS2585" i="1"/>
  <c r="AS2586" i="1"/>
  <c r="AS2587" i="1"/>
  <c r="AS2588" i="1"/>
  <c r="AS2589" i="1"/>
  <c r="AS2590" i="1"/>
  <c r="AS2591" i="1"/>
  <c r="AS2592" i="1"/>
  <c r="AS2593" i="1"/>
  <c r="AS2594" i="1"/>
  <c r="AS2595" i="1"/>
  <c r="AS2596" i="1"/>
  <c r="AS2597" i="1"/>
  <c r="AS2598" i="1"/>
  <c r="AS2599" i="1"/>
  <c r="AS2600" i="1"/>
  <c r="AS2601" i="1"/>
  <c r="AS2602" i="1"/>
  <c r="AS2603" i="1"/>
  <c r="AS2604" i="1"/>
  <c r="AS2605" i="1"/>
  <c r="AS2606" i="1"/>
  <c r="AS2607" i="1"/>
  <c r="AS2608" i="1"/>
  <c r="AS2609" i="1"/>
  <c r="AS2610" i="1"/>
  <c r="AS2611" i="1"/>
  <c r="AS2612" i="1"/>
  <c r="AS2613" i="1"/>
  <c r="AS2614" i="1"/>
  <c r="AS2615" i="1"/>
  <c r="AS2616" i="1"/>
  <c r="AS2617" i="1"/>
  <c r="AS2618" i="1"/>
  <c r="AS2619" i="1"/>
  <c r="AS2620" i="1"/>
  <c r="AS2621" i="1"/>
  <c r="AS2622" i="1"/>
  <c r="AS2623" i="1"/>
  <c r="AS2624" i="1"/>
  <c r="AS2625" i="1"/>
  <c r="AS2626" i="1"/>
  <c r="AS2627" i="1"/>
  <c r="AS2628" i="1"/>
  <c r="AS2629" i="1"/>
  <c r="AS2630" i="1"/>
  <c r="AS2631" i="1"/>
  <c r="AS2632" i="1"/>
  <c r="AS2633" i="1"/>
  <c r="AS2634" i="1"/>
  <c r="AS2635" i="1"/>
  <c r="AS2636" i="1"/>
  <c r="AS2637" i="1"/>
  <c r="AS2638" i="1"/>
  <c r="AS2639" i="1"/>
  <c r="AS2640" i="1"/>
  <c r="AS2641" i="1"/>
  <c r="AS2642" i="1"/>
  <c r="AS2643" i="1"/>
  <c r="AS2644" i="1"/>
  <c r="AS2645" i="1"/>
  <c r="AS2646" i="1"/>
  <c r="AS2647" i="1"/>
  <c r="AS2648" i="1"/>
  <c r="AS2649" i="1"/>
  <c r="AS2650" i="1"/>
  <c r="AS2651" i="1"/>
  <c r="AS2652" i="1"/>
  <c r="AS2653" i="1"/>
  <c r="AS2654" i="1"/>
  <c r="AS2655" i="1"/>
  <c r="AS2656" i="1"/>
  <c r="AS2657" i="1"/>
  <c r="AS2658" i="1"/>
  <c r="AS2659" i="1"/>
  <c r="AS2660" i="1"/>
  <c r="AS2661" i="1"/>
  <c r="AS2662" i="1"/>
  <c r="AS2663" i="1"/>
  <c r="AS2664" i="1"/>
  <c r="AS2665" i="1"/>
  <c r="AS2666" i="1"/>
  <c r="AS2667" i="1"/>
  <c r="AS2668" i="1"/>
  <c r="AS2669" i="1"/>
  <c r="AS2670" i="1"/>
  <c r="AS2671" i="1"/>
  <c r="AS2672" i="1"/>
  <c r="AS2673" i="1"/>
  <c r="AS2674" i="1"/>
  <c r="AS2675" i="1"/>
  <c r="AS2676" i="1"/>
  <c r="AS2677" i="1"/>
  <c r="AS2678" i="1"/>
  <c r="AS2679" i="1"/>
  <c r="AS2680" i="1"/>
  <c r="AS2681" i="1"/>
  <c r="AS2682" i="1"/>
  <c r="AS2683" i="1"/>
  <c r="AS2684" i="1"/>
  <c r="AS2685" i="1"/>
  <c r="AS2686" i="1"/>
  <c r="AS2687" i="1"/>
  <c r="AS2688" i="1"/>
  <c r="AS2689" i="1"/>
  <c r="AS2690" i="1"/>
  <c r="AS2691" i="1"/>
  <c r="AS2692" i="1"/>
  <c r="AS2693" i="1"/>
  <c r="AS2694" i="1"/>
  <c r="AS2695" i="1"/>
  <c r="AS2696" i="1"/>
  <c r="AS2697" i="1"/>
  <c r="AS2698" i="1"/>
  <c r="AS2699" i="1"/>
  <c r="AS2700" i="1"/>
  <c r="AS2701" i="1"/>
  <c r="AS2702" i="1"/>
  <c r="AS2703" i="1"/>
  <c r="AS2704" i="1"/>
  <c r="AS2705" i="1"/>
  <c r="AS2706" i="1"/>
  <c r="AS2707" i="1"/>
  <c r="AS2708" i="1"/>
  <c r="AS2709" i="1"/>
  <c r="AS2710" i="1"/>
  <c r="AS2711" i="1"/>
  <c r="AS2712" i="1"/>
  <c r="AS2713" i="1"/>
  <c r="AS2714" i="1"/>
  <c r="AS2715" i="1"/>
  <c r="AS2716" i="1"/>
  <c r="AS2717" i="1"/>
  <c r="AS2718" i="1"/>
  <c r="AS2719" i="1"/>
  <c r="AS2720" i="1"/>
  <c r="AS2721" i="1"/>
  <c r="AS2722" i="1"/>
  <c r="AS2723" i="1"/>
  <c r="AS2724" i="1"/>
  <c r="AS2725" i="1"/>
  <c r="AS2726" i="1"/>
  <c r="AS2727" i="1"/>
  <c r="AS2728" i="1"/>
  <c r="AS2729" i="1"/>
  <c r="AS2730" i="1"/>
  <c r="AS2731" i="1"/>
  <c r="AS2732" i="1"/>
  <c r="AS2733" i="1"/>
  <c r="AS2734" i="1"/>
  <c r="AS2735" i="1"/>
  <c r="AS2736" i="1"/>
  <c r="AS2737" i="1"/>
  <c r="AS2738" i="1"/>
  <c r="AS2739" i="1"/>
  <c r="AS2740" i="1"/>
  <c r="AS2741" i="1"/>
  <c r="AS2742" i="1"/>
  <c r="AS2743" i="1"/>
  <c r="AS2744" i="1"/>
  <c r="AS2745" i="1"/>
  <c r="AS2746" i="1"/>
  <c r="AS2747" i="1"/>
  <c r="AS2748" i="1"/>
  <c r="AS2749" i="1"/>
  <c r="AS2750" i="1"/>
  <c r="AS2751" i="1"/>
  <c r="AS2752" i="1"/>
  <c r="AS2753" i="1"/>
  <c r="AS2754" i="1"/>
  <c r="AS2755" i="1"/>
  <c r="AS2756" i="1"/>
  <c r="AS2757" i="1"/>
  <c r="AS2758" i="1"/>
  <c r="AS2759" i="1"/>
  <c r="AS2760" i="1"/>
  <c r="AS2761" i="1"/>
  <c r="AS2762" i="1"/>
  <c r="AS2763" i="1"/>
  <c r="AS2764" i="1"/>
  <c r="AS2765" i="1"/>
  <c r="AS2766" i="1"/>
  <c r="AS2767" i="1"/>
  <c r="AS2768" i="1"/>
  <c r="AS2769" i="1"/>
  <c r="AS2770" i="1"/>
  <c r="AS2771" i="1"/>
  <c r="AS2772" i="1"/>
  <c r="AS2773" i="1"/>
  <c r="AS2774" i="1"/>
  <c r="AS2775" i="1"/>
  <c r="AS2776" i="1"/>
  <c r="AS2777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806" i="1"/>
  <c r="AS280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3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6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9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927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56" i="1"/>
  <c r="AS2957" i="1"/>
  <c r="AS2958" i="1"/>
  <c r="AS2959" i="1"/>
  <c r="AS2960" i="1"/>
  <c r="AS2961" i="1"/>
  <c r="AS2962" i="1"/>
  <c r="AS2963" i="1"/>
  <c r="AS2964" i="1"/>
  <c r="AS2965" i="1"/>
  <c r="AS2966" i="1"/>
  <c r="AS2967" i="1"/>
  <c r="AS2968" i="1"/>
  <c r="AS2969" i="1"/>
  <c r="AS2970" i="1"/>
  <c r="AS2971" i="1"/>
  <c r="AS2972" i="1"/>
  <c r="AS2973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96" i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3033" i="1"/>
  <c r="AS3034" i="1"/>
  <c r="AS3035" i="1"/>
  <c r="AS3036" i="1"/>
  <c r="AS3037" i="1"/>
  <c r="AS3038" i="1"/>
  <c r="AS3039" i="1"/>
  <c r="AS3040" i="1"/>
  <c r="AS3041" i="1"/>
  <c r="AS3042" i="1"/>
  <c r="AS3043" i="1"/>
  <c r="AS3044" i="1"/>
  <c r="AS3045" i="1"/>
  <c r="AS3046" i="1"/>
  <c r="AS3047" i="1"/>
  <c r="AS3048" i="1"/>
  <c r="AS3049" i="1"/>
  <c r="AS3050" i="1"/>
  <c r="AS3051" i="1"/>
  <c r="AS3052" i="1"/>
  <c r="AS3053" i="1"/>
  <c r="AS3054" i="1"/>
  <c r="AS3055" i="1"/>
  <c r="AS3056" i="1"/>
  <c r="AS3057" i="1"/>
  <c r="AS3058" i="1"/>
  <c r="AS3059" i="1"/>
  <c r="AS3060" i="1"/>
  <c r="AS3061" i="1"/>
  <c r="AS3062" i="1"/>
  <c r="AS3063" i="1"/>
  <c r="AS3064" i="1"/>
  <c r="AS3065" i="1"/>
  <c r="AS3066" i="1"/>
  <c r="AS3067" i="1"/>
  <c r="AS3068" i="1"/>
  <c r="AS3069" i="1"/>
  <c r="AS3070" i="1"/>
  <c r="AS3071" i="1"/>
  <c r="AS3072" i="1"/>
  <c r="AS3073" i="1"/>
  <c r="AS3074" i="1"/>
  <c r="AS3075" i="1"/>
  <c r="AS3076" i="1"/>
  <c r="AS3077" i="1"/>
  <c r="AS3078" i="1"/>
  <c r="AS3079" i="1"/>
  <c r="AS3080" i="1"/>
  <c r="AS3081" i="1"/>
  <c r="AS3082" i="1"/>
  <c r="AS3083" i="1"/>
  <c r="AS3084" i="1"/>
  <c r="AS3085" i="1"/>
  <c r="AS3086" i="1"/>
  <c r="AS3087" i="1"/>
  <c r="AS3088" i="1"/>
  <c r="AS3089" i="1"/>
  <c r="AS3090" i="1"/>
  <c r="AS3091" i="1"/>
  <c r="AS3092" i="1"/>
  <c r="AS3093" i="1"/>
  <c r="AS3094" i="1"/>
  <c r="AS3095" i="1"/>
  <c r="AS3096" i="1"/>
  <c r="AS3097" i="1"/>
  <c r="AS3098" i="1"/>
  <c r="AS3099" i="1"/>
  <c r="AS3100" i="1"/>
  <c r="AS3101" i="1"/>
  <c r="AS3102" i="1"/>
  <c r="AS3103" i="1"/>
  <c r="AS3104" i="1"/>
  <c r="AS3105" i="1"/>
  <c r="AS3106" i="1"/>
  <c r="AS3107" i="1"/>
  <c r="AS3108" i="1"/>
  <c r="AS3109" i="1"/>
  <c r="AS3110" i="1"/>
  <c r="AS3111" i="1"/>
  <c r="AS3112" i="1"/>
  <c r="AS3113" i="1"/>
  <c r="AS3114" i="1"/>
  <c r="AS3115" i="1"/>
  <c r="AS3116" i="1"/>
  <c r="AS3117" i="1"/>
  <c r="AS3118" i="1"/>
  <c r="AS3119" i="1"/>
  <c r="AS3120" i="1"/>
  <c r="AS3121" i="1"/>
  <c r="AS3122" i="1"/>
  <c r="AS3123" i="1"/>
  <c r="AS3124" i="1"/>
  <c r="AS3125" i="1"/>
  <c r="AS3126" i="1"/>
  <c r="AS3127" i="1"/>
  <c r="AS3128" i="1"/>
  <c r="AS3129" i="1"/>
  <c r="AS3130" i="1"/>
  <c r="AS3131" i="1"/>
  <c r="AS3132" i="1"/>
  <c r="AS3133" i="1"/>
  <c r="AS3134" i="1"/>
  <c r="AS3135" i="1"/>
  <c r="AS3136" i="1"/>
  <c r="AS3137" i="1"/>
  <c r="AS3138" i="1"/>
  <c r="AS3139" i="1"/>
  <c r="AS3140" i="1"/>
  <c r="AS3141" i="1"/>
  <c r="AS3142" i="1"/>
  <c r="AS3143" i="1"/>
  <c r="AS3144" i="1"/>
  <c r="AS3145" i="1"/>
  <c r="AS3146" i="1"/>
  <c r="AS3147" i="1"/>
  <c r="AS3148" i="1"/>
  <c r="AS3149" i="1"/>
  <c r="AS3150" i="1"/>
  <c r="AS3151" i="1"/>
  <c r="AS3152" i="1"/>
  <c r="AS3153" i="1"/>
  <c r="AS3154" i="1"/>
  <c r="AS3155" i="1"/>
  <c r="AS3156" i="1"/>
  <c r="AS3157" i="1"/>
  <c r="AS3158" i="1"/>
  <c r="AS3159" i="1"/>
  <c r="AS3160" i="1"/>
  <c r="AS3161" i="1"/>
  <c r="AS3162" i="1"/>
  <c r="AS3163" i="1"/>
  <c r="AS3164" i="1"/>
  <c r="AS3165" i="1"/>
  <c r="AS3166" i="1"/>
  <c r="AS3167" i="1"/>
  <c r="AS3168" i="1"/>
  <c r="AS3169" i="1"/>
  <c r="AS3170" i="1"/>
  <c r="AS3171" i="1"/>
  <c r="AS3172" i="1"/>
  <c r="AS3173" i="1"/>
  <c r="AS3174" i="1"/>
  <c r="AS3175" i="1"/>
  <c r="AS3176" i="1"/>
  <c r="AS3177" i="1"/>
  <c r="AS3178" i="1"/>
  <c r="AS3179" i="1"/>
  <c r="AS3180" i="1"/>
  <c r="AS3181" i="1"/>
  <c r="AS3182" i="1"/>
  <c r="AS3183" i="1"/>
  <c r="AS3184" i="1"/>
  <c r="AS3185" i="1"/>
  <c r="AS3186" i="1"/>
  <c r="AS3187" i="1"/>
  <c r="AS3188" i="1"/>
  <c r="AS3189" i="1"/>
  <c r="AS3190" i="1"/>
  <c r="AS3191" i="1"/>
  <c r="AS3192" i="1"/>
  <c r="AS3193" i="1"/>
  <c r="AS3194" i="1"/>
  <c r="AS3195" i="1"/>
  <c r="AS3196" i="1"/>
  <c r="AS3197" i="1"/>
  <c r="AS3198" i="1"/>
  <c r="AS3199" i="1"/>
  <c r="AS3200" i="1"/>
  <c r="AS3201" i="1"/>
  <c r="AS3202" i="1"/>
  <c r="AS3203" i="1"/>
  <c r="AS3204" i="1"/>
  <c r="AS3205" i="1"/>
  <c r="AS3206" i="1"/>
  <c r="AS3207" i="1"/>
  <c r="AS3208" i="1"/>
  <c r="AS3209" i="1"/>
  <c r="AS3210" i="1"/>
  <c r="AS3211" i="1"/>
  <c r="AS3212" i="1"/>
  <c r="AS3213" i="1"/>
  <c r="AS3214" i="1"/>
  <c r="AS3215" i="1"/>
  <c r="AS3216" i="1"/>
  <c r="AS3217" i="1"/>
  <c r="AS3218" i="1"/>
  <c r="AS3219" i="1"/>
  <c r="AS3220" i="1"/>
  <c r="AS3221" i="1"/>
  <c r="AS3222" i="1"/>
  <c r="AS3223" i="1"/>
  <c r="AS3224" i="1"/>
  <c r="AS3225" i="1"/>
  <c r="AS3226" i="1"/>
  <c r="AS3227" i="1"/>
  <c r="AS3228" i="1"/>
  <c r="AS3229" i="1"/>
  <c r="AS3230" i="1"/>
  <c r="AS3231" i="1"/>
  <c r="AS3232" i="1"/>
  <c r="AS3233" i="1"/>
  <c r="AS3234" i="1"/>
  <c r="AS3235" i="1"/>
  <c r="AS3236" i="1"/>
  <c r="AS3237" i="1"/>
  <c r="AS3238" i="1"/>
  <c r="AS3239" i="1"/>
  <c r="AS3240" i="1"/>
  <c r="AS3241" i="1"/>
  <c r="AS3242" i="1"/>
  <c r="AS3243" i="1"/>
  <c r="AS3244" i="1"/>
  <c r="AS3245" i="1"/>
  <c r="AS3246" i="1"/>
  <c r="AS3247" i="1"/>
  <c r="AS3248" i="1"/>
  <c r="AS3249" i="1"/>
  <c r="AS3250" i="1"/>
  <c r="AS3251" i="1"/>
  <c r="AS3252" i="1"/>
  <c r="AS3253" i="1"/>
  <c r="AS3254" i="1"/>
  <c r="AS3255" i="1"/>
  <c r="AS3256" i="1"/>
  <c r="AS3257" i="1"/>
  <c r="AS3258" i="1"/>
  <c r="AS3259" i="1"/>
  <c r="AS3260" i="1"/>
  <c r="AS3261" i="1"/>
  <c r="AS3262" i="1"/>
  <c r="AS3263" i="1"/>
  <c r="AS3264" i="1"/>
  <c r="AS3265" i="1"/>
  <c r="AS3266" i="1"/>
  <c r="AS3267" i="1"/>
  <c r="AS3268" i="1"/>
  <c r="AS3269" i="1"/>
  <c r="AS3270" i="1"/>
  <c r="AS3271" i="1"/>
  <c r="AS3272" i="1"/>
  <c r="AS3273" i="1"/>
  <c r="AS3274" i="1"/>
  <c r="AS3275" i="1"/>
  <c r="AS3276" i="1"/>
  <c r="AS3277" i="1"/>
  <c r="AS3278" i="1"/>
  <c r="AS3279" i="1"/>
  <c r="AS3280" i="1"/>
  <c r="AS3281" i="1"/>
  <c r="AS3282" i="1"/>
  <c r="AS3283" i="1"/>
  <c r="AS3284" i="1"/>
  <c r="AS3285" i="1"/>
  <c r="AS3286" i="1"/>
  <c r="AS3287" i="1"/>
  <c r="AS3288" i="1"/>
  <c r="AS3289" i="1"/>
  <c r="AS3290" i="1"/>
  <c r="AS3291" i="1"/>
  <c r="AS3292" i="1"/>
  <c r="AS3293" i="1"/>
  <c r="AS3294" i="1"/>
  <c r="AS3295" i="1"/>
  <c r="AS3296" i="1"/>
  <c r="AS3297" i="1"/>
  <c r="AS3298" i="1"/>
  <c r="AS3299" i="1"/>
  <c r="AS3300" i="1"/>
  <c r="AS3301" i="1"/>
  <c r="AS3302" i="1"/>
  <c r="AS3303" i="1"/>
  <c r="AS3304" i="1"/>
  <c r="AS3305" i="1"/>
  <c r="AS3306" i="1"/>
  <c r="AS3307" i="1"/>
  <c r="AS3308" i="1"/>
  <c r="AS3309" i="1"/>
  <c r="AS3310" i="1"/>
  <c r="AS3311" i="1"/>
  <c r="AS3312" i="1"/>
  <c r="AS3313" i="1"/>
  <c r="AS3314" i="1"/>
  <c r="AS3315" i="1"/>
  <c r="AS3316" i="1"/>
  <c r="AS3317" i="1"/>
  <c r="AS3318" i="1"/>
  <c r="AS3319" i="1"/>
  <c r="AS3320" i="1"/>
  <c r="AS3321" i="1"/>
  <c r="AS3322" i="1"/>
  <c r="AS3323" i="1"/>
  <c r="AS3324" i="1"/>
  <c r="AS3325" i="1"/>
  <c r="AS3326" i="1"/>
  <c r="AS3327" i="1"/>
  <c r="AS3328" i="1"/>
  <c r="AS3329" i="1"/>
  <c r="AS3330" i="1"/>
  <c r="AS3331" i="1"/>
  <c r="AS3332" i="1"/>
  <c r="AS3333" i="1"/>
  <c r="AS3334" i="1"/>
  <c r="AS3335" i="1"/>
  <c r="AS3336" i="1"/>
  <c r="AS3337" i="1"/>
  <c r="AS3338" i="1"/>
  <c r="AS3339" i="1"/>
  <c r="AS3340" i="1"/>
  <c r="AS3341" i="1"/>
  <c r="AS3342" i="1"/>
  <c r="AS3343" i="1"/>
  <c r="AS3344" i="1"/>
  <c r="AS3345" i="1"/>
  <c r="AS3346" i="1"/>
  <c r="AS3347" i="1"/>
  <c r="AS3348" i="1"/>
  <c r="AS3349" i="1"/>
  <c r="AS3350" i="1"/>
  <c r="AS3351" i="1"/>
  <c r="AS3352" i="1"/>
  <c r="AS3353" i="1"/>
  <c r="AS3354" i="1"/>
  <c r="AS3355" i="1"/>
  <c r="AS3356" i="1"/>
  <c r="AS3357" i="1"/>
  <c r="AS3358" i="1"/>
  <c r="AS3359" i="1"/>
  <c r="AS3360" i="1"/>
  <c r="AS3361" i="1"/>
  <c r="AS3362" i="1"/>
  <c r="AS3363" i="1"/>
  <c r="AS3364" i="1"/>
  <c r="AS3365" i="1"/>
  <c r="AS3366" i="1"/>
  <c r="AS3367" i="1"/>
  <c r="AS3368" i="1"/>
  <c r="AS3369" i="1"/>
  <c r="AS3370" i="1"/>
  <c r="AS3371" i="1"/>
  <c r="AS3372" i="1"/>
  <c r="AS3373" i="1"/>
  <c r="AS3374" i="1"/>
  <c r="AS3375" i="1"/>
  <c r="AS3376" i="1"/>
  <c r="AS3377" i="1"/>
  <c r="AS3378" i="1"/>
  <c r="AS3379" i="1"/>
  <c r="AS3380" i="1"/>
  <c r="AS3381" i="1"/>
  <c r="AS3382" i="1"/>
  <c r="AS3383" i="1"/>
  <c r="AS3384" i="1"/>
  <c r="AS3385" i="1"/>
  <c r="AS3386" i="1"/>
  <c r="AS3387" i="1"/>
  <c r="AS3388" i="1"/>
  <c r="AS3389" i="1"/>
  <c r="AS3390" i="1"/>
  <c r="AS3391" i="1"/>
  <c r="AS3392" i="1"/>
  <c r="AS3393" i="1"/>
  <c r="AS3394" i="1"/>
  <c r="AS3395" i="1"/>
  <c r="AS3396" i="1"/>
  <c r="AS3397" i="1"/>
  <c r="AS3398" i="1"/>
  <c r="AS3399" i="1"/>
  <c r="AS3400" i="1"/>
  <c r="AS3401" i="1"/>
  <c r="AS3402" i="1"/>
  <c r="AS3403" i="1"/>
  <c r="AS3404" i="1"/>
  <c r="AS3405" i="1"/>
  <c r="AS3406" i="1"/>
  <c r="AS3407" i="1"/>
  <c r="AS3408" i="1"/>
  <c r="AS3409" i="1"/>
  <c r="AS3410" i="1"/>
  <c r="AS3411" i="1"/>
  <c r="AS3412" i="1"/>
  <c r="AS3413" i="1"/>
  <c r="AS3414" i="1"/>
  <c r="AS3415" i="1"/>
  <c r="AS3416" i="1"/>
  <c r="AS3417" i="1"/>
  <c r="AS3418" i="1"/>
  <c r="AS3419" i="1"/>
  <c r="AS3420" i="1"/>
  <c r="AS3421" i="1"/>
  <c r="AS3422" i="1"/>
  <c r="AS3423" i="1"/>
  <c r="AS3424" i="1"/>
  <c r="AS3425" i="1"/>
  <c r="AS3426" i="1"/>
  <c r="AS3427" i="1"/>
  <c r="AS3428" i="1"/>
  <c r="AS3429" i="1"/>
  <c r="AS3430" i="1"/>
  <c r="AS3431" i="1"/>
  <c r="AS3432" i="1"/>
  <c r="AS3433" i="1"/>
  <c r="AS3434" i="1"/>
  <c r="AS3435" i="1"/>
  <c r="AS3436" i="1"/>
  <c r="AS3437" i="1"/>
  <c r="AS3438" i="1"/>
  <c r="AS3439" i="1"/>
  <c r="AS3440" i="1"/>
  <c r="AS3441" i="1"/>
  <c r="AS3442" i="1"/>
  <c r="AS3443" i="1"/>
  <c r="AS3444" i="1"/>
  <c r="AS3445" i="1"/>
  <c r="AS3446" i="1"/>
  <c r="AS3447" i="1"/>
  <c r="AS3448" i="1"/>
  <c r="AS3449" i="1"/>
  <c r="AS3450" i="1"/>
  <c r="AS3451" i="1"/>
  <c r="AS3452" i="1"/>
  <c r="AS3453" i="1"/>
  <c r="AS3454" i="1"/>
  <c r="AS3455" i="1"/>
  <c r="AS3456" i="1"/>
  <c r="AS3457" i="1"/>
  <c r="AS3458" i="1"/>
  <c r="AS3459" i="1"/>
  <c r="AS3460" i="1"/>
  <c r="AS3461" i="1"/>
  <c r="AS3462" i="1"/>
  <c r="AS3463" i="1"/>
  <c r="AS3464" i="1"/>
  <c r="AS3465" i="1"/>
  <c r="AS3466" i="1"/>
  <c r="AS3467" i="1"/>
  <c r="AS3468" i="1"/>
  <c r="AS3469" i="1"/>
  <c r="AS3470" i="1"/>
  <c r="AS3471" i="1"/>
  <c r="AS3472" i="1"/>
  <c r="AS3473" i="1"/>
  <c r="AS3474" i="1"/>
  <c r="AS3475" i="1"/>
  <c r="AS3476" i="1"/>
  <c r="AS3477" i="1"/>
  <c r="AS3478" i="1"/>
  <c r="AS3479" i="1"/>
  <c r="AS3480" i="1"/>
  <c r="AS3481" i="1"/>
  <c r="AS3482" i="1"/>
  <c r="AS3483" i="1"/>
  <c r="AS3484" i="1"/>
  <c r="AS3485" i="1"/>
  <c r="AS3486" i="1"/>
  <c r="AS3487" i="1"/>
  <c r="AS3488" i="1"/>
  <c r="AS3489" i="1"/>
  <c r="AS3490" i="1"/>
  <c r="AS3491" i="1"/>
  <c r="AS3492" i="1"/>
  <c r="AS3493" i="1"/>
  <c r="AS3494" i="1"/>
  <c r="AS3495" i="1"/>
  <c r="AS3496" i="1"/>
  <c r="AS3497" i="1"/>
  <c r="AS3498" i="1"/>
  <c r="AS3499" i="1"/>
  <c r="AS3500" i="1"/>
  <c r="AS3501" i="1"/>
  <c r="AS3502" i="1"/>
  <c r="AS3503" i="1"/>
  <c r="AS3504" i="1"/>
  <c r="AS3505" i="1"/>
  <c r="AS3506" i="1"/>
  <c r="AS3507" i="1"/>
  <c r="AS3508" i="1"/>
  <c r="AS3509" i="1"/>
  <c r="AS3510" i="1"/>
  <c r="AS3511" i="1"/>
  <c r="AS3512" i="1"/>
  <c r="AS3513" i="1"/>
  <c r="AS3514" i="1"/>
  <c r="P3329" i="1" l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33" i="1" l="1"/>
  <c r="AC3333" i="1" s="1"/>
  <c r="AB3334" i="1"/>
  <c r="AC3334" i="1" s="1"/>
  <c r="AB3335" i="1"/>
  <c r="AC3335" i="1" s="1"/>
  <c r="AB3332" i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35" i="1" l="1"/>
  <c r="AJ3334" i="1"/>
  <c r="AI3334" i="1"/>
  <c r="AI3335" i="1"/>
  <c r="AJ3333" i="1"/>
  <c r="AK3333" i="1" s="1"/>
  <c r="AJ3274" i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1176" i="1" l="1"/>
  <c r="AK1176" i="1" s="1"/>
  <c r="AK890" i="1"/>
  <c r="AJ1190" i="1"/>
  <c r="AJ1788" i="1"/>
  <c r="AK1788" i="1" s="1"/>
  <c r="AK3334" i="1"/>
  <c r="AK3335" i="1"/>
  <c r="AK1811" i="1"/>
  <c r="AK627" i="1"/>
  <c r="AK780" i="1"/>
  <c r="AK3270" i="1"/>
  <c r="AK1812" i="1"/>
  <c r="AK934" i="1"/>
  <c r="AK2979" i="1"/>
  <c r="AK950" i="1"/>
  <c r="AK788" i="1"/>
  <c r="AK802" i="1"/>
  <c r="AK963" i="1"/>
  <c r="AK3323" i="1"/>
  <c r="AK2302" i="1"/>
  <c r="AJ1901" i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<sst xmlns="http://schemas.openxmlformats.org/spreadsheetml/2006/main" count="43611" uniqueCount="3344">
  <si>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</si>
  <si>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</si>
  <si>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</si>
  <si>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</si>
  <si>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</si>
  <si>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</si>
  <si>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</si>
  <si>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</si>
  <si>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</si>
  <si>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</si>
  <si>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</si>
  <si>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</si>
  <si>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</si>
  <si>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</si>
  <si>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</si>
  <si>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</si>
  <si>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</si>
  <si>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</si>
  <si>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</si>
  <si>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</si>
  <si>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</si>
  <si>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</si>
  <si>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</si>
  <si>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</si>
  <si>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</si>
  <si>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</si>
  <si>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</si>
  <si>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</si>
  <si>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</si>
  <si>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</si>
  <si>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</si>
  <si>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</si>
  <si>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</si>
  <si>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</si>
  <si>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</si>
  <si>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</si>
  <si>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</si>
  <si>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</si>
  <si>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</si>
  <si>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</si>
  <si>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</si>
  <si>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</si>
  <si>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</si>
  <si>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</si>
  <si>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</si>
  <si>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</si>
  <si>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</si>
  <si>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</si>
  <si>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</si>
  <si>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</si>
  <si>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</si>
  <si>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</si>
  <si>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</si>
  <si>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</si>
  <si>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</si>
  <si>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</si>
  <si>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</si>
  <si>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</si>
  <si>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</si>
  <si>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</si>
  <si>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</si>
  <si>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</si>
  <si>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</si>
  <si>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</si>
  <si>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</si>
  <si>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</si>
  <si>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</si>
  <si>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</si>
  <si>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</si>
  <si>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</si>
  <si>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</si>
  <si>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</si>
  <si>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</si>
  <si>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</si>
  <si>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</si>
  <si>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</si>
  <si>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</si>
  <si>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</si>
  <si>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</si>
  <si>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</si>
  <si>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</si>
  <si>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</si>
  <si>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</si>
  <si>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</si>
  <si>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</si>
  <si>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</si>
  <si>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</si>
  <si>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</si>
  <si>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</si>
  <si>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</si>
  <si>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</si>
  <si>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</si>
  <si>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</si>
  <si>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</si>
  <si>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</si>
  <si>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</si>
  <si>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</si>
  <si>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</si>
  <si>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</si>
  <si>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</si>
  <si>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</si>
  <si>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</si>
  <si>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</si>
  <si>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</si>
  <si>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</si>
  <si>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</si>
  <si>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</si>
  <si>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</si>
  <si>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</si>
  <si>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</si>
  <si>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</si>
  <si>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</si>
  <si>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</si>
  <si>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</si>
  <si>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</si>
  <si>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</si>
  <si>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</si>
  <si>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</si>
  <si>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</si>
  <si>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</si>
  <si>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</si>
  <si>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</si>
  <si>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</si>
  <si>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</si>
  <si>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</si>
  <si>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</si>
  <si>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</si>
  <si>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</si>
  <si>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</si>
  <si>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</si>
  <si>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</si>
  <si>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</si>
  <si>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</si>
  <si>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</si>
  <si>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</si>
  <si>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</si>
  <si>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</si>
  <si>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</si>
  <si>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</si>
  <si>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</si>
  <si>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</si>
  <si>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</si>
  <si>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</si>
  <si>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</si>
  <si>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</si>
  <si>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</si>
  <si>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</si>
  <si>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</si>
  <si>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</si>
  <si>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</si>
  <si>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</si>
  <si>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</si>
  <si>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</si>
  <si>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</si>
  <si>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</si>
  <si>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</si>
  <si>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</si>
  <si>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</si>
  <si>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</si>
  <si>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</si>
  <si>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</si>
  <si>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</si>
  <si>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</si>
  <si>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</si>
  <si>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</si>
  <si>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</si>
  <si>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</si>
  <si>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</si>
  <si>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</si>
  <si>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</si>
  <si>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</si>
  <si>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</si>
  <si>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</si>
  <si>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</si>
  <si>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</si>
  <si>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</si>
  <si>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</si>
  <si>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</si>
  <si>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</si>
  <si>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</si>
  <si>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</si>
  <si>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</si>
  <si>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</si>
  <si>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</si>
  <si>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</si>
  <si>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</si>
  <si>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</si>
  <si>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</si>
  <si>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</si>
  <si>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</si>
  <si>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</si>
  <si>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</si>
  <si>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</si>
  <si>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</si>
  <si>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</si>
  <si>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</si>
  <si>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</si>
  <si>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</si>
  <si>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</si>
  <si>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</si>
  <si>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</si>
  <si>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</si>
  <si>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</si>
  <si>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</si>
  <si>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</si>
  <si>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</si>
  <si>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</si>
  <si>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</si>
  <si>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</si>
  <si>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</si>
  <si>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</si>
  <si>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</si>
  <si>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</si>
  <si>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</si>
  <si>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</si>
  <si>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</si>
  <si>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</si>
  <si>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</si>
  <si>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</si>
  <si>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</si>
  <si>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</si>
  <si>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</si>
  <si>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</si>
  <si>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</si>
  <si>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</si>
  <si>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</si>
  <si>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</si>
  <si>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</si>
  <si>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</si>
  <si>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</si>
  <si>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</si>
  <si>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</si>
  <si>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</si>
  <si>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</si>
  <si>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</si>
  <si>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</si>
  <si>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</si>
  <si>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</si>
  <si>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</si>
  <si>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</si>
  <si>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</si>
  <si>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</si>
  <si>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</si>
  <si>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</si>
  <si>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</si>
  <si>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</si>
  <si>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</si>
  <si>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</si>
  <si>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</si>
  <si>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</si>
  <si>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</si>
  <si>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</si>
  <si>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</si>
  <si>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</si>
  <si>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</si>
  <si>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</si>
  <si>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</si>
  <si>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</si>
  <si>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</si>
  <si>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</si>
  <si>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</si>
  <si>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</si>
  <si>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</si>
  <si>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</si>
  <si>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</si>
  <si>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</si>
  <si>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</si>
  <si>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</si>
  <si>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</si>
  <si>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</si>
  <si>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</si>
  <si>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</si>
  <si>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</si>
  <si>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</si>
  <si>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</si>
  <si>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</si>
  <si>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</si>
  <si>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</si>
  <si>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</si>
  <si>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</si>
  <si>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</si>
  <si>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</si>
  <si>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</si>
  <si>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</si>
  <si>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</si>
  <si>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</si>
  <si>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</si>
  <si>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</si>
  <si>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</si>
  <si>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</si>
  <si>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</si>
  <si>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</si>
  <si>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</si>
  <si>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</si>
  <si>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</si>
  <si>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</si>
  <si>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</si>
  <si>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</si>
  <si>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</si>
  <si>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</si>
  <si>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</si>
  <si>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</si>
  <si>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</si>
  <si>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</si>
  <si>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</si>
  <si>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</si>
  <si>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</si>
  <si>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</si>
  <si>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</si>
  <si>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</si>
  <si>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</si>
  <si>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</si>
  <si>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</si>
  <si>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</si>
  <si>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</si>
  <si>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</si>
  <si>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</si>
  <si>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</si>
  <si>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</si>
  <si>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</si>
  <si>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</si>
  <si>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</si>
  <si>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</si>
  <si>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</si>
  <si>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</si>
  <si>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</si>
  <si>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</si>
  <si>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</si>
  <si>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</si>
  <si>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</si>
  <si>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</si>
  <si>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</si>
  <si>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</si>
  <si>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</si>
  <si>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</si>
  <si>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</si>
  <si>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</si>
  <si>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</si>
  <si>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</si>
  <si>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</si>
  <si>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</si>
  <si>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</si>
  <si>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</si>
  <si>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</si>
  <si>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</si>
  <si>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</si>
  <si>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</si>
  <si>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</si>
  <si>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</si>
  <si>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</si>
  <si>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</si>
  <si>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</si>
  <si>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</si>
  <si>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</si>
  <si>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</si>
  <si>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</si>
  <si>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</si>
  <si>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</si>
  <si>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</si>
  <si>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</si>
  <si>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</si>
  <si>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</si>
  <si>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</si>
  <si>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</si>
  <si>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</si>
  <si>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</si>
  <si>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</si>
  <si>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</si>
  <si>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</si>
  <si>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</si>
  <si>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</si>
  <si>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</si>
  <si>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</si>
  <si>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</si>
  <si>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</si>
  <si>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</si>
  <si>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</si>
  <si>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</si>
  <si>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</si>
  <si>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</si>
  <si>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</si>
  <si>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</si>
  <si>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</si>
  <si>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</si>
  <si>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</si>
  <si>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</si>
  <si>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</si>
  <si>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</si>
  <si>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</si>
  <si>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</si>
  <si>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</si>
  <si>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</si>
  <si>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</si>
  <si>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</si>
  <si>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</si>
  <si>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</si>
  <si>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</si>
  <si>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</si>
  <si>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</si>
  <si>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</si>
  <si>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</si>
  <si>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</si>
  <si>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</si>
  <si>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</si>
  <si>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</si>
  <si>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</si>
  <si>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</si>
  <si>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</si>
  <si>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</si>
  <si>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</si>
  <si>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</si>
  <si>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</si>
  <si>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</si>
  <si>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</si>
  <si>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</si>
  <si>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</si>
  <si>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</si>
  <si>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</si>
  <si>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</si>
  <si>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</si>
  <si>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</si>
  <si>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</si>
  <si>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</si>
  <si>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</si>
  <si>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</si>
  <si>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</si>
  <si>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</si>
  <si>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</si>
  <si>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</si>
  <si>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</si>
  <si>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</si>
  <si>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</si>
  <si>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</si>
  <si>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</si>
  <si>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</si>
  <si>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</si>
  <si>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</si>
  <si>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</si>
  <si>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</si>
  <si>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</si>
  <si>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</si>
  <si>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</si>
  <si>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</si>
  <si>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</si>
  <si>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</si>
  <si>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</si>
  <si>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</si>
  <si>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</si>
  <si>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</si>
  <si>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</si>
  <si>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</si>
  <si>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</si>
  <si>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</si>
  <si>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</si>
  <si>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</si>
  <si>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</si>
  <si>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</si>
  <si>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</si>
  <si>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</si>
  <si>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</si>
  <si>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</si>
  <si>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</si>
  <si>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</si>
  <si>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</si>
  <si>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</si>
  <si>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</si>
  <si>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</si>
  <si>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</si>
  <si>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</si>
  <si>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</si>
  <si>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</si>
  <si>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</si>
  <si>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</si>
  <si>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</si>
  <si>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</si>
  <si>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</si>
  <si>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</si>
  <si>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</si>
  <si>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</si>
  <si>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</si>
  <si>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</si>
  <si>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</si>
  <si>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</si>
  <si>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</si>
  <si>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</si>
  <si>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</si>
  <si>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</si>
  <si>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</si>
  <si>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</si>
  <si>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</si>
  <si>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</si>
  <si>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</si>
  <si>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</si>
  <si>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</si>
  <si>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</si>
  <si>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</si>
  <si>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</si>
  <si>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</si>
  <si>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</si>
  <si>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</si>
  <si>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</si>
  <si>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</si>
  <si>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</si>
  <si>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</si>
  <si>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</si>
  <si>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</si>
  <si>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</si>
  <si>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</si>
  <si>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</si>
  <si>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</si>
  <si>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</si>
  <si>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</si>
  <si>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</si>
  <si>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</si>
  <si>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</si>
  <si>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</si>
  <si>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</si>
  <si>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</si>
  <si>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</si>
  <si>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</si>
  <si>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</si>
  <si>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</si>
  <si>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</si>
  <si>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</si>
  <si>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</si>
  <si>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</si>
  <si>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</si>
  <si>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</si>
  <si>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</si>
  <si>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</si>
  <si>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</si>
  <si>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</si>
  <si>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</si>
  <si>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</si>
  <si>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</si>
  <si>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</si>
  <si>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</si>
  <si>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</si>
  <si>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</si>
  <si>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</si>
  <si>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</si>
  <si>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</si>
  <si>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</si>
  <si>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</si>
  <si>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</si>
  <si>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</si>
  <si>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</si>
  <si>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</si>
  <si>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</si>
  <si>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</si>
  <si>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</si>
  <si>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</si>
  <si>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</si>
  <si>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</si>
  <si>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</si>
  <si>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</si>
  <si>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</si>
  <si>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</si>
  <si>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</si>
  <si>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</si>
  <si>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</si>
  <si>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</si>
  <si>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</si>
  <si>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</si>
  <si>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</si>
  <si>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</si>
  <si>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</si>
  <si>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</si>
  <si>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</si>
  <si>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</si>
  <si>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</si>
  <si>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</si>
  <si>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</si>
  <si>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</si>
  <si>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</si>
  <si>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</si>
  <si>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</si>
  <si>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</si>
  <si>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</si>
  <si>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</si>
  <si>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</si>
  <si>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</si>
  <si>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</si>
  <si>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</si>
  <si>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</si>
  <si>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</si>
  <si>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</si>
  <si>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</si>
  <si>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</si>
  <si>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</si>
  <si>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</si>
  <si>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</si>
  <si>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</si>
  <si>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</si>
  <si>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</si>
  <si>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</si>
  <si>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</si>
  <si>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</si>
  <si>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</si>
  <si>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</si>
  <si>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</si>
  <si>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</si>
  <si>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</si>
  <si>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</si>
  <si>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</si>
  <si>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</si>
  <si>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</si>
  <si>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</si>
  <si>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</si>
  <si>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</si>
  <si>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</si>
  <si>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</si>
  <si>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</si>
  <si>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</si>
  <si>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</si>
  <si>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</si>
  <si>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</si>
  <si>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</si>
  <si>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</si>
  <si>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</si>
  <si>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</si>
  <si>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</si>
  <si>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</si>
  <si>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</si>
  <si>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</si>
  <si>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</si>
  <si>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</si>
  <si>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</si>
  <si>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</si>
  <si>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</si>
  <si>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</si>
  <si>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</si>
  <si>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</si>
  <si>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</si>
  <si>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</si>
  <si>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</si>
  <si>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</si>
  <si>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</si>
  <si>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</si>
  <si>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</si>
  <si>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</si>
  <si>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</si>
  <si>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</si>
  <si>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</si>
  <si>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</si>
  <si>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</si>
  <si>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</si>
  <si>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</si>
  <si>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</si>
  <si>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</si>
  <si>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</si>
  <si>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</si>
  <si>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</si>
  <si>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</si>
  <si>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</si>
  <si>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</si>
  <si>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</si>
  <si>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</si>
  <si>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</si>
  <si>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</si>
  <si>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</si>
  <si>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</si>
  <si>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</si>
  <si>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</si>
  <si>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</si>
  <si>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</si>
  <si>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</si>
  <si>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</si>
  <si>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</si>
  <si>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</si>
  <si>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</si>
  <si>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</si>
  <si>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</si>
  <si>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</si>
  <si>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</si>
  <si>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</si>
  <si>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</si>
  <si>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</si>
  <si>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</si>
  <si>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</si>
  <si>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</si>
  <si>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</si>
  <si>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</si>
  <si>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</si>
  <si>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</si>
  <si>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</si>
  <si>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</si>
  <si>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</si>
  <si>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</si>
  <si>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</si>
  <si>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</si>
  <si>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</si>
  <si>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</si>
  <si>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</si>
  <si>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</si>
  <si>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</si>
  <si>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</si>
  <si>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</si>
  <si>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</si>
  <si>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</si>
  <si>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</si>
  <si>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</si>
  <si>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</si>
  <si>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</si>
  <si>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</si>
  <si>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</si>
  <si>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</si>
  <si>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</si>
  <si>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</si>
  <si>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</si>
  <si>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</si>
  <si>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</si>
  <si>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</si>
  <si>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</si>
  <si>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</si>
  <si>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</si>
  <si>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</si>
  <si>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</si>
  <si>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</si>
  <si>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</si>
  <si>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</si>
  <si>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</si>
  <si>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</si>
  <si>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</si>
  <si>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</si>
  <si>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</si>
  <si>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</si>
  <si>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</si>
  <si>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</si>
  <si>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</si>
  <si>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</si>
  <si>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</si>
  <si>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</si>
  <si>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</si>
  <si>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</si>
  <si>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</si>
  <si>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</si>
  <si>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</si>
  <si>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</si>
  <si>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</si>
  <si>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</si>
  <si>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</si>
  <si>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</si>
  <si>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</si>
  <si>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</si>
  <si>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</si>
  <si>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</si>
  <si>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</si>
  <si>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</si>
  <si>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</si>
  <si>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</si>
  <si>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</si>
  <si>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</si>
  <si>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</si>
  <si>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</si>
  <si>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</si>
  <si>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</si>
  <si>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</si>
  <si>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</si>
  <si>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</si>
  <si>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</si>
  <si>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</si>
  <si>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</si>
  <si>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</si>
  <si>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</si>
  <si>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</si>
  <si>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</si>
  <si>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</si>
  <si>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</si>
  <si>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</si>
  <si>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</si>
  <si>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</si>
  <si>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</si>
  <si>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</si>
  <si>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</si>
  <si>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</si>
  <si>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</si>
  <si>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</si>
  <si>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</si>
  <si>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</si>
  <si>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</si>
  <si>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</si>
  <si>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</si>
  <si>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</si>
  <si>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</si>
  <si>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</si>
  <si>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</si>
  <si>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</si>
  <si>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</si>
  <si>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</si>
  <si>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</si>
  <si>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</si>
  <si>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</si>
  <si>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</si>
  <si>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</si>
  <si>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</si>
  <si>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</si>
  <si>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</si>
  <si>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</si>
  <si>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</si>
  <si>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</si>
  <si>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</si>
  <si>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</si>
  <si>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</si>
  <si>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</si>
  <si>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</si>
  <si>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</si>
  <si>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</si>
  <si>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</si>
  <si>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</si>
  <si>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</si>
  <si>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</si>
  <si>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</si>
  <si>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</si>
  <si>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</si>
  <si>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</si>
  <si>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</si>
  <si>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</si>
  <si>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</si>
  <si>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</si>
  <si>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</si>
  <si>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</si>
  <si>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</si>
  <si>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</si>
  <si>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</si>
  <si>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</si>
  <si>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</si>
  <si>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</si>
  <si>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</si>
  <si>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</si>
  <si>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</si>
  <si>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</si>
  <si>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</si>
  <si>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</si>
  <si>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</si>
  <si>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</si>
  <si>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</si>
  <si>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</si>
  <si>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</si>
  <si>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</si>
  <si>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</si>
  <si>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</si>
  <si>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</si>
  <si>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</si>
  <si>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</si>
  <si>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</si>
  <si>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</si>
  <si>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</si>
  <si>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</si>
  <si>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</si>
  <si>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</si>
  <si>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</si>
  <si>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</si>
  <si>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</si>
  <si>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</si>
  <si>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</si>
  <si>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</si>
  <si>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</si>
  <si>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</si>
  <si>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</si>
  <si>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</si>
  <si>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</si>
  <si>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</si>
  <si>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</si>
  <si>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</si>
  <si>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</si>
  <si>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</si>
  <si>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</si>
  <si>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</si>
  <si>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</si>
  <si>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</si>
  <si>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</si>
  <si>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</si>
  <si>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</si>
  <si>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</si>
  <si>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</si>
  <si>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</si>
  <si>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</si>
  <si>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</si>
  <si>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</si>
  <si>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</si>
  <si>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</si>
  <si>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</si>
  <si>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</si>
  <si>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</si>
  <si>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</si>
  <si>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</si>
  <si>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</si>
  <si>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</si>
  <si>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</si>
  <si>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</si>
  <si>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</si>
  <si>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</si>
  <si>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</si>
  <si>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</si>
  <si>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</si>
  <si>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</si>
  <si>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</si>
  <si>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</si>
  <si>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</si>
  <si>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</si>
  <si>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</si>
  <si>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</si>
  <si>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</si>
  <si>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</si>
  <si>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</si>
  <si>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</si>
  <si>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</si>
  <si>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</si>
  <si>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</si>
  <si>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</si>
  <si>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</si>
  <si>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</si>
  <si>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</si>
  <si>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</si>
  <si>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</si>
  <si>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</si>
  <si>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</si>
  <si>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</si>
  <si>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</si>
  <si>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</si>
  <si>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</si>
  <si>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</si>
  <si>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</si>
  <si>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</si>
  <si>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</si>
  <si>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</si>
  <si>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</si>
  <si>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</si>
  <si>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</si>
  <si>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</si>
  <si>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</si>
  <si>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</si>
  <si>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</si>
  <si>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</si>
  <si>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</si>
  <si>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</si>
  <si>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</si>
  <si>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</si>
  <si>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</si>
  <si>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</si>
  <si>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</si>
  <si>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</si>
  <si>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</si>
  <si>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</si>
  <si>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</si>
  <si>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</si>
  <si>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</si>
  <si>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</si>
  <si>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</si>
  <si>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</si>
  <si>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</si>
  <si>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</si>
  <si>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</si>
  <si>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</si>
  <si>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</si>
  <si>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</si>
  <si>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</si>
  <si>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</si>
  <si>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</si>
  <si>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</si>
  <si>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</si>
  <si>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</si>
  <si>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</si>
  <si>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</si>
  <si>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</si>
  <si>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</si>
  <si>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</si>
  <si>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</si>
  <si>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</si>
  <si>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</si>
  <si>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</si>
  <si>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</si>
  <si>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</si>
  <si>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</si>
  <si>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</si>
  <si>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</si>
  <si>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</si>
  <si>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</si>
  <si>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</si>
  <si>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</si>
  <si>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</si>
  <si>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</si>
  <si>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</si>
  <si>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</si>
  <si>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</si>
  <si>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</si>
  <si>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</si>
  <si>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</si>
  <si>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</si>
  <si>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</si>
  <si>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</si>
  <si>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</si>
  <si>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</si>
  <si>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</si>
  <si>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</si>
  <si>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</si>
  <si>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</si>
  <si>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</si>
  <si>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</si>
  <si>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</si>
  <si>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</si>
  <si>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</si>
  <si>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</si>
  <si>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</si>
  <si>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</si>
  <si>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</si>
  <si>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</si>
  <si>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</si>
  <si>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</si>
  <si>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</si>
  <si>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</si>
  <si>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</si>
  <si>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</si>
  <si>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</si>
  <si>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</si>
  <si>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</si>
  <si>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</si>
  <si>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</si>
  <si>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</si>
  <si>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</si>
  <si>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</si>
  <si>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</si>
  <si>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</si>
  <si>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</si>
  <si>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</si>
  <si>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</si>
  <si>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</si>
  <si>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</si>
  <si>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</si>
  <si>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</si>
  <si>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</si>
  <si>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</si>
  <si>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</si>
  <si>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</si>
  <si>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</si>
  <si>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</si>
  <si>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</si>
  <si>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</si>
  <si>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</si>
  <si>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</si>
  <si>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</si>
  <si>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</si>
  <si>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</si>
  <si>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</si>
  <si>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</si>
  <si>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</si>
  <si>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</si>
  <si>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</si>
  <si>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</si>
  <si>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</si>
  <si>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</si>
  <si>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</si>
  <si>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</si>
  <si>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</si>
  <si>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</si>
  <si>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</si>
  <si>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</si>
  <si>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</si>
  <si>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</si>
  <si>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</si>
  <si>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</si>
  <si>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</si>
  <si>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</si>
  <si>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</si>
  <si>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</si>
  <si>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</si>
  <si>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</si>
  <si>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</si>
  <si>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</si>
  <si>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</si>
  <si>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</si>
  <si>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</si>
  <si>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</si>
  <si>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</si>
  <si>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</si>
  <si>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</si>
  <si>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</si>
  <si>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</si>
  <si>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</si>
  <si>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</si>
  <si>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</si>
  <si>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</si>
  <si>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</si>
  <si>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</si>
  <si>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</si>
  <si>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</si>
  <si>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</si>
  <si>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</si>
  <si>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</si>
  <si>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</si>
  <si>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</si>
  <si>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</si>
  <si>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</si>
  <si>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</si>
  <si>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</si>
  <si>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</si>
  <si>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</si>
  <si>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</si>
  <si>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</si>
  <si>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</si>
  <si>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</si>
  <si>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</si>
  <si>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</si>
  <si>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</si>
  <si>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</si>
  <si>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</si>
  <si>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</si>
  <si>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</si>
  <si>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</si>
  <si>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</si>
  <si>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</si>
  <si>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</si>
  <si>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</si>
  <si>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</si>
  <si>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</si>
  <si>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</si>
  <si>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</si>
  <si>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</si>
  <si>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</si>
  <si>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</si>
  <si>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</si>
  <si>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</si>
  <si>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</si>
  <si>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</si>
  <si>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</si>
  <si>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</si>
  <si>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</si>
  <si>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</si>
  <si>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</si>
  <si>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</si>
  <si>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</si>
  <si>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</si>
  <si>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</si>
  <si>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</si>
  <si>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</si>
  <si>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</si>
  <si>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</si>
  <si>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</si>
  <si>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</si>
  <si>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</si>
  <si>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</si>
  <si>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</si>
  <si>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</si>
  <si>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</si>
  <si>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</si>
  <si>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</si>
  <si>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</si>
  <si>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</si>
  <si>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</si>
  <si>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</si>
  <si>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</si>
  <si>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</si>
  <si>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</si>
  <si>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</si>
  <si>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</si>
  <si>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</si>
  <si>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</si>
  <si>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</si>
  <si>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</si>
  <si>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</si>
  <si>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</si>
  <si>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</si>
  <si>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</si>
  <si>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</si>
  <si>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</si>
  <si>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</si>
  <si>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</si>
  <si>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</si>
  <si>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</si>
  <si>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</si>
  <si>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</si>
  <si>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</si>
  <si>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</si>
  <si>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</si>
  <si>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</si>
  <si>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</si>
  <si>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</si>
  <si>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</si>
  <si>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</si>
  <si>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</si>
  <si>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</si>
  <si>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</si>
  <si>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</si>
  <si>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</si>
  <si>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</si>
  <si>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</si>
  <si>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</si>
  <si>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</si>
  <si>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</si>
  <si>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</si>
  <si>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</si>
  <si>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</si>
  <si>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</si>
  <si>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</si>
  <si>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</si>
  <si>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</si>
  <si>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</si>
  <si>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</si>
  <si>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</si>
  <si>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</si>
  <si>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</si>
  <si>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</si>
  <si>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</si>
  <si>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</si>
  <si>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</si>
  <si>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</si>
  <si>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</si>
  <si>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</si>
  <si>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</si>
  <si>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</si>
  <si>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</si>
  <si>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</si>
  <si>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</si>
  <si>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</si>
  <si>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</si>
  <si>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</si>
  <si>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</si>
  <si>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</si>
  <si>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</si>
  <si>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</si>
  <si>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</si>
  <si>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</si>
  <si>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</si>
  <si>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</si>
  <si>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</si>
  <si>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</si>
  <si>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</si>
  <si>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</si>
  <si>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</si>
  <si>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</si>
  <si>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</si>
  <si>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</si>
  <si>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</si>
  <si>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</si>
  <si>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</si>
  <si>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</si>
  <si>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</si>
  <si>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</si>
  <si>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</si>
  <si>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</si>
  <si>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</si>
  <si>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</si>
  <si>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</si>
  <si>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</si>
  <si>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</si>
  <si>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</si>
  <si>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</si>
  <si>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</si>
  <si>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</si>
  <si>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</si>
  <si>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</si>
  <si>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</si>
  <si>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</si>
  <si>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</si>
  <si>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</si>
  <si>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</si>
  <si>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</si>
  <si>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</si>
  <si>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</si>
  <si>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</si>
  <si>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</si>
  <si>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</si>
  <si>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</si>
  <si>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</si>
  <si>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</si>
  <si>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</si>
  <si>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</si>
  <si>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</si>
  <si>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</si>
  <si>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</si>
  <si>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</si>
  <si>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</si>
  <si>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</si>
  <si>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</si>
  <si>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</si>
  <si>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</si>
  <si>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</si>
  <si>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</si>
  <si>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</si>
  <si>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</si>
  <si>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</si>
  <si>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</si>
  <si>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</si>
  <si>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</si>
  <si>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</si>
  <si>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</si>
  <si>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</si>
  <si>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</si>
  <si>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</si>
  <si>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</si>
  <si>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</si>
  <si>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</si>
  <si>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</si>
  <si>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</si>
  <si>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</si>
  <si>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</si>
  <si>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</si>
  <si>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</si>
  <si>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</si>
  <si>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</si>
  <si>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</si>
  <si>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</si>
  <si>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</si>
  <si>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</si>
  <si>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</si>
  <si>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</si>
  <si>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</si>
  <si>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</si>
  <si>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</si>
  <si>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</si>
  <si>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</si>
  <si>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</si>
  <si>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</si>
  <si>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</si>
  <si>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</si>
  <si>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</si>
  <si>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</si>
  <si>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</si>
  <si>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</si>
  <si>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</si>
  <si>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</si>
  <si>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</si>
  <si>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</si>
  <si>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</si>
  <si>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</si>
  <si>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</si>
  <si>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</si>
  <si>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</si>
  <si>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</si>
  <si>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</si>
  <si>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</si>
  <si>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</si>
  <si>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</si>
  <si>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</si>
  <si>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</si>
  <si>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</si>
  <si>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</si>
  <si>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</si>
  <si>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</si>
  <si>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</si>
  <si>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</si>
  <si>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</si>
  <si>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</si>
  <si>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</si>
  <si>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</si>
  <si>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</si>
  <si>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</si>
  <si>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</si>
  <si>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</si>
  <si>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</si>
  <si>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</si>
  <si>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</si>
  <si>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</si>
  <si>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</si>
  <si>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</si>
  <si>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</si>
  <si>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</si>
  <si>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</si>
  <si>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</si>
  <si>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</si>
  <si>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</si>
  <si>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</si>
  <si>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</si>
  <si>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</si>
  <si>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</si>
  <si>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</si>
  <si>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</si>
  <si>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</si>
  <si>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</si>
  <si>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</si>
  <si>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</si>
  <si>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</si>
  <si>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</si>
  <si>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</si>
  <si>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</si>
  <si>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</si>
  <si>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</si>
  <si>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</si>
  <si>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</si>
  <si>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</si>
  <si>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</si>
  <si>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</si>
  <si>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</si>
  <si>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</si>
  <si>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</si>
  <si>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</si>
  <si>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</si>
  <si>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</si>
  <si>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</si>
  <si>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</si>
  <si>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</si>
  <si>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</si>
  <si>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</si>
  <si>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</si>
  <si>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</si>
  <si>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</si>
  <si>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</si>
  <si>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</si>
  <si>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</si>
  <si>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</si>
  <si>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</si>
  <si>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</si>
  <si>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</si>
  <si>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</si>
  <si>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</si>
  <si>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</si>
  <si>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</si>
  <si>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</si>
  <si>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</si>
  <si>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</si>
  <si>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</si>
  <si>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</si>
  <si>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</si>
  <si>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</si>
  <si>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</si>
  <si>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</si>
  <si>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</si>
  <si>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</si>
  <si>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</si>
  <si>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</si>
  <si>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</si>
  <si>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</si>
  <si>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</si>
  <si>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</si>
  <si>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</si>
  <si>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</si>
  <si>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</si>
  <si>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</si>
  <si>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</si>
  <si>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</si>
  <si>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</si>
  <si>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</si>
  <si>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</si>
  <si>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</si>
  <si>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</si>
  <si>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</si>
  <si>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</si>
  <si>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</si>
  <si>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</si>
  <si>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</si>
  <si>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</si>
  <si>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</si>
  <si>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</si>
  <si>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</si>
  <si>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</si>
  <si>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</si>
  <si>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</si>
  <si>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</si>
  <si>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</si>
  <si>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</si>
  <si>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</si>
  <si>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</si>
  <si>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</si>
  <si>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</si>
  <si>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</si>
  <si>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</si>
  <si>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</si>
  <si>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</si>
  <si>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</si>
  <si>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</si>
  <si>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</si>
  <si>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</si>
  <si>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</si>
  <si>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</si>
  <si>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</si>
  <si>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</si>
  <si>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</si>
  <si>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</si>
  <si>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</si>
  <si>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</si>
  <si>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</si>
  <si>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</si>
  <si>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</si>
  <si>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</si>
  <si>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</si>
  <si>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</si>
  <si>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</si>
  <si>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</si>
  <si>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</si>
  <si>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</si>
  <si>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</si>
  <si>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</si>
  <si>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</si>
  <si>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</si>
  <si>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</si>
  <si>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</si>
  <si>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</si>
  <si>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</si>
  <si>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</si>
  <si>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</si>
  <si>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</si>
  <si>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</si>
  <si>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</si>
  <si>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</si>
  <si>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</si>
  <si>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</si>
  <si>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</si>
  <si>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</si>
  <si>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</si>
  <si>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</si>
  <si>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</si>
  <si>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</si>
  <si>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</si>
  <si>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</si>
  <si>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</si>
  <si>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</si>
  <si>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</si>
  <si>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</si>
  <si>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</si>
  <si>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</si>
  <si>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</si>
  <si>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</si>
  <si>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</si>
  <si>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</si>
  <si>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</si>
  <si>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</si>
  <si>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</si>
  <si>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</si>
  <si>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</si>
  <si>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</si>
  <si>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</si>
  <si>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</si>
  <si>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</si>
  <si>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</si>
  <si>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</si>
  <si>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</si>
  <si>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</si>
  <si>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</si>
  <si>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</si>
  <si>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</si>
  <si>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</si>
  <si>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</si>
  <si>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</si>
  <si>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</si>
  <si>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</si>
  <si>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</si>
  <si>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</si>
  <si>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</si>
  <si>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</si>
  <si>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</si>
  <si>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</si>
  <si>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</si>
  <si>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</si>
  <si>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</si>
  <si>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</si>
  <si>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</si>
  <si>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</si>
  <si>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</si>
  <si>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</si>
  <si>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</si>
  <si>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</si>
  <si>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</si>
  <si>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</si>
  <si>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</si>
  <si>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</si>
  <si>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</si>
  <si>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</si>
  <si>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</si>
  <si>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</si>
  <si>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</si>
  <si>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</si>
  <si>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</si>
  <si>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</si>
  <si>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</si>
  <si>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</si>
  <si>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</si>
  <si>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</si>
  <si>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</si>
  <si>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</si>
  <si>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</si>
  <si>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</si>
  <si>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</si>
  <si>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</si>
  <si>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</si>
  <si>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</si>
  <si>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</si>
  <si>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</si>
  <si>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</si>
  <si>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</si>
  <si>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</si>
  <si>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</si>
  <si>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</si>
  <si>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</si>
  <si>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</si>
  <si>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</si>
  <si>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</si>
  <si>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</si>
  <si>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</si>
  <si>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</si>
  <si>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</si>
  <si>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</si>
  <si>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</si>
  <si>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</si>
  <si>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</si>
  <si>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</si>
  <si>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</si>
  <si>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</si>
  <si>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</si>
  <si>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</si>
  <si>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</si>
  <si>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</si>
  <si>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</si>
  <si>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</si>
  <si>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</si>
  <si>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</si>
  <si>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</si>
  <si>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</si>
  <si>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</si>
  <si>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</si>
  <si>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</si>
  <si>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</si>
  <si>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</si>
  <si>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</si>
  <si>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</si>
  <si>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</si>
  <si>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</si>
  <si>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</si>
  <si>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</si>
  <si>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</si>
  <si>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</si>
  <si>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</si>
  <si>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</si>
  <si>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</si>
  <si>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</si>
  <si>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</si>
  <si>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</si>
  <si>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</si>
  <si>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</si>
  <si>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</si>
  <si>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</si>
  <si>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</si>
  <si>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</si>
  <si>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</si>
  <si>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</si>
  <si>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</si>
  <si>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</si>
  <si>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</si>
  <si>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</si>
  <si>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</si>
  <si>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</si>
  <si>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</si>
  <si>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</si>
  <si>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</si>
  <si>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</si>
  <si>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</si>
  <si>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</si>
  <si>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</si>
  <si>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</si>
  <si>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</si>
  <si>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</si>
  <si>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</si>
  <si>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</si>
  <si>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</si>
  <si>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</si>
  <si>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</si>
  <si>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</si>
  <si>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</si>
  <si>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</si>
  <si>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</si>
  <si>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</si>
  <si>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</si>
  <si>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</si>
  <si>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</si>
  <si>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</si>
  <si>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</si>
  <si>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</si>
  <si>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</si>
  <si>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</si>
  <si>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</si>
  <si>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</si>
  <si>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</si>
  <si>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</si>
  <si>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</si>
  <si>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</si>
  <si>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</si>
  <si>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</si>
  <si>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</si>
  <si>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</si>
  <si>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</si>
  <si>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</si>
  <si>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</si>
  <si>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</si>
  <si>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</si>
  <si>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</si>
  <si>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</si>
  <si>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</si>
  <si>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</si>
  <si>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</si>
  <si>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</si>
  <si>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</si>
  <si>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</si>
  <si>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</si>
  <si>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</si>
  <si>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</si>
  <si>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</si>
  <si>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</si>
  <si>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</si>
  <si>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</si>
  <si>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</si>
  <si>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</si>
  <si>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</si>
  <si>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</si>
  <si>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</si>
  <si>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</si>
  <si>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</si>
  <si>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</si>
  <si>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</si>
  <si>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</si>
  <si>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</si>
  <si>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</si>
  <si>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</si>
  <si>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</si>
  <si>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</si>
  <si>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</si>
  <si>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</si>
  <si>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</si>
  <si>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</si>
  <si>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</si>
  <si>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</si>
  <si>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</si>
  <si>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</si>
  <si>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</si>
  <si>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</si>
  <si>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</si>
  <si>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</si>
  <si>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</si>
  <si>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</si>
  <si>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</si>
  <si>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</si>
  <si>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</si>
  <si>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</si>
  <si>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</si>
  <si>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</si>
  <si>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</si>
  <si>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</si>
  <si>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</si>
  <si>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</si>
  <si>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</si>
  <si>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</si>
  <si>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</si>
  <si>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</si>
  <si>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</si>
  <si>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</si>
  <si>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</si>
  <si>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</si>
  <si>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</si>
  <si>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</si>
  <si>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</si>
  <si>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</si>
  <si>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</si>
  <si>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</si>
  <si>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</si>
  <si>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</si>
  <si>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</si>
  <si>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</si>
  <si>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</si>
  <si>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</si>
  <si>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</si>
  <si>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</si>
  <si>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</si>
  <si>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</si>
  <si>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</si>
  <si>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</si>
  <si>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</si>
  <si>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</si>
  <si>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</si>
  <si>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</si>
  <si>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</si>
  <si>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</si>
  <si>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</si>
  <si>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</si>
  <si>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</si>
  <si>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</si>
  <si>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</si>
  <si>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</si>
  <si>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</si>
  <si>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</si>
  <si>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</si>
  <si>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</si>
  <si>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</si>
  <si>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</si>
  <si>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</si>
  <si>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</si>
  <si>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</si>
  <si>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</si>
  <si>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</si>
  <si>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</si>
  <si>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</si>
  <si>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</si>
  <si>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</si>
  <si>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</si>
  <si>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</si>
  <si>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</si>
  <si>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</si>
  <si>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</si>
  <si>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</si>
  <si>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</si>
  <si>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</si>
  <si>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</si>
  <si>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</si>
  <si>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</si>
  <si>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</si>
  <si>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</si>
  <si>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</si>
  <si>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</si>
  <si>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</si>
  <si>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</si>
  <si>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</si>
  <si>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</si>
  <si>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</si>
  <si>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</si>
  <si>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</si>
  <si>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</si>
  <si>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</si>
  <si>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</si>
  <si>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</si>
  <si>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</si>
  <si>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</si>
  <si>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</si>
  <si>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</si>
  <si>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</si>
  <si>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</si>
  <si>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</si>
  <si>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</si>
  <si>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</si>
  <si>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</si>
  <si>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</si>
  <si>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</si>
  <si>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</si>
  <si>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</si>
  <si>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</si>
  <si>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</si>
  <si>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</si>
  <si>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</si>
  <si>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</si>
  <si>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</si>
  <si>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</si>
  <si>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</si>
  <si>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</si>
  <si>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</si>
  <si>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</si>
  <si>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</si>
  <si>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</si>
  <si>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</si>
  <si>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</si>
  <si>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</si>
  <si>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</si>
  <si>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</si>
  <si>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</si>
  <si>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</si>
  <si>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</si>
  <si>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</si>
  <si>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</si>
  <si>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</si>
  <si>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</si>
  <si>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</si>
  <si>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</si>
  <si>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</si>
  <si>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</si>
  <si>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</si>
  <si>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</si>
  <si>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</si>
  <si>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</si>
  <si>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</si>
  <si>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</si>
  <si>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</si>
  <si>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</si>
  <si>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</si>
  <si>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</si>
  <si>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</si>
  <si>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</si>
  <si>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</si>
  <si>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</si>
  <si>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</si>
  <si>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</si>
  <si>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</si>
  <si>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</si>
  <si>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</si>
  <si>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</si>
  <si>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</si>
  <si>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</si>
  <si>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</si>
  <si>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</si>
  <si>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</si>
  <si>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</si>
  <si>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</si>
  <si>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</si>
  <si>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</si>
  <si>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</si>
  <si>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</si>
  <si>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</si>
  <si>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</si>
  <si>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</si>
  <si>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</si>
  <si>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</si>
  <si>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</si>
  <si>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</si>
  <si>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</si>
  <si>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</si>
  <si>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</si>
  <si>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</si>
  <si>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</si>
  <si>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</si>
  <si>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</si>
  <si>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</si>
  <si>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</si>
  <si>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</si>
  <si>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</si>
  <si>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</si>
  <si>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</si>
  <si>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</si>
  <si>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</si>
  <si>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</si>
  <si>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</si>
  <si>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</si>
  <si>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</si>
  <si>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</si>
  <si>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</si>
  <si>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</si>
  <si>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</si>
  <si>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</si>
  <si>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</si>
  <si>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</si>
  <si>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</si>
  <si>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</si>
  <si>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</si>
  <si>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</si>
  <si>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</si>
  <si>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</si>
  <si>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</si>
  <si>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</si>
  <si>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</si>
  <si>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</si>
  <si>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</si>
  <si>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</si>
  <si>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</si>
  <si>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</si>
  <si>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</si>
  <si>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</si>
  <si>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</si>
  <si>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</si>
  <si>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</si>
  <si>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</si>
  <si>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</si>
  <si>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</si>
  <si>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</si>
  <si>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</si>
  <si>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</si>
  <si>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</si>
  <si>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</si>
  <si>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</si>
  <si>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</si>
  <si>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</si>
  <si>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</si>
  <si>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</si>
  <si>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</si>
  <si>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</si>
  <si>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</si>
  <si>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</si>
  <si>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</si>
  <si>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</si>
  <si>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</si>
  <si>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</si>
  <si>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</si>
  <si>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</si>
  <si>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</si>
  <si>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</si>
  <si>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</si>
  <si>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</si>
  <si>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</si>
  <si>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</si>
  <si>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</si>
  <si>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</si>
  <si>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</si>
  <si>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</si>
  <si>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</si>
  <si>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</si>
  <si>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</si>
  <si>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</si>
  <si>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</si>
  <si>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</si>
  <si>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</si>
  <si>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</si>
  <si>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</si>
  <si>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</si>
  <si>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</si>
  <si>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</si>
  <si>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</si>
  <si>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</si>
  <si>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</si>
  <si>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</si>
  <si>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</si>
  <si>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</si>
  <si>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</si>
  <si>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</si>
  <si>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</si>
  <si>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</si>
  <si>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</si>
  <si>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</si>
  <si>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</si>
  <si>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</si>
  <si>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</si>
  <si>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</si>
  <si>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</si>
  <si>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</si>
  <si>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</si>
  <si>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</si>
  <si>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</si>
  <si>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</si>
  <si>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</si>
  <si>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</si>
  <si>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</si>
  <si>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</si>
  <si>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</si>
  <si>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</si>
  <si>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</si>
  <si>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</si>
  <si>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</si>
  <si>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</si>
  <si>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</si>
  <si>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</si>
  <si>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</si>
  <si>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</si>
  <si>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</si>
  <si>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</si>
  <si>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</si>
  <si>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</si>
  <si>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</si>
  <si>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</si>
  <si>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</si>
  <si>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</si>
  <si>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</si>
  <si>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</si>
  <si>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</si>
  <si>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</si>
  <si>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</si>
  <si>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</si>
  <si>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</si>
  <si>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</si>
  <si>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</si>
  <si>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</si>
  <si>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</si>
  <si>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</si>
  <si>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</si>
  <si>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</si>
  <si>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</si>
  <si>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</si>
  <si>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</si>
  <si>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</si>
  <si>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</si>
  <si>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</si>
  <si>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</si>
  <si>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</si>
  <si>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</si>
  <si>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</si>
  <si>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</si>
  <si>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</si>
  <si>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</si>
  <si>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</si>
  <si>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</si>
  <si>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</si>
  <si>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</si>
  <si>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</si>
  <si>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</si>
  <si>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</si>
  <si>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</si>
  <si>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</si>
  <si>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</si>
  <si>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</si>
  <si>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</si>
  <si>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</si>
  <si>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</si>
  <si>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</si>
  <si>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</si>
  <si>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</si>
  <si>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</si>
  <si>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</si>
  <si>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</si>
  <si>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</si>
  <si>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</si>
  <si>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</si>
  <si>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</si>
  <si>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</si>
  <si>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</si>
  <si>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</si>
  <si>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</si>
  <si>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</si>
  <si>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</si>
  <si>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</si>
  <si>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</si>
  <si>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</si>
  <si>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</si>
  <si>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</si>
  <si>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</si>
  <si>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</si>
  <si>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</si>
  <si>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</si>
  <si>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</si>
  <si>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</si>
  <si>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</si>
  <si>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</si>
  <si>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</si>
  <si>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</si>
  <si>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</si>
  <si>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</si>
  <si>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</si>
  <si>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</si>
  <si>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</si>
  <si>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</si>
  <si>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</si>
  <si>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</si>
  <si>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</si>
  <si>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</si>
  <si>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</si>
  <si>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</si>
  <si>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</si>
  <si>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</si>
  <si>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</si>
  <si>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</si>
  <si>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</si>
  <si>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</si>
  <si>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</si>
  <si>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</si>
  <si>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</si>
  <si>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</si>
  <si>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</si>
  <si>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</si>
  <si>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</si>
  <si>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</si>
  <si>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</si>
  <si>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</si>
  <si>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</si>
  <si>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</si>
  <si>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</si>
  <si>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</si>
  <si>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</si>
  <si>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</si>
  <si>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</si>
  <si>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</si>
  <si>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</si>
  <si>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</si>
  <si>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</si>
  <si>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</si>
  <si>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</si>
  <si>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</si>
  <si>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</si>
  <si>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</si>
  <si>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</si>
  <si>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</si>
  <si>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</si>
  <si>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</si>
  <si>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</si>
  <si>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</si>
  <si>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</si>
  <si>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</si>
  <si>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</si>
  <si>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</si>
  <si>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</si>
  <si>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</si>
  <si>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</si>
  <si>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</si>
  <si>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</si>
  <si>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</si>
  <si>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</si>
  <si>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</si>
  <si>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</si>
  <si>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</si>
  <si>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</si>
  <si>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</si>
  <si>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</si>
  <si>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</si>
  <si>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</si>
  <si>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</si>
  <si>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</si>
  <si>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</si>
  <si>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</si>
  <si>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</si>
  <si>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</si>
  <si>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</si>
  <si>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</si>
  <si>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</si>
  <si>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</si>
  <si>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</si>
  <si>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</si>
  <si>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</si>
  <si>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</si>
  <si>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</si>
  <si>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</si>
  <si>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</si>
  <si>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</si>
  <si>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</si>
  <si>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</si>
  <si>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</si>
  <si>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</si>
  <si>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</si>
  <si>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</si>
  <si>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</si>
  <si>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</si>
  <si>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</si>
  <si>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</si>
  <si>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</si>
  <si>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</si>
  <si>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</si>
  <si>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</si>
  <si>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</si>
  <si>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</si>
  <si>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</si>
  <si>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</si>
  <si>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</si>
  <si>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</si>
  <si>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</si>
  <si>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</si>
  <si>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</si>
  <si>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</si>
  <si>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</si>
  <si>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</si>
  <si>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</si>
  <si>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</si>
  <si>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</si>
  <si>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</si>
  <si>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</si>
  <si>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</si>
  <si>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</si>
  <si>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</si>
  <si>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</si>
  <si>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</si>
  <si>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</si>
  <si>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</si>
  <si>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</si>
  <si>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</si>
  <si>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</si>
  <si>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</si>
  <si>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</si>
  <si>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</si>
  <si>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</si>
  <si>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</si>
  <si>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</si>
  <si>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</si>
  <si>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</si>
  <si>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</si>
  <si>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</si>
  <si>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</si>
  <si>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</si>
  <si>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</si>
  <si>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</si>
  <si>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</si>
  <si>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</si>
  <si>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</si>
  <si>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</si>
  <si>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</si>
  <si>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</si>
  <si>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</si>
  <si>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</si>
  <si>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</si>
  <si>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</si>
  <si>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</si>
  <si>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</si>
  <si>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</si>
  <si>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</si>
  <si>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</si>
  <si>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</si>
  <si>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</si>
  <si>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</si>
  <si>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</si>
  <si>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</si>
  <si>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</si>
  <si>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</si>
  <si>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</si>
  <si>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</si>
  <si>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</si>
  <si>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</si>
  <si>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</si>
  <si>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</si>
  <si>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</si>
  <si>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</si>
  <si>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</si>
  <si>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</si>
  <si>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</si>
  <si>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</si>
  <si>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</si>
  <si>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</si>
  <si>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</si>
  <si>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</si>
  <si>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</si>
  <si>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</si>
  <si>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</si>
  <si>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</si>
  <si>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</si>
  <si>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</si>
  <si>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</si>
  <si>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</si>
  <si>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</si>
  <si>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</si>
  <si>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</si>
  <si>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</si>
  <si>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</si>
  <si>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</si>
  <si>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</si>
  <si>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</si>
  <si>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</si>
  <si>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</si>
  <si>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</si>
  <si>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</si>
  <si>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</si>
  <si>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</si>
  <si>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</si>
  <si>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</si>
  <si>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</si>
  <si>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</si>
  <si>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</si>
  <si>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</si>
  <si>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</si>
  <si>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</si>
  <si>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</si>
  <si>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</si>
  <si>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</si>
  <si>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</si>
  <si>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</si>
  <si>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</si>
  <si>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</si>
  <si>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</si>
  <si>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</si>
  <si>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</si>
  <si>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</si>
  <si>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</si>
  <si>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</si>
  <si>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</si>
  <si>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</si>
  <si>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</si>
  <si>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</si>
  <si>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</si>
  <si>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</si>
  <si>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</si>
  <si>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</si>
  <si>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</si>
  <si>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</si>
  <si>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</si>
  <si>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</si>
  <si>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</si>
  <si>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</si>
  <si>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</si>
  <si>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</si>
  <si>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</si>
  <si>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</si>
  <si>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</si>
  <si>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</si>
  <si>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</si>
  <si>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</si>
  <si>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</si>
  <si>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</si>
  <si>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</si>
  <si>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</si>
  <si>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</si>
  <si>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</si>
  <si>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</si>
  <si>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</si>
  <si>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</si>
  <si>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</si>
  <si>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</si>
  <si>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</si>
  <si>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</si>
  <si>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</si>
  <si>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</si>
  <si>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</si>
  <si>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</si>
  <si>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</si>
  <si>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</si>
  <si>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</si>
  <si>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</si>
  <si>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</si>
  <si>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</si>
  <si>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</si>
  <si>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</si>
  <si>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</si>
  <si>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</si>
  <si>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</si>
  <si>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</si>
  <si>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</si>
  <si>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</si>
  <si>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</si>
  <si>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</si>
  <si>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</si>
  <si>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</si>
  <si>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</si>
  <si>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</si>
  <si>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</si>
  <si>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</si>
  <si>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</si>
  <si>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</si>
  <si>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</si>
  <si>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</si>
  <si>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</si>
  <si>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</si>
  <si>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</si>
  <si>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</si>
  <si>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</si>
  <si>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</si>
  <si>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</si>
  <si>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</si>
  <si>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</si>
  <si>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</si>
  <si>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</si>
  <si>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</si>
  <si>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</si>
  <si>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</si>
  <si>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</si>
  <si>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</si>
  <si>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</si>
  <si>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</si>
  <si>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</si>
  <si>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</si>
  <si>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</si>
  <si>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</si>
  <si>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</si>
  <si>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</si>
  <si>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</si>
  <si>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</si>
  <si>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</si>
  <si>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</si>
  <si>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</si>
  <si>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</si>
  <si>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</si>
  <si>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</si>
  <si>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</si>
  <si>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</si>
  <si>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</si>
  <si>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</si>
  <si>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</si>
  <si>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</si>
  <si>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</si>
  <si>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</si>
  <si>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</si>
  <si>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</si>
  <si>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</si>
  <si>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</si>
  <si>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</si>
  <si>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</si>
  <si>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</si>
  <si>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</si>
  <si>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</si>
  <si>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</si>
  <si>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</si>
  <si>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</si>
  <si>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</si>
  <si>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</si>
  <si>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</si>
  <si>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</si>
  <si>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</si>
  <si>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</si>
  <si>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</si>
  <si>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</si>
  <si>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</si>
  <si>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</si>
  <si>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</si>
  <si>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</si>
  <si>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</si>
  <si>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</si>
  <si>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</si>
  <si>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</si>
  <si>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</si>
  <si>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</si>
  <si>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</si>
  <si>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</si>
  <si>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</si>
  <si>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</si>
  <si>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</si>
  <si>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</si>
  <si>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</si>
  <si>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</si>
  <si>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</si>
  <si>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</si>
  <si>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</si>
  <si>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</si>
  <si>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</si>
  <si>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</si>
  <si>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</si>
  <si>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</si>
  <si>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</si>
  <si>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</si>
  <si>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</si>
  <si>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</si>
  <si>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</si>
  <si>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</si>
  <si>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</si>
  <si>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</si>
  <si>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</si>
  <si>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</si>
  <si>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</si>
  <si>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</si>
  <si>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</si>
  <si>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</si>
  <si>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</si>
  <si>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</si>
  <si>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</si>
  <si>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</si>
  <si>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</si>
  <si>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</si>
  <si>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</si>
  <si>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</si>
  <si>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</si>
  <si>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</si>
  <si>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</si>
  <si>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</si>
  <si>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</si>
  <si>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</si>
  <si>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</si>
  <si>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</si>
  <si>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</si>
  <si>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</si>
  <si>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</si>
  <si>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</si>
  <si>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</si>
  <si>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</si>
  <si>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</si>
  <si>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</si>
  <si>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</si>
  <si>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</si>
  <si>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</si>
  <si>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</si>
  <si>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</si>
  <si>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</si>
  <si>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</si>
  <si>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</si>
  <si>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</si>
  <si>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</si>
  <si>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</si>
  <si>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</si>
  <si>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</si>
  <si>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</si>
  <si>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</si>
  <si>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</si>
  <si>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</si>
  <si>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</si>
  <si>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</si>
  <si>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</si>
  <si>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</si>
  <si>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</si>
  <si>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</si>
  <si>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</si>
  <si>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</si>
  <si>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</si>
  <si>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</si>
  <si>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</si>
  <si>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</si>
  <si>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</si>
  <si>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</si>
  <si>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</si>
  <si>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</si>
  <si>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</si>
  <si>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</si>
  <si>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</si>
  <si>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</si>
  <si>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</si>
  <si>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</si>
  <si>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</si>
  <si>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</si>
  <si>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</si>
  <si>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</si>
  <si>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</si>
  <si>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</si>
  <si>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</si>
  <si>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</si>
  <si>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</si>
  <si>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</si>
  <si>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</si>
  <si>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</si>
  <si>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</si>
  <si>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</si>
  <si>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</si>
  <si>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</si>
  <si>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</si>
  <si>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</si>
  <si>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</si>
  <si>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</si>
  <si>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</si>
  <si>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</si>
  <si>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</si>
  <si>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</si>
  <si>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</si>
  <si>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</si>
  <si>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</si>
  <si>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</si>
  <si>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</si>
  <si>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</si>
  <si>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</si>
  <si>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</si>
  <si>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</si>
  <si>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</si>
  <si>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</si>
  <si>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</si>
  <si>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</si>
  <si>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</si>
  <si>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</si>
  <si>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</si>
  <si>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</si>
  <si>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</si>
  <si>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</si>
  <si>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</si>
  <si>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</si>
  <si>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</si>
  <si>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</si>
  <si>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</si>
  <si>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</si>
  <si>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</si>
  <si>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</si>
  <si>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</si>
  <si>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</si>
  <si>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</si>
  <si>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</si>
  <si>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</si>
  <si>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</si>
  <si>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</si>
  <si>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</si>
  <si>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</si>
  <si>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</si>
  <si>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</si>
  <si>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</si>
  <si>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</si>
  <si>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</si>
  <si>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</si>
  <si>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</si>
  <si>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</si>
  <si>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</si>
  <si>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</si>
  <si>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</si>
  <si>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</si>
  <si>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</si>
  <si>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</si>
  <si>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</si>
  <si>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</si>
  <si>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</si>
  <si>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</si>
  <si>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</si>
  <si>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</si>
  <si>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</si>
  <si>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</si>
  <si>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</si>
  <si>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</si>
  <si>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</si>
  <si>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</si>
  <si>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</si>
  <si>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</si>
  <si>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</si>
  <si>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</si>
  <si>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</si>
  <si>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</si>
  <si>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</si>
  <si>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</si>
  <si>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</si>
  <si>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</si>
  <si>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</si>
  <si>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</si>
  <si>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</si>
  <si>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</si>
  <si>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</si>
  <si>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</si>
  <si>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</si>
  <si>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</si>
  <si>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</si>
  <si>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</si>
  <si>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</si>
  <si>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</si>
  <si>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</si>
  <si>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</si>
  <si>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</si>
  <si>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</si>
  <si>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</si>
  <si>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</si>
  <si>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</si>
  <si>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</si>
  <si>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</si>
  <si>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</si>
  <si>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</si>
  <si>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</si>
  <si>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</si>
  <si>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</si>
  <si>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</si>
  <si>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</si>
  <si>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</si>
  <si>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</si>
  <si>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</si>
  <si>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</si>
  <si>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</si>
  <si>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</si>
  <si>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</si>
  <si>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</si>
  <si>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</si>
  <si>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</si>
  <si>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</si>
  <si>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</si>
  <si>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</si>
  <si>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</si>
  <si>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</si>
  <si>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</si>
  <si>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</si>
  <si>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</si>
  <si>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</si>
  <si>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</si>
  <si>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</si>
  <si>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</si>
  <si>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</si>
  <si>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</si>
  <si>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</si>
  <si>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</si>
  <si>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</si>
  <si>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</si>
  <si>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</si>
  <si>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</si>
  <si>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</si>
  <si>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</si>
  <si>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</si>
  <si>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</si>
  <si>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</si>
  <si>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</si>
  <si>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</si>
  <si>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</si>
  <si>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</si>
  <si>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</si>
  <si>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</si>
  <si>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</si>
  <si>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</si>
  <si>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</si>
  <si>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</si>
  <si>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</si>
  <si>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</si>
  <si>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</si>
  <si>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</si>
  <si>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</si>
  <si>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</si>
  <si>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</si>
  <si>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</si>
  <si>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</si>
  <si>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</si>
  <si>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</si>
  <si>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</si>
  <si>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</si>
  <si>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</si>
  <si>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</si>
  <si>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</si>
  <si>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</si>
  <si>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</si>
  <si>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</si>
  <si>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</si>
  <si>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</si>
  <si>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</si>
  <si>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</si>
  <si>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</si>
  <si>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</si>
  <si>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</si>
  <si>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</si>
  <si>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</si>
  <si>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</si>
  <si>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</si>
  <si>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</si>
  <si>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</si>
  <si>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</si>
  <si>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</si>
  <si>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</si>
  <si>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</si>
  <si>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</si>
  <si>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</si>
  <si>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</si>
  <si>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</si>
  <si>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</si>
  <si>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</si>
  <si>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</si>
  <si>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</si>
  <si>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</si>
  <si>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</si>
  <si>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</si>
  <si>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</si>
  <si>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</si>
  <si>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</si>
  <si>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</si>
  <si>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</si>
  <si>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</si>
  <si>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</si>
  <si>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</si>
  <si>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</si>
  <si>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</si>
  <si>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</si>
  <si>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</si>
  <si>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</si>
  <si>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</si>
  <si>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</si>
  <si>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</si>
  <si>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</si>
  <si>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</si>
  <si>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</si>
  <si>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</si>
  <si>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</si>
  <si>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</si>
  <si>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</si>
  <si>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</si>
  <si>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</si>
  <si>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</si>
  <si>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</si>
  <si>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</si>
  <si>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</si>
  <si>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</si>
  <si>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</si>
  <si>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</si>
  <si>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</si>
  <si>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</si>
  <si>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</si>
  <si>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</si>
  <si>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</si>
  <si>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</si>
  <si>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</si>
  <si>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</si>
  <si>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</si>
  <si>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</si>
  <si>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</si>
  <si>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</si>
  <si>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</si>
  <si>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</si>
  <si>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</si>
  <si>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</si>
  <si>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</si>
  <si>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</si>
  <si>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</si>
  <si>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</si>
  <si>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</si>
  <si>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</si>
  <si>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</si>
  <si>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</si>
  <si>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</si>
  <si>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</si>
  <si>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</si>
  <si>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</si>
  <si>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</si>
  <si>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</si>
  <si>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</si>
  <si>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</si>
  <si>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</si>
  <si>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</si>
  <si>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</si>
  <si>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</si>
  <si>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</si>
  <si>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</si>
  <si>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</si>
  <si>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</si>
  <si>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</si>
  <si>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</si>
  <si>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</si>
  <si>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</si>
  <si>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</si>
  <si>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</si>
  <si>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</si>
  <si>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</si>
  <si>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</si>
  <si>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</si>
  <si>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</si>
  <si>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</si>
  <si>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</si>
  <si>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</si>
  <si>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</si>
  <si>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</si>
  <si>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</si>
  <si>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</si>
  <si>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</si>
  <si>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</si>
  <si>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</si>
  <si>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</si>
  <si>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</si>
  <si>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</si>
  <si>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</si>
  <si>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</si>
  <si>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</si>
  <si>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</si>
  <si>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</si>
  <si>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</si>
  <si>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</si>
  <si>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</si>
  <si>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</si>
  <si>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</si>
  <si>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</si>
  <si>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</si>
  <si>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</si>
  <si>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</si>
  <si>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</si>
  <si>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</si>
  <si>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</si>
  <si>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</si>
  <si>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</si>
  <si>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</si>
  <si>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</si>
  <si>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</si>
  <si>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</si>
  <si>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</si>
  <si>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</si>
  <si>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</si>
  <si>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</si>
  <si>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</si>
  <si>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</si>
  <si>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</si>
  <si>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</si>
  <si>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</si>
  <si>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</si>
  <si>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</si>
  <si>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</si>
  <si>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</si>
  <si>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</si>
  <si>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</si>
  <si>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</si>
  <si>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</si>
  <si>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</si>
  <si>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</si>
  <si>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</si>
  <si>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</si>
  <si>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</si>
  <si>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</si>
  <si>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</si>
  <si>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</si>
  <si>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</si>
  <si>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</si>
  <si>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</si>
  <si>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</si>
  <si>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</si>
  <si>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</si>
  <si>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</si>
  <si>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</si>
  <si>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</si>
  <si>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</si>
  <si>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</si>
  <si>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</si>
  <si>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</si>
  <si>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</si>
  <si>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</si>
  <si>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</si>
  <si>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</si>
  <si>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</si>
  <si>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</si>
  <si>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</si>
  <si>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</si>
  <si>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</si>
  <si>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</si>
  <si>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</si>
  <si>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</si>
  <si>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</si>
  <si>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</si>
  <si>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</si>
  <si>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</si>
  <si>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</si>
  <si>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</si>
  <si>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</si>
  <si>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</si>
  <si>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</si>
  <si>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</si>
  <si>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</si>
  <si>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</si>
  <si>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</si>
  <si>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</si>
  <si>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</si>
  <si>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</si>
  <si>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</si>
  <si>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</si>
  <si>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</si>
  <si>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</si>
  <si>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</si>
  <si>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</si>
  <si>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</si>
  <si>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</si>
  <si>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</si>
  <si>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</si>
  <si>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</si>
  <si>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</si>
  <si>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</si>
  <si>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</si>
  <si>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</si>
  <si>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</si>
  <si>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</si>
  <si>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</si>
  <si>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</si>
  <si>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</si>
  <si>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</si>
  <si>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</si>
  <si>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</si>
  <si>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</si>
  <si>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</si>
  <si>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</si>
  <si>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</si>
  <si>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</si>
  <si>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</si>
  <si>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</si>
  <si>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</si>
  <si>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</si>
  <si>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</si>
  <si>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</si>
  <si>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</si>
  <si>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</si>
  <si>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</si>
  <si>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</si>
  <si>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</si>
  <si>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</si>
  <si>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</si>
  <si>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</si>
  <si>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</si>
  <si>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</si>
  <si>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</si>
  <si>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</si>
  <si>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</si>
  <si>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</si>
  <si>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</si>
  <si>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</si>
  <si>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</si>
  <si>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</si>
  <si>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</si>
  <si>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</si>
  <si>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</si>
  <si>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</si>
  <si>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</si>
  <si>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</si>
  <si>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</si>
  <si>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</si>
  <si>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</si>
  <si>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</si>
  <si>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</si>
  <si>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</si>
  <si>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</si>
  <si>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</si>
  <si>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</si>
  <si>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</si>
  <si>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</si>
  <si>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</si>
  <si>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</si>
  <si>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</si>
  <si>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</si>
  <si>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</si>
  <si>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</si>
  <si>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</si>
  <si>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</si>
  <si>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</si>
  <si>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</si>
  <si>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</si>
  <si>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</si>
  <si>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</si>
  <si>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</si>
  <si>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</si>
  <si>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</si>
  <si>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</si>
  <si>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</si>
  <si>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</si>
  <si>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</si>
  <si>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</si>
  <si>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</si>
  <si>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</si>
  <si>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</si>
  <si>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</si>
  <si>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</si>
  <si>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</si>
  <si>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</si>
  <si>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</si>
  <si>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</si>
  <si>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</si>
  <si>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</si>
  <si>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</si>
  <si>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</si>
  <si>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</si>
  <si>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</si>
  <si>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</si>
  <si>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</si>
  <si>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</si>
  <si>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</si>
  <si>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</si>
  <si>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</si>
  <si>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</si>
  <si>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</si>
  <si>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</si>
  <si>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</si>
  <si>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</si>
  <si>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</si>
  <si>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</si>
  <si>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</si>
  <si>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</si>
  <si>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</si>
  <si>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</si>
  <si>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</si>
  <si>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</si>
  <si>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</si>
  <si>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</si>
  <si>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</si>
  <si>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</si>
  <si>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</si>
  <si>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</si>
  <si>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</si>
  <si>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</si>
  <si>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</si>
  <si>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</si>
  <si>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</si>
  <si>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</si>
  <si>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</si>
  <si>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</si>
  <si>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</si>
  <si>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</si>
  <si>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</si>
  <si>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</si>
  <si>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</si>
  <si>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</si>
  <si>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</si>
  <si>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</si>
  <si>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</si>
  <si>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</si>
  <si>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</si>
  <si>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</si>
  <si>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</si>
  <si>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</si>
  <si>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</si>
  <si>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</si>
  <si>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</si>
  <si>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</si>
  <si>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</si>
  <si>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</si>
  <si>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</si>
  <si>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</si>
  <si>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</si>
  <si>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</si>
  <si>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</si>
  <si>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</si>
  <si>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</si>
  <si>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</si>
  <si>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</si>
  <si>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</si>
  <si>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</si>
  <si>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</si>
  <si>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</si>
  <si>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</si>
  <si>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</si>
  <si>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</si>
  <si>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</si>
  <si>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</si>
  <si>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</si>
  <si>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</si>
  <si>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</si>
  <si>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</si>
  <si>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</si>
  <si>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</si>
  <si>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</si>
  <si>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</si>
  <si>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</si>
  <si>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</si>
  <si>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</si>
  <si>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</si>
  <si>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</si>
  <si>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</si>
  <si>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</si>
  <si>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</si>
  <si>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</si>
  <si>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</si>
  <si>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</si>
  <si>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</si>
  <si>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</si>
  <si>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</si>
  <si>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</si>
  <si>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</si>
  <si>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</si>
  <si>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</si>
  <si>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</si>
  <si>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</si>
  <si>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</si>
  <si>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</si>
  <si>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</si>
  <si>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</si>
  <si>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</si>
  <si>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</si>
  <si>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</si>
  <si>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</si>
  <si>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</si>
  <si>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</si>
  <si>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</si>
  <si>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</si>
  <si>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</si>
  <si>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</si>
  <si>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</si>
  <si>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</si>
  <si>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</si>
  <si>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</si>
  <si>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</si>
  <si>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</si>
  <si>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</si>
  <si>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</si>
  <si>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</si>
  <si>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</si>
  <si>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</si>
  <si>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</si>
  <si>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</si>
  <si>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</si>
  <si>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</si>
  <si>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</si>
  <si>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</si>
  <si>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</si>
  <si>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</si>
  <si>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</si>
  <si>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</si>
  <si>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</si>
  <si>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</si>
  <si>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</si>
  <si>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</si>
  <si>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</si>
  <si>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</si>
  <si>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</si>
  <si>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</si>
  <si>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</si>
  <si>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</si>
  <si>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</si>
  <si>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</si>
  <si>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</si>
  <si>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</si>
  <si>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</si>
  <si>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</si>
  <si>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</si>
  <si>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</si>
  <si>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</si>
  <si>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</si>
  <si>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</si>
  <si>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</si>
  <si>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</si>
  <si>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</si>
  <si>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</si>
  <si>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</si>
  <si>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</si>
  <si>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</si>
  <si>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</si>
  <si>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</si>
  <si>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</si>
  <si>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</si>
  <si>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</si>
  <si>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</si>
  <si>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</si>
  <si>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</si>
  <si>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</si>
  <si>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</si>
  <si>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</si>
  <si>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</si>
  <si>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</si>
  <si>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</si>
  <si>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</si>
  <si>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</si>
  <si>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</si>
  <si>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</si>
  <si>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</si>
  <si>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</si>
  <si>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</si>
  <si>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</si>
  <si>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</si>
  <si>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</si>
  <si>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</si>
  <si>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</si>
  <si>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</si>
  <si>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</si>
  <si>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</si>
  <si>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</si>
  <si>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</si>
  <si>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</si>
  <si>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</si>
  <si>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</si>
  <si>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</si>
  <si>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</si>
  <si>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</si>
  <si>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</si>
  <si>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</si>
  <si>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</si>
  <si>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</si>
  <si>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</si>
  <si>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</si>
  <si>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</si>
  <si>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</si>
  <si>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</si>
  <si>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</si>
  <si>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</si>
  <si>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</si>
  <si>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</si>
  <si>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</si>
  <si>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</si>
  <si>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</si>
  <si>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</si>
  <si>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</si>
  <si>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</si>
  <si>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</si>
  <si>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</si>
  <si>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</si>
  <si>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</si>
  <si>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</si>
  <si>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</si>
  <si>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</si>
  <si>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</si>
  <si>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</si>
  <si>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</si>
  <si>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</si>
  <si>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</si>
  <si>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</si>
  <si>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</si>
  <si>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</si>
  <si>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</si>
  <si>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</si>
  <si>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</si>
  <si>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</si>
  <si>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</si>
  <si>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</si>
  <si>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</si>
  <si>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</si>
  <si>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</si>
  <si>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</si>
  <si>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</si>
  <si>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</si>
  <si>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</si>
  <si>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</si>
  <si>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</si>
  <si>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</si>
  <si>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</si>
  <si>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</si>
  <si>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</si>
  <si>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</si>
  <si>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</si>
  <si>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</si>
  <si>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</si>
  <si>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</si>
  <si>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</si>
  <si>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</si>
  <si>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</si>
  <si>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</si>
  <si>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</si>
  <si>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</si>
  <si>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</si>
  <si>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</si>
  <si>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</si>
  <si>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</si>
  <si>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</si>
  <si>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</si>
  <si>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</si>
  <si>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</si>
  <si>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</si>
  <si>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</si>
  <si>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</si>
  <si>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C49SHA20240222/HZY</t>
  </si>
  <si>
    <t>前合同號C49SHA20231107/HZY</t>
  </si>
  <si>
    <t>VNHJD20230226</t>
  </si>
  <si>
    <t>C49SHA20240228/ZQR</t>
  </si>
  <si>
    <t>杭州途象</t>
    <phoneticPr fontId="5" type="noConversion"/>
  </si>
  <si>
    <t>宁波汉浦</t>
    <phoneticPr fontId="5" type="noConversion"/>
  </si>
  <si>
    <t>Inv_LeadTime_Month</t>
  </si>
  <si>
    <t>BRAND_Details</t>
    <phoneticPr fontId="5" type="noConversion"/>
  </si>
  <si>
    <t>Inv_LeadTime_MonthGroup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</si>
</sst>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4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0"/>
      <name val="新細明體"/>
      <family val="2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0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7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7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7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7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7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7" fontId="27" fillId="0" borderId="8" xfId="1" applyNumberFormat="1" applyFont="1" applyBorder="1" applyAlignment="1" applyProtection="1">
      <alignment horizontal="center"/>
      <protection locked="0"/>
    </xf>
    <xf numFmtId="177" fontId="27" fillId="0" borderId="14" xfId="1" applyNumberFormat="1" applyFont="1" applyBorder="1" applyAlignment="1" applyProtection="1">
      <alignment horizontal="center"/>
      <protection locked="0"/>
    </xf>
    <xf numFmtId="17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7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77" fontId="9" fillId="2" borderId="6" xfId="1" applyNumberFormat="1" applyFont="1" applyFill="1" applyBorder="1" applyAlignment="1">
      <alignment vertical="center"/>
    </xf>
    <xf numFmtId="43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7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77" fontId="30" fillId="0" borderId="0" xfId="0" applyNumberFormat="1" applyFont="1" applyAlignment="1" applyProtection="1">
      <alignment horizontal="right" vertical="center"/>
      <protection locked="0"/>
    </xf>
    <xf numFmtId="43" fontId="7" fillId="2" borderId="6" xfId="1" applyFont="1" applyFill="1" applyBorder="1" applyAlignment="1">
      <alignment horizontal="center" vertical="center"/>
    </xf>
    <xf numFmtId="43" fontId="29" fillId="2" borderId="6" xfId="1" applyFont="1" applyFill="1" applyBorder="1" applyAlignment="1">
      <alignment horizontal="center" vertical="center"/>
    </xf>
    <xf numFmtId="17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78" fontId="27" fillId="0" borderId="9" xfId="0" applyNumberFormat="1" applyFont="1" applyBorder="1" applyAlignment="1" applyProtection="1">
      <alignment horizontal="center"/>
      <protection locked="0"/>
    </xf>
    <xf numFmtId="17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8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2" fillId="0" borderId="1" xfId="1" applyNumberFormat="1" applyFont="1" applyBorder="1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  <xf numFmtId="15" fontId="6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9" fillId="2" borderId="0" xfId="2" applyNumberFormat="1" applyFont="1" applyFill="1" applyBorder="1" applyAlignment="1">
      <alignment vertical="center"/>
    </xf>
    <xf numFmtId="15" fontId="6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vertical="center"/>
      <protection locked="0"/>
    </xf>
    <xf numFmtId="0" fontId="0" fillId="0" borderId="5" xfId="0" applyBorder="1" applyAlignment="1">
      <alignment vertical="center"/>
    </xf>
  </cellXfs>
  <cellStyles count="3">
    <cellStyle name="一般" xfId="0" builtinId="0"/>
    <cellStyle name="千分位" xfId="1" builtinId="3"/>
    <cellStyle name="百分比" xfId="2" builtinId="5"/>
  </cellStyles>
  <dxfs count="99"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98" dataDxfId="96" headerRowBorderDxfId="97" tableBorderDxfId="95">
  <autoFilter ref="A1:AT3514" xr:uid="{A45583E2-F1E3-414A-85B7-FCF03CE7C6FC}"/>
  <tableColumns count="46">
    <tableColumn id="1" xr3:uid="{AAE9CE7A-6EE5-684B-BD8B-6FB306BD4AA2}" name="FY_Contract" dataDxfId="94"/>
    <tableColumn id="2" xr3:uid="{6DD04691-AC56-2D44-8010-202EFF160852}" name="Contract_Yr" dataDxfId="93"/>
    <tableColumn id="3" xr3:uid="{5DA8E0A0-39FB-BB4F-8D7D-511A2970B9E7}" name="Contract_Month" dataDxfId="92"/>
    <tableColumn id="41" xr3:uid="{2ACA8F28-14CE-5F4D-B426-8592D3E37B68}" name="FQ(Contract)" dataDxfId="91"/>
    <tableColumn id="4" xr3:uid="{EAA0CFF9-B844-6E4F-AE8E-FDFAF111D1EA}" name="FY_INV" dataDxfId="90"/>
    <tableColumn id="5" xr3:uid="{1925BE00-6C62-5C40-8C03-E61BE8CBFBDA}" name="Inv_Yr" dataDxfId="89"/>
    <tableColumn id="6" xr3:uid="{CE663C22-ACEB-1F44-89EA-16CBA3F75EE8}" name="Inv_Month" dataDxfId="88"/>
    <tableColumn id="7" xr3:uid="{FA7DE3F2-58FD-5A4B-98EA-C85A23C795DD}" name="Contract Cancelled_x000a_Month(due to YAMAHA delivery)" dataDxfId="87"/>
    <tableColumn id="8" xr3:uid="{E9D14EAF-764F-7948-AA3A-467F3CA849CA}" name="FQ(Invoice)" dataDxfId="86"/>
    <tableColumn id="9" xr3:uid="{80BEA84F-85F1-EF45-B44A-E7A29335712A}" name="Contract No." dataDxfId="85"/>
    <tableColumn id="10" xr3:uid="{1A61F2DF-64BD-CE4F-9A6D-6D912C9FCD60}" name="Customer Name" dataDxfId="84"/>
    <tableColumn id="42" xr3:uid="{CEBF68FB-82CA-C241-B227-C6C1FCCABFE1}" name="Ordered_Items" dataDxfId="83"/>
    <tableColumn id="12" xr3:uid="{58A21035-FFFC-FE4D-932C-573A25109147}" name="BRAND" dataDxfId="82"/>
    <tableColumn id="13" xr3:uid="{0BD97201-BE7C-5947-A031-9B9E32363AEC}" name="Item Qty" dataDxfId="81"/>
    <tableColumn id="14" xr3:uid="{CD8B0CF5-AC6D-9C44-823D-894FA3996830}" name="QTY(Feeder/ Nozzle/Accessories)" dataDxfId="80"/>
    <tableColumn id="15" xr3:uid="{D596FB67-9716-E34E-83F3-E9B087FC9D78}" name="Product_Type" dataDxfId="79"/>
    <tableColumn id="16" xr3:uid="{3755E707-C533-EB4B-B691-9D181F5F4D00}" name="New Customer" dataDxfId="78"/>
    <tableColumn id="17" xr3:uid="{38980276-396A-2741-9309-A7FAC3105339}" name="COST_CENTRE" dataDxfId="77"/>
    <tableColumn id="18" xr3:uid="{D808C100-E07E-1043-B266-076B2B30BB2D}" name="Region" dataDxfId="76"/>
    <tableColumn id="19" xr3:uid="{0D51CAF2-B0C9-B347-8B82-CABB6DF0A0FF}" name="Location" dataDxfId="75"/>
    <tableColumn id="20" xr3:uid="{54FB57A7-B461-1742-9E6E-62E4E17CCB33}" name="Territeries" dataDxfId="74"/>
    <tableColumn id="21" xr3:uid="{32EA7D3E-9A57-1346-833B-BCC6DE2B9CDA}" name="Salesman" dataDxfId="73"/>
    <tableColumn id="22" xr3:uid="{2B115E8E-C749-874C-A1EA-00343DFA4914}" name="Curr" dataDxfId="72"/>
    <tableColumn id="23" xr3:uid="{C8303ADB-7A05-B644-A090-0C48B3042F89}" name="Contract Unit Price" dataDxfId="71"/>
    <tableColumn id="24" xr3:uid="{5BE49477-DF64-D049-96E2-6CAD890E2EA4}" name="VAT" dataDxfId="70"/>
    <tableColumn id="25" xr3:uid="{3D797418-8B29-A649-8BC4-E04C6619DE2E}" name="Signed Contract_x000a_Amt" dataDxfId="69"/>
    <tableColumn id="26" xr3:uid="{476E64A9-124A-9548-85A7-6108450DFAAF}" name="Rate" dataDxfId="68"/>
    <tableColumn id="27" xr3:uid="{8FCA62EF-C920-A146-90F6-505F525E7A60}" name="Before tax Inv Amt (HKD)" dataDxfId="67"/>
    <tableColumn id="28" xr3:uid="{4EF416A5-534F-F543-AE13-B9B0B589096F}" name="G.P.  (HKD)" dataDxfId="66"/>
    <tableColumn id="29" xr3:uid="{BD20A655-677C-B84F-A51A-041C90BF7E67}" name="G.P. %" dataDxfId="65"/>
    <tableColumn id="30" xr3:uid="{242FB1B0-5A85-CD4B-A9E1-126C07CDA70F}" name="New Customer Qty" dataDxfId="64"/>
    <tableColumn id="31" xr3:uid="{58F4A1A1-47C9-1E43-8A95-625FF6547678}" name="New Customer Qty(Contract month)" dataDxfId="63"/>
    <tableColumn id="32" xr3:uid="{F3D4DEEC-53C2-6349-9CE2-E268DD946B2A}" name="Signed Contract Qty" dataDxfId="62"/>
    <tableColumn id="33" xr3:uid="{C8185536-B203-AA45-B0E4-36800B70926F}" name="Invoiced Contract Qty" dataDxfId="61"/>
    <tableColumn id="34" xr3:uid="{1EC37648-CC4C-C142-A616-BA9753252F28}" name="INVOICE  AMOUNT HKD of month" dataDxfId="60"/>
    <tableColumn id="35" xr3:uid="{5F4522B6-EAD9-F04E-A867-6287622DEAF3}" name="GP ( HKD) of month" dataDxfId="59"/>
    <tableColumn id="36" xr3:uid="{6AA1D995-9017-FB4E-A3AB-C846363DF78E}" name="GP%_of_month" dataDxfId="58"/>
    <tableColumn id="37" xr3:uid="{F4748927-DC9C-454F-8008-8C1DE3849D97}" name="INV NO." dataDxfId="57"/>
    <tableColumn id="38" xr3:uid="{B17BF2DE-1699-AC4A-ACB4-8EF428F40280}" name="ISSUED INV_x000a_AMOUNT_x000a_" dataDxfId="56"/>
    <tableColumn id="39" xr3:uid="{455EA308-FF47-914C-8AA3-88C9FDBB59F1}" name="S/N" dataDxfId="55"/>
    <tableColumn id="40" xr3:uid="{AF10112C-DE0C-CE4E-9895-A3798FA91332}" name="Remarks" dataDxfId="54"/>
    <tableColumn id="11" xr3:uid="{924118CF-3456-B642-A0DE-075C50629FEE}" name="INV YR&amp;MONTH" dataDxfId="53">
      <calculatedColumnFormula>IF(F2="","",F2&amp;G2)</calculatedColumnFormula>
    </tableColumn>
    <tableColumn id="43" xr3:uid="{EF9680DE-D49E-A147-8E74-0FBC400753FC}" name="INV YR&amp;MONTH&amp;CUR" dataDxfId="52">
      <calculatedColumnFormula>IF(W2="","",F2&amp;G2&amp;W2)</calculatedColumnFormula>
    </tableColumn>
    <tableColumn id="45" xr3:uid="{447CD2C3-FCAB-1146-B89C-8D8D9D128FC5}" name="BRAND_Details" dataDxfId="1" dataCellStyle="百分比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abSelected="1" topLeftCell="P1" zoomScale="94" zoomScaleNormal="94" workbookViewId="0">
      <pane ySplit="1" topLeftCell="A3301" activePane="bottomLeft" state="frozen"/>
      <selection pane="bottomLeft" activeCell="BF3331" sqref="BF3331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07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1.1640625" style="236"/>
    <col min="45" max="45" width="11.1640625" style="15"/>
  </cols>
  <sheetData>
    <row r="1" spans="1:46" s="12" customFormat="1" ht="53.75" customHeight="1">
      <c r="A1" s="134" t="s">
        <v>3165</v>
      </c>
      <c r="B1" s="135" t="s">
        <v>3166</v>
      </c>
      <c r="C1" s="135" t="s">
        <v>3167</v>
      </c>
      <c r="D1" s="135" t="s">
        <v>3168</v>
      </c>
      <c r="E1" s="129" t="s">
        <v>3169</v>
      </c>
      <c r="F1" s="130" t="s">
        <v>3170</v>
      </c>
      <c r="G1" s="130" t="s">
        <v>3171</v>
      </c>
      <c r="H1" s="1" t="s">
        <v>2</v>
      </c>
      <c r="I1" s="130" t="s">
        <v>3172</v>
      </c>
      <c r="J1" s="208" t="s">
        <v>3</v>
      </c>
      <c r="K1" s="209" t="s">
        <v>4</v>
      </c>
      <c r="L1" s="209" t="s">
        <v>3173</v>
      </c>
      <c r="M1" s="209" t="s">
        <v>3174</v>
      </c>
      <c r="N1" s="210" t="s">
        <v>6</v>
      </c>
      <c r="O1" s="211" t="s">
        <v>7</v>
      </c>
      <c r="P1" s="130" t="s">
        <v>3175</v>
      </c>
      <c r="Q1" s="2" t="s">
        <v>8</v>
      </c>
      <c r="R1" s="3" t="s">
        <v>3176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3177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3178</v>
      </c>
      <c r="AJ1" s="132" t="s">
        <v>3179</v>
      </c>
      <c r="AK1" s="133" t="s">
        <v>3180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3181</v>
      </c>
      <c r="AQ1" s="133" t="s">
        <v>3182</v>
      </c>
      <c r="AR1" s="235" t="s">
        <v>3342</v>
      </c>
      <c r="AS1" s="212" t="s">
        <v>3341</v>
      </c>
      <c r="AT1" s="239" t="s">
        <v>3343</v>
      </c>
    </row>
    <row r="2" spans="1:46" s="12" customFormat="1" ht="42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236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38" t="str">
        <f>IF(ISNUMBER(AS2), IF(AS2&gt;=0, IF(AS2&lt;=3, "0-3 months", IF(AS2&lt;=6, "4-6 months", "&gt; 6 months"))), "")</f>
        <v/>
      </c>
    </row>
    <row r="3" spans="1:46" s="12" customFormat="1" ht="42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  <c r="AR3" s="236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38" t="str">
        <f t="shared" ref="AT3:AT66" si="13">IF(ISNUMBER(AS3), IF(AS3&gt;=0, IF(AS3&lt;=3, "0-3 months", IF(AS3&lt;=6, "4-6 months", "&gt; 6 months"))), "")</f>
        <v/>
      </c>
    </row>
    <row r="4" spans="1:46" s="12" customFormat="1" ht="42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  <c r="AR4" s="236" t="str">
        <f t="shared" si="12"/>
        <v>C66 SERVICE</v>
      </c>
      <c r="AS4" s="22" t="str">
        <f t="shared" si="11"/>
        <v/>
      </c>
      <c r="AT4" s="238" t="str">
        <f t="shared" si="13"/>
        <v/>
      </c>
    </row>
    <row r="5" spans="1:46" s="12" customFormat="1" ht="42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  <c r="AR5" s="236" t="str">
        <f t="shared" si="12"/>
        <v>C66 SERVICE</v>
      </c>
      <c r="AS5" s="22" t="str">
        <f t="shared" si="11"/>
        <v/>
      </c>
      <c r="AT5" s="238" t="str">
        <f t="shared" si="13"/>
        <v/>
      </c>
    </row>
    <row r="6" spans="1:46" s="12" customFormat="1" ht="42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  <c r="AR6" s="236" t="str">
        <f t="shared" si="12"/>
        <v>C66 SERVICE</v>
      </c>
      <c r="AS6" s="22" t="str">
        <f t="shared" si="11"/>
        <v/>
      </c>
      <c r="AT6" s="238" t="str">
        <f t="shared" si="13"/>
        <v/>
      </c>
    </row>
    <row r="7" spans="1:46" s="12" customFormat="1" ht="42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  <c r="AR7" s="236" t="str">
        <f t="shared" si="12"/>
        <v>C66 SERVICE</v>
      </c>
      <c r="AS7" s="22" t="str">
        <f t="shared" si="11"/>
        <v/>
      </c>
      <c r="AT7" s="238" t="str">
        <f t="shared" si="13"/>
        <v/>
      </c>
    </row>
    <row r="8" spans="1:46" s="12" customFormat="1" ht="42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  <c r="AR8" s="236" t="str">
        <f t="shared" si="12"/>
        <v>C66 SERVICE</v>
      </c>
      <c r="AS8" s="22" t="str">
        <f t="shared" si="11"/>
        <v/>
      </c>
      <c r="AT8" s="238" t="str">
        <f t="shared" si="13"/>
        <v/>
      </c>
    </row>
    <row r="9" spans="1:46" s="12" customFormat="1" ht="42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  <c r="AR9" s="236" t="str">
        <f t="shared" si="12"/>
        <v>C66 SERVICE</v>
      </c>
      <c r="AS9" s="22" t="str">
        <f t="shared" si="11"/>
        <v/>
      </c>
      <c r="AT9" s="238" t="str">
        <f t="shared" si="13"/>
        <v/>
      </c>
    </row>
    <row r="10" spans="1:46" s="12" customFormat="1" ht="42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  <c r="AR10" s="236" t="str">
        <f t="shared" si="12"/>
        <v>C66 SERVICE</v>
      </c>
      <c r="AS10" s="22" t="str">
        <f t="shared" si="11"/>
        <v/>
      </c>
      <c r="AT10" s="238" t="str">
        <f t="shared" si="13"/>
        <v/>
      </c>
    </row>
    <row r="11" spans="1:46" s="12" customFormat="1" ht="42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  <c r="AR11" s="236" t="str">
        <f t="shared" si="12"/>
        <v>C66 SERVICE</v>
      </c>
      <c r="AS11" s="22" t="str">
        <f t="shared" si="11"/>
        <v/>
      </c>
      <c r="AT11" s="238" t="str">
        <f t="shared" si="13"/>
        <v/>
      </c>
    </row>
    <row r="12" spans="1:46" s="12" customFormat="1" ht="42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  <c r="AR12" s="236" t="str">
        <f t="shared" si="12"/>
        <v>C66 SERVICE</v>
      </c>
      <c r="AS12" s="22" t="str">
        <f t="shared" si="11"/>
        <v/>
      </c>
      <c r="AT12" s="238" t="str">
        <f t="shared" si="13"/>
        <v/>
      </c>
    </row>
    <row r="13" spans="1:46" s="12" customFormat="1" ht="42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  <c r="AR13" s="236" t="str">
        <f t="shared" si="12"/>
        <v>C66 SERVICE</v>
      </c>
      <c r="AS13" s="22" t="str">
        <f t="shared" si="11"/>
        <v/>
      </c>
      <c r="AT13" s="238" t="str">
        <f t="shared" si="13"/>
        <v/>
      </c>
    </row>
    <row r="14" spans="1:46" s="12" customFormat="1" ht="42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  <c r="AR14" s="236" t="str">
        <f t="shared" si="12"/>
        <v>C66 SERVICE</v>
      </c>
      <c r="AS14" s="22" t="str">
        <f t="shared" si="11"/>
        <v/>
      </c>
      <c r="AT14" s="238" t="str">
        <f t="shared" si="13"/>
        <v/>
      </c>
    </row>
    <row r="15" spans="1:46" s="12" customFormat="1" ht="42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  <c r="AR15" s="236" t="str">
        <f t="shared" si="12"/>
        <v>C66 SERVICE</v>
      </c>
      <c r="AS15" s="22" t="str">
        <f t="shared" si="11"/>
        <v/>
      </c>
      <c r="AT15" s="238" t="str">
        <f t="shared" si="13"/>
        <v/>
      </c>
    </row>
    <row r="16" spans="1:46" s="12" customFormat="1" ht="42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  <c r="AR16" s="236" t="str">
        <f t="shared" si="12"/>
        <v>C66 SERVICE</v>
      </c>
      <c r="AS16" s="22" t="str">
        <f t="shared" si="11"/>
        <v/>
      </c>
      <c r="AT16" s="238" t="str">
        <f t="shared" si="13"/>
        <v/>
      </c>
    </row>
    <row r="17" spans="1:46" s="12" customFormat="1" ht="42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  <c r="AR17" s="236" t="str">
        <f t="shared" si="12"/>
        <v>C66 SERVICE</v>
      </c>
      <c r="AS17" s="22" t="str">
        <f t="shared" si="11"/>
        <v/>
      </c>
      <c r="AT17" s="238" t="str">
        <f t="shared" si="13"/>
        <v/>
      </c>
    </row>
    <row r="18" spans="1:46" s="12" customFormat="1" ht="42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  <c r="AR18" s="236" t="str">
        <f t="shared" si="12"/>
        <v>C66 SERVICE</v>
      </c>
      <c r="AS18" s="22" t="str">
        <f t="shared" si="11"/>
        <v/>
      </c>
      <c r="AT18" s="238" t="str">
        <f t="shared" si="13"/>
        <v/>
      </c>
    </row>
    <row r="19" spans="1:46" s="12" customFormat="1" ht="42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  <c r="AR19" s="236" t="str">
        <f t="shared" si="12"/>
        <v>C66 SERVICE</v>
      </c>
      <c r="AS19" s="22" t="str">
        <f t="shared" si="11"/>
        <v/>
      </c>
      <c r="AT19" s="238" t="str">
        <f t="shared" si="13"/>
        <v/>
      </c>
    </row>
    <row r="20" spans="1:46" s="12" customFormat="1" ht="42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  <c r="AR20" s="236" t="str">
        <f t="shared" si="12"/>
        <v>C66 SERVICE</v>
      </c>
      <c r="AS20" s="22" t="str">
        <f t="shared" si="11"/>
        <v/>
      </c>
      <c r="AT20" s="238" t="str">
        <f t="shared" si="13"/>
        <v/>
      </c>
    </row>
    <row r="21" spans="1:46" s="12" customFormat="1" ht="42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  <c r="AR21" s="236" t="str">
        <f t="shared" si="12"/>
        <v>C66 SERVICE</v>
      </c>
      <c r="AS21" s="22" t="str">
        <f t="shared" si="11"/>
        <v/>
      </c>
      <c r="AT21" s="238" t="str">
        <f t="shared" si="13"/>
        <v/>
      </c>
    </row>
    <row r="22" spans="1:46" s="12" customFormat="1" ht="42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  <c r="AR22" s="236" t="str">
        <f t="shared" si="12"/>
        <v>C66 SERVICE</v>
      </c>
      <c r="AS22" s="22" t="str">
        <f t="shared" si="11"/>
        <v/>
      </c>
      <c r="AT22" s="238" t="str">
        <f t="shared" si="13"/>
        <v/>
      </c>
    </row>
    <row r="23" spans="1:46" s="12" customFormat="1" ht="42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  <c r="AR23" s="236" t="str">
        <f t="shared" si="12"/>
        <v>C66 SERVICE</v>
      </c>
      <c r="AS23" s="22" t="str">
        <f t="shared" si="11"/>
        <v/>
      </c>
      <c r="AT23" s="238" t="str">
        <f t="shared" si="13"/>
        <v/>
      </c>
    </row>
    <row r="24" spans="1:46" s="12" customFormat="1" ht="42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  <c r="AR24" s="236" t="str">
        <f t="shared" si="12"/>
        <v>C66 SERVICE</v>
      </c>
      <c r="AS24" s="22" t="str">
        <f t="shared" si="11"/>
        <v/>
      </c>
      <c r="AT24" s="238" t="str">
        <f t="shared" si="13"/>
        <v/>
      </c>
    </row>
    <row r="25" spans="1:46" s="12" customFormat="1" ht="42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  <c r="AR25" s="236" t="str">
        <f t="shared" si="12"/>
        <v>C66 SERVICE</v>
      </c>
      <c r="AS25" s="22" t="str">
        <f t="shared" si="11"/>
        <v/>
      </c>
      <c r="AT25" s="238" t="str">
        <f t="shared" si="13"/>
        <v/>
      </c>
    </row>
    <row r="26" spans="1:46" s="12" customFormat="1" ht="42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  <c r="AR26" s="236" t="str">
        <f t="shared" si="12"/>
        <v>C66 SERVICE</v>
      </c>
      <c r="AS26" s="22" t="str">
        <f t="shared" si="11"/>
        <v/>
      </c>
      <c r="AT26" s="238" t="str">
        <f t="shared" si="13"/>
        <v/>
      </c>
    </row>
    <row r="27" spans="1:46" s="12" customFormat="1" ht="42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  <c r="AR27" s="236" t="str">
        <f t="shared" si="12"/>
        <v>C66 SERVICE</v>
      </c>
      <c r="AS27" s="22" t="str">
        <f t="shared" si="11"/>
        <v/>
      </c>
      <c r="AT27" s="238" t="str">
        <f t="shared" si="13"/>
        <v/>
      </c>
    </row>
    <row r="28" spans="1:46" s="12" customFormat="1" ht="42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  <c r="AR28" s="236" t="str">
        <f t="shared" si="12"/>
        <v>C66 SERVICE</v>
      </c>
      <c r="AS28" s="22" t="str">
        <f t="shared" si="11"/>
        <v/>
      </c>
      <c r="AT28" s="238" t="str">
        <f t="shared" si="13"/>
        <v/>
      </c>
    </row>
    <row r="29" spans="1:46" s="12" customFormat="1" ht="42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  <c r="AR29" s="236" t="str">
        <f t="shared" si="12"/>
        <v>C66 SERVICE</v>
      </c>
      <c r="AS29" s="22" t="str">
        <f t="shared" si="11"/>
        <v/>
      </c>
      <c r="AT29" s="238" t="str">
        <f t="shared" si="13"/>
        <v/>
      </c>
    </row>
    <row r="30" spans="1:46" s="12" customFormat="1" ht="42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  <c r="AR30" s="236" t="str">
        <f t="shared" si="12"/>
        <v>C66 SERVICE</v>
      </c>
      <c r="AS30" s="22" t="str">
        <f t="shared" si="11"/>
        <v/>
      </c>
      <c r="AT30" s="238" t="str">
        <f t="shared" si="13"/>
        <v/>
      </c>
    </row>
    <row r="31" spans="1:46" s="12" customFormat="1" ht="42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  <c r="AR31" s="236" t="str">
        <f t="shared" si="12"/>
        <v>C66 SERVICE</v>
      </c>
      <c r="AS31" s="22" t="str">
        <f t="shared" si="11"/>
        <v/>
      </c>
      <c r="AT31" s="238" t="str">
        <f t="shared" si="13"/>
        <v/>
      </c>
    </row>
    <row r="32" spans="1:46" s="12" customFormat="1" ht="42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  <c r="AR32" s="236" t="str">
        <f t="shared" si="12"/>
        <v>C66 SERVICE</v>
      </c>
      <c r="AS32" s="22" t="str">
        <f t="shared" si="11"/>
        <v/>
      </c>
      <c r="AT32" s="238" t="str">
        <f t="shared" si="13"/>
        <v/>
      </c>
    </row>
    <row r="33" spans="1:46" s="12" customFormat="1" ht="42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  <c r="AR33" s="236" t="str">
        <f t="shared" si="12"/>
        <v>C66 SERVICE</v>
      </c>
      <c r="AS33" s="22" t="str">
        <f t="shared" si="11"/>
        <v/>
      </c>
      <c r="AT33" s="238" t="str">
        <f t="shared" si="13"/>
        <v/>
      </c>
    </row>
    <row r="34" spans="1:46" s="12" customFormat="1" ht="42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  <c r="AR34" s="236" t="str">
        <f t="shared" si="12"/>
        <v>C66 SERVICE</v>
      </c>
      <c r="AS34" s="22" t="str">
        <f t="shared" si="11"/>
        <v/>
      </c>
      <c r="AT34" s="238" t="str">
        <f t="shared" si="13"/>
        <v/>
      </c>
    </row>
    <row r="35" spans="1:46" s="12" customFormat="1" ht="42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  <c r="AR35" s="236" t="str">
        <f t="shared" si="12"/>
        <v>C66 SERVICE</v>
      </c>
      <c r="AS35" s="22" t="str">
        <f t="shared" si="11"/>
        <v/>
      </c>
      <c r="AT35" s="238" t="str">
        <f t="shared" si="13"/>
        <v/>
      </c>
    </row>
    <row r="36" spans="1:46" s="12" customFormat="1" ht="42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  <c r="AR36" s="236" t="str">
        <f t="shared" si="12"/>
        <v>C66 SERVICE</v>
      </c>
      <c r="AS36" s="22" t="str">
        <f t="shared" si="11"/>
        <v/>
      </c>
      <c r="AT36" s="238" t="str">
        <f t="shared" si="13"/>
        <v/>
      </c>
    </row>
    <row r="37" spans="1:46" s="12" customFormat="1" ht="42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  <c r="AR37" s="236" t="str">
        <f t="shared" si="12"/>
        <v>C66 SERVICE</v>
      </c>
      <c r="AS37" s="22" t="str">
        <f t="shared" si="11"/>
        <v/>
      </c>
      <c r="AT37" s="238" t="str">
        <f t="shared" si="13"/>
        <v/>
      </c>
    </row>
    <row r="38" spans="1:46" s="12" customFormat="1" ht="42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  <c r="AR38" s="236" t="str">
        <f t="shared" si="12"/>
        <v>C66 SERVICE</v>
      </c>
      <c r="AS38" s="22" t="str">
        <f t="shared" si="11"/>
        <v/>
      </c>
      <c r="AT38" s="238" t="str">
        <f t="shared" si="13"/>
        <v/>
      </c>
    </row>
    <row r="39" spans="1:46" s="12" customFormat="1" ht="42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  <c r="AR39" s="236" t="str">
        <f t="shared" si="12"/>
        <v>C66 SERVICE</v>
      </c>
      <c r="AS39" s="22" t="str">
        <f t="shared" si="11"/>
        <v/>
      </c>
      <c r="AT39" s="238" t="str">
        <f t="shared" si="13"/>
        <v/>
      </c>
    </row>
    <row r="40" spans="1:46" s="12" customFormat="1" ht="42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  <c r="AR40" s="236" t="str">
        <f t="shared" si="12"/>
        <v>C66 SERVICE</v>
      </c>
      <c r="AS40" s="22" t="str">
        <f t="shared" si="11"/>
        <v/>
      </c>
      <c r="AT40" s="238" t="str">
        <f t="shared" si="13"/>
        <v/>
      </c>
    </row>
    <row r="41" spans="1:46" s="12" customFormat="1" ht="42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  <c r="AR41" s="236" t="str">
        <f t="shared" si="12"/>
        <v>C66 SERVICE</v>
      </c>
      <c r="AS41" s="22" t="str">
        <f t="shared" si="11"/>
        <v/>
      </c>
      <c r="AT41" s="238" t="str">
        <f t="shared" si="13"/>
        <v/>
      </c>
    </row>
    <row r="42" spans="1:46" s="12" customFormat="1" ht="42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  <c r="AR42" s="236" t="str">
        <f t="shared" si="12"/>
        <v>C66 SERVICE</v>
      </c>
      <c r="AS42" s="22" t="str">
        <f t="shared" si="11"/>
        <v/>
      </c>
      <c r="AT42" s="238" t="str">
        <f t="shared" si="13"/>
        <v/>
      </c>
    </row>
    <row r="43" spans="1:46" s="12" customFormat="1" ht="42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  <c r="AR43" s="236" t="str">
        <f t="shared" si="12"/>
        <v>C66 SERVICE</v>
      </c>
      <c r="AS43" s="22" t="str">
        <f t="shared" si="11"/>
        <v/>
      </c>
      <c r="AT43" s="238" t="str">
        <f t="shared" si="13"/>
        <v/>
      </c>
    </row>
    <row r="44" spans="1:46" s="12" customFormat="1" ht="42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  <c r="AR44" s="236" t="str">
        <f t="shared" si="12"/>
        <v>C66 SERVICE</v>
      </c>
      <c r="AS44" s="22" t="str">
        <f t="shared" si="11"/>
        <v/>
      </c>
      <c r="AT44" s="238" t="str">
        <f t="shared" si="13"/>
        <v/>
      </c>
    </row>
    <row r="45" spans="1:46" s="12" customFormat="1" ht="42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  <c r="AR45" s="236" t="str">
        <f t="shared" si="12"/>
        <v>C66 SERVICE</v>
      </c>
      <c r="AS45" s="22" t="str">
        <f t="shared" si="11"/>
        <v/>
      </c>
      <c r="AT45" s="238" t="str">
        <f t="shared" si="13"/>
        <v/>
      </c>
    </row>
    <row r="46" spans="1:46" s="12" customFormat="1" ht="42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  <c r="AR46" s="236" t="str">
        <f t="shared" si="12"/>
        <v>C66 SERVICE</v>
      </c>
      <c r="AS46" s="22" t="str">
        <f t="shared" si="11"/>
        <v/>
      </c>
      <c r="AT46" s="238" t="str">
        <f t="shared" si="13"/>
        <v/>
      </c>
    </row>
    <row r="47" spans="1:46" s="12" customFormat="1" ht="42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  <c r="AR47" s="236" t="str">
        <f t="shared" si="12"/>
        <v>C66 SERVICE</v>
      </c>
      <c r="AS47" s="22" t="str">
        <f t="shared" si="11"/>
        <v/>
      </c>
      <c r="AT47" s="238" t="str">
        <f t="shared" si="13"/>
        <v/>
      </c>
    </row>
    <row r="48" spans="1:46" s="12" customFormat="1" ht="42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  <c r="AR48" s="236" t="str">
        <f t="shared" si="12"/>
        <v>C66 SERVICE</v>
      </c>
      <c r="AS48" s="22" t="str">
        <f t="shared" si="11"/>
        <v/>
      </c>
      <c r="AT48" s="238" t="str">
        <f t="shared" si="13"/>
        <v/>
      </c>
    </row>
    <row r="49" spans="1:46" s="12" customFormat="1" ht="42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  <c r="AR49" s="236" t="str">
        <f t="shared" si="12"/>
        <v>C66 SERVICE</v>
      </c>
      <c r="AS49" s="22" t="str">
        <f t="shared" si="11"/>
        <v/>
      </c>
      <c r="AT49" s="238" t="str">
        <f t="shared" si="13"/>
        <v/>
      </c>
    </row>
    <row r="50" spans="1:46" s="12" customFormat="1" ht="42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  <c r="AR50" s="236" t="str">
        <f t="shared" si="12"/>
        <v>C66 SERVICE</v>
      </c>
      <c r="AS50" s="22" t="str">
        <f t="shared" si="11"/>
        <v/>
      </c>
      <c r="AT50" s="238" t="str">
        <f t="shared" si="13"/>
        <v/>
      </c>
    </row>
    <row r="51" spans="1:46" s="12" customFormat="1" ht="42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  <c r="AR51" s="236" t="str">
        <f t="shared" si="12"/>
        <v>C66 SERVICE</v>
      </c>
      <c r="AS51" s="22" t="str">
        <f t="shared" si="11"/>
        <v/>
      </c>
      <c r="AT51" s="238" t="str">
        <f t="shared" si="13"/>
        <v/>
      </c>
    </row>
    <row r="52" spans="1:46" s="12" customFormat="1" ht="42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  <c r="AR52" s="236" t="str">
        <f t="shared" si="12"/>
        <v>C66 SERVICE</v>
      </c>
      <c r="AS52" s="22" t="str">
        <f t="shared" si="11"/>
        <v/>
      </c>
      <c r="AT52" s="238" t="str">
        <f t="shared" si="13"/>
        <v/>
      </c>
    </row>
    <row r="53" spans="1:46" s="12" customFormat="1" ht="42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  <c r="AR53" s="236" t="str">
        <f t="shared" si="12"/>
        <v>C66 SERVICE</v>
      </c>
      <c r="AS53" s="22" t="str">
        <f t="shared" si="11"/>
        <v/>
      </c>
      <c r="AT53" s="238" t="str">
        <f t="shared" si="13"/>
        <v/>
      </c>
    </row>
    <row r="54" spans="1:46" s="12" customFormat="1" ht="42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  <c r="AR54" s="236" t="str">
        <f t="shared" si="12"/>
        <v>C66 SERVICE</v>
      </c>
      <c r="AS54" s="22" t="str">
        <f t="shared" si="11"/>
        <v/>
      </c>
      <c r="AT54" s="238" t="str">
        <f t="shared" si="13"/>
        <v/>
      </c>
    </row>
    <row r="55" spans="1:46" s="12" customFormat="1" ht="42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  <c r="AR55" s="236" t="str">
        <f t="shared" si="12"/>
        <v>C66 SERVICE</v>
      </c>
      <c r="AS55" s="22" t="str">
        <f t="shared" si="11"/>
        <v/>
      </c>
      <c r="AT55" s="238" t="str">
        <f t="shared" si="13"/>
        <v/>
      </c>
    </row>
    <row r="56" spans="1:46" s="12" customFormat="1" ht="42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  <c r="AR56" s="236" t="str">
        <f t="shared" si="12"/>
        <v>C66 SERVICE</v>
      </c>
      <c r="AS56" s="22" t="str">
        <f t="shared" si="11"/>
        <v/>
      </c>
      <c r="AT56" s="238" t="str">
        <f t="shared" si="13"/>
        <v/>
      </c>
    </row>
    <row r="57" spans="1:46" s="12" customFormat="1" ht="42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  <c r="AR57" s="236" t="str">
        <f t="shared" si="12"/>
        <v>C66 SERVICE</v>
      </c>
      <c r="AS57" s="22" t="str">
        <f t="shared" si="11"/>
        <v/>
      </c>
      <c r="AT57" s="238" t="str">
        <f t="shared" si="13"/>
        <v/>
      </c>
    </row>
    <row r="58" spans="1:46" s="12" customFormat="1" ht="42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  <c r="AR58" s="236" t="str">
        <f t="shared" si="12"/>
        <v>C66 SERVICE</v>
      </c>
      <c r="AS58" s="22" t="str">
        <f t="shared" si="11"/>
        <v/>
      </c>
      <c r="AT58" s="238" t="str">
        <f t="shared" si="13"/>
        <v/>
      </c>
    </row>
    <row r="59" spans="1:46" s="12" customFormat="1" ht="42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  <c r="AR59" s="236" t="str">
        <f t="shared" si="12"/>
        <v>C66 SERVICE</v>
      </c>
      <c r="AS59" s="22" t="str">
        <f t="shared" si="11"/>
        <v/>
      </c>
      <c r="AT59" s="238" t="str">
        <f t="shared" si="13"/>
        <v/>
      </c>
    </row>
    <row r="60" spans="1:46" s="12" customFormat="1" ht="42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  <c r="AR60" s="236" t="str">
        <f t="shared" si="12"/>
        <v>C66 SERVICE</v>
      </c>
      <c r="AS60" s="22" t="str">
        <f t="shared" si="11"/>
        <v/>
      </c>
      <c r="AT60" s="238" t="str">
        <f t="shared" si="13"/>
        <v/>
      </c>
    </row>
    <row r="61" spans="1:46" s="12" customFormat="1" ht="42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  <c r="AR61" s="236" t="str">
        <f t="shared" si="12"/>
        <v>C66 SERVICE</v>
      </c>
      <c r="AS61" s="22" t="str">
        <f t="shared" si="11"/>
        <v/>
      </c>
      <c r="AT61" s="238" t="str">
        <f t="shared" si="13"/>
        <v/>
      </c>
    </row>
    <row r="62" spans="1:46" s="12" customFormat="1" ht="42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  <c r="AR62" s="236" t="str">
        <f t="shared" si="12"/>
        <v>C66 SERVICE</v>
      </c>
      <c r="AS62" s="22" t="str">
        <f t="shared" si="11"/>
        <v/>
      </c>
      <c r="AT62" s="238" t="str">
        <f t="shared" si="13"/>
        <v/>
      </c>
    </row>
    <row r="63" spans="1:46" s="12" customFormat="1" ht="42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  <c r="AR63" s="236" t="str">
        <f t="shared" si="12"/>
        <v>C66 SERVICE</v>
      </c>
      <c r="AS63" s="22" t="str">
        <f t="shared" si="11"/>
        <v/>
      </c>
      <c r="AT63" s="238" t="str">
        <f t="shared" si="13"/>
        <v/>
      </c>
    </row>
    <row r="64" spans="1:46" s="12" customFormat="1" ht="42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  <c r="AR64" s="236" t="str">
        <f t="shared" si="12"/>
        <v>C66 SERVICE</v>
      </c>
      <c r="AS64" s="22" t="str">
        <f t="shared" si="11"/>
        <v/>
      </c>
      <c r="AT64" s="238" t="str">
        <f t="shared" si="13"/>
        <v/>
      </c>
    </row>
    <row r="65" spans="1:46" s="12" customFormat="1" ht="42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  <c r="AR65" s="236" t="str">
        <f t="shared" si="12"/>
        <v>C66 SERVICE</v>
      </c>
      <c r="AS65" s="22" t="str">
        <f t="shared" si="11"/>
        <v/>
      </c>
      <c r="AT65" s="238" t="str">
        <f t="shared" si="13"/>
        <v/>
      </c>
    </row>
    <row r="66" spans="1:46" s="12" customFormat="1" ht="42">
      <c r="A66" s="65"/>
      <c r="B66" s="66"/>
      <c r="C66" s="66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7">IF(X66="","",X66*MAX(O66,N66))</f>
        <v/>
      </c>
      <c r="AA66" s="183"/>
      <c r="AB66" s="184">
        <v>103000</v>
      </c>
      <c r="AC66" s="185">
        <f t="shared" ref="AC66:AC129" si="18">IF(R66&lt;&gt;"",AB66*AD66,"")</f>
        <v>0</v>
      </c>
      <c r="AD66" s="140"/>
      <c r="AE66" s="186">
        <f t="shared" ref="AE66:AE129" si="19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9"/>
      <c r="AM66" s="69"/>
      <c r="AN66" s="69"/>
      <c r="AO66" s="69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236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38" t="str">
        <f t="shared" si="13"/>
        <v/>
      </c>
    </row>
    <row r="67" spans="1:46" s="12" customFormat="1" ht="42">
      <c r="A67" s="65"/>
      <c r="B67" s="66"/>
      <c r="C67" s="66"/>
      <c r="D67" s="39" t="str">
        <f t="shared" si="14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5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6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7"/>
        <v/>
      </c>
      <c r="AA67" s="183"/>
      <c r="AB67" s="184">
        <v>306000</v>
      </c>
      <c r="AC67" s="185">
        <f t="shared" si="18"/>
        <v>0</v>
      </c>
      <c r="AD67" s="140"/>
      <c r="AE67" s="186">
        <f t="shared" si="19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9"/>
      <c r="AM67" s="69"/>
      <c r="AN67" s="69"/>
      <c r="AO67" s="69"/>
      <c r="AP67" s="28" t="str">
        <f t="shared" si="23"/>
        <v>20212</v>
      </c>
      <c r="AQ67" s="28" t="str">
        <f t="shared" si="24"/>
        <v/>
      </c>
      <c r="AR67" s="236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38" t="str">
        <f t="shared" ref="AT67:AT130" si="27">IF(ISNUMBER(AS67), IF(AS67&gt;=0, IF(AS67&lt;=3, "0-3 months", IF(AS67&lt;=6, "4-6 months", "&gt; 6 months"))), "")</f>
        <v/>
      </c>
    </row>
    <row r="68" spans="1:46" s="12" customFormat="1" ht="42">
      <c r="A68" s="65"/>
      <c r="B68" s="66"/>
      <c r="C68" s="66"/>
      <c r="D68" s="39" t="str">
        <f t="shared" si="14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5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6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7"/>
        <v/>
      </c>
      <c r="AA68" s="183"/>
      <c r="AB68" s="184">
        <v>54000</v>
      </c>
      <c r="AC68" s="185">
        <f t="shared" si="18"/>
        <v>0</v>
      </c>
      <c r="AD68" s="140"/>
      <c r="AE68" s="186">
        <f t="shared" si="19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9"/>
      <c r="AM68" s="69"/>
      <c r="AN68" s="69"/>
      <c r="AO68" s="69"/>
      <c r="AP68" s="28" t="str">
        <f t="shared" si="23"/>
        <v>20212</v>
      </c>
      <c r="AQ68" s="28" t="str">
        <f t="shared" si="24"/>
        <v/>
      </c>
      <c r="AR68" s="236" t="str">
        <f t="shared" si="26"/>
        <v>C66 SERVICE</v>
      </c>
      <c r="AS68" s="22" t="str">
        <f t="shared" si="25"/>
        <v/>
      </c>
      <c r="AT68" s="238" t="str">
        <f t="shared" si="27"/>
        <v/>
      </c>
    </row>
    <row r="69" spans="1:46" s="12" customFormat="1" ht="42">
      <c r="A69" s="65"/>
      <c r="B69" s="66"/>
      <c r="C69" s="66"/>
      <c r="D69" s="39" t="str">
        <f t="shared" si="14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5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6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7"/>
        <v/>
      </c>
      <c r="AA69" s="183"/>
      <c r="AB69" s="184">
        <v>16000</v>
      </c>
      <c r="AC69" s="185">
        <f t="shared" si="18"/>
        <v>0</v>
      </c>
      <c r="AD69" s="140"/>
      <c r="AE69" s="186">
        <f t="shared" si="19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9"/>
      <c r="AM69" s="69"/>
      <c r="AN69" s="69"/>
      <c r="AO69" s="69"/>
      <c r="AP69" s="28" t="str">
        <f t="shared" si="23"/>
        <v>20212</v>
      </c>
      <c r="AQ69" s="28" t="str">
        <f t="shared" si="24"/>
        <v/>
      </c>
      <c r="AR69" s="236" t="str">
        <f t="shared" si="26"/>
        <v>C66 SERVICE</v>
      </c>
      <c r="AS69" s="22" t="str">
        <f t="shared" si="25"/>
        <v/>
      </c>
      <c r="AT69" s="238" t="str">
        <f t="shared" si="27"/>
        <v/>
      </c>
    </row>
    <row r="70" spans="1:46" s="12" customFormat="1" ht="42">
      <c r="A70" s="65"/>
      <c r="B70" s="66"/>
      <c r="C70" s="66"/>
      <c r="D70" s="39" t="str">
        <f t="shared" si="14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5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6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7"/>
        <v/>
      </c>
      <c r="AA70" s="183"/>
      <c r="AB70" s="184">
        <v>251000</v>
      </c>
      <c r="AC70" s="185">
        <f t="shared" si="18"/>
        <v>0</v>
      </c>
      <c r="AD70" s="140"/>
      <c r="AE70" s="186">
        <f t="shared" si="19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9"/>
      <c r="AM70" s="69"/>
      <c r="AN70" s="69"/>
      <c r="AO70" s="69"/>
      <c r="AP70" s="28" t="str">
        <f t="shared" si="23"/>
        <v>20211</v>
      </c>
      <c r="AQ70" s="28" t="str">
        <f t="shared" si="24"/>
        <v/>
      </c>
      <c r="AR70" s="236" t="str">
        <f t="shared" si="26"/>
        <v>C66 SERVICE</v>
      </c>
      <c r="AS70" s="22" t="str">
        <f t="shared" si="25"/>
        <v/>
      </c>
      <c r="AT70" s="238" t="str">
        <f t="shared" si="27"/>
        <v/>
      </c>
    </row>
    <row r="71" spans="1:46" s="12" customFormat="1" ht="42">
      <c r="A71" s="65"/>
      <c r="B71" s="66"/>
      <c r="C71" s="66"/>
      <c r="D71" s="39" t="str">
        <f t="shared" si="14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5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6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7"/>
        <v/>
      </c>
      <c r="AA71" s="183"/>
      <c r="AB71" s="184">
        <v>446000</v>
      </c>
      <c r="AC71" s="185">
        <f t="shared" si="18"/>
        <v>0</v>
      </c>
      <c r="AD71" s="140"/>
      <c r="AE71" s="186">
        <f t="shared" si="19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9"/>
      <c r="AM71" s="69"/>
      <c r="AN71" s="69"/>
      <c r="AO71" s="69"/>
      <c r="AP71" s="28" t="str">
        <f t="shared" si="23"/>
        <v>20211</v>
      </c>
      <c r="AQ71" s="28" t="str">
        <f t="shared" si="24"/>
        <v/>
      </c>
      <c r="AR71" s="236" t="str">
        <f t="shared" si="26"/>
        <v>C66 SERVICE</v>
      </c>
      <c r="AS71" s="22" t="str">
        <f t="shared" si="25"/>
        <v/>
      </c>
      <c r="AT71" s="238" t="str">
        <f t="shared" si="27"/>
        <v/>
      </c>
    </row>
    <row r="72" spans="1:46" s="12" customFormat="1" ht="42">
      <c r="A72" s="65"/>
      <c r="B72" s="66"/>
      <c r="C72" s="66"/>
      <c r="D72" s="39" t="str">
        <f t="shared" si="14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5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6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7"/>
        <v/>
      </c>
      <c r="AA72" s="183"/>
      <c r="AB72" s="184">
        <v>107000</v>
      </c>
      <c r="AC72" s="185">
        <f t="shared" si="18"/>
        <v>0</v>
      </c>
      <c r="AD72" s="140"/>
      <c r="AE72" s="186">
        <f t="shared" si="19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9"/>
      <c r="AM72" s="69"/>
      <c r="AN72" s="69"/>
      <c r="AO72" s="69"/>
      <c r="AP72" s="28" t="str">
        <f t="shared" si="23"/>
        <v>20211</v>
      </c>
      <c r="AQ72" s="28" t="str">
        <f t="shared" si="24"/>
        <v/>
      </c>
      <c r="AR72" s="236" t="str">
        <f t="shared" si="26"/>
        <v>C66 SERVICE</v>
      </c>
      <c r="AS72" s="22" t="str">
        <f t="shared" si="25"/>
        <v/>
      </c>
      <c r="AT72" s="238" t="str">
        <f t="shared" si="27"/>
        <v/>
      </c>
    </row>
    <row r="73" spans="1:46" s="12" customFormat="1" ht="42">
      <c r="A73" s="65"/>
      <c r="B73" s="66"/>
      <c r="C73" s="66"/>
      <c r="D73" s="39" t="str">
        <f t="shared" si="14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5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6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7"/>
        <v/>
      </c>
      <c r="AA73" s="183"/>
      <c r="AB73" s="184">
        <v>0</v>
      </c>
      <c r="AC73" s="185">
        <f t="shared" si="18"/>
        <v>0</v>
      </c>
      <c r="AD73" s="140"/>
      <c r="AE73" s="186">
        <f t="shared" si="19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9"/>
      <c r="AM73" s="69"/>
      <c r="AN73" s="69"/>
      <c r="AO73" s="69"/>
      <c r="AP73" s="28" t="str">
        <f t="shared" si="23"/>
        <v>20211</v>
      </c>
      <c r="AQ73" s="28" t="str">
        <f t="shared" si="24"/>
        <v/>
      </c>
      <c r="AR73" s="236" t="str">
        <f t="shared" si="26"/>
        <v>C66 SERVICE</v>
      </c>
      <c r="AS73" s="22" t="str">
        <f t="shared" si="25"/>
        <v/>
      </c>
      <c r="AT73" s="238" t="str">
        <f t="shared" si="27"/>
        <v/>
      </c>
    </row>
    <row r="74" spans="1:46" s="12" customFormat="1" ht="42">
      <c r="A74" s="65"/>
      <c r="B74" s="66"/>
      <c r="C74" s="66"/>
      <c r="D74" s="39" t="str">
        <f t="shared" si="14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5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6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7"/>
        <v/>
      </c>
      <c r="AA74" s="183"/>
      <c r="AB74" s="184">
        <v>228000</v>
      </c>
      <c r="AC74" s="185">
        <f t="shared" si="18"/>
        <v>0</v>
      </c>
      <c r="AD74" s="140"/>
      <c r="AE74" s="186">
        <f t="shared" si="19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9"/>
      <c r="AM74" s="69"/>
      <c r="AN74" s="69"/>
      <c r="AO74" s="69"/>
      <c r="AP74" s="28" t="str">
        <f t="shared" si="23"/>
        <v>20214</v>
      </c>
      <c r="AQ74" s="28" t="str">
        <f t="shared" si="24"/>
        <v/>
      </c>
      <c r="AR74" s="236" t="str">
        <f t="shared" si="26"/>
        <v>C66 SERVICE</v>
      </c>
      <c r="AS74" s="22" t="str">
        <f t="shared" si="25"/>
        <v/>
      </c>
      <c r="AT74" s="238" t="str">
        <f t="shared" si="27"/>
        <v/>
      </c>
    </row>
    <row r="75" spans="1:46" s="12" customFormat="1" ht="42">
      <c r="A75" s="65"/>
      <c r="B75" s="66"/>
      <c r="C75" s="66"/>
      <c r="D75" s="39" t="str">
        <f t="shared" si="14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5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6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7"/>
        <v/>
      </c>
      <c r="AA75" s="183"/>
      <c r="AB75" s="184">
        <v>260000</v>
      </c>
      <c r="AC75" s="185">
        <f t="shared" si="18"/>
        <v>0</v>
      </c>
      <c r="AD75" s="140"/>
      <c r="AE75" s="186">
        <f t="shared" si="19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9"/>
      <c r="AM75" s="69"/>
      <c r="AN75" s="69"/>
      <c r="AO75" s="69"/>
      <c r="AP75" s="28" t="str">
        <f t="shared" si="23"/>
        <v>20214</v>
      </c>
      <c r="AQ75" s="28" t="str">
        <f t="shared" si="24"/>
        <v/>
      </c>
      <c r="AR75" s="236" t="str">
        <f t="shared" si="26"/>
        <v>C66 SERVICE</v>
      </c>
      <c r="AS75" s="22" t="str">
        <f t="shared" si="25"/>
        <v/>
      </c>
      <c r="AT75" s="238" t="str">
        <f t="shared" si="27"/>
        <v/>
      </c>
    </row>
    <row r="76" spans="1:46" s="12" customFormat="1" ht="42">
      <c r="A76" s="65"/>
      <c r="B76" s="66"/>
      <c r="C76" s="66"/>
      <c r="D76" s="39" t="str">
        <f t="shared" si="14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5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6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7"/>
        <v/>
      </c>
      <c r="AA76" s="183"/>
      <c r="AB76" s="184">
        <v>122000</v>
      </c>
      <c r="AC76" s="185">
        <f t="shared" si="18"/>
        <v>0</v>
      </c>
      <c r="AD76" s="140"/>
      <c r="AE76" s="186">
        <f t="shared" si="19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9"/>
      <c r="AM76" s="69"/>
      <c r="AN76" s="69"/>
      <c r="AO76" s="69"/>
      <c r="AP76" s="28" t="str">
        <f t="shared" si="23"/>
        <v>20214</v>
      </c>
      <c r="AQ76" s="28" t="str">
        <f t="shared" si="24"/>
        <v/>
      </c>
      <c r="AR76" s="236" t="str">
        <f t="shared" si="26"/>
        <v>C66 SERVICE</v>
      </c>
      <c r="AS76" s="22" t="str">
        <f t="shared" si="25"/>
        <v/>
      </c>
      <c r="AT76" s="238" t="str">
        <f t="shared" si="27"/>
        <v/>
      </c>
    </row>
    <row r="77" spans="1:46" s="12" customFormat="1" ht="42">
      <c r="A77" s="65"/>
      <c r="B77" s="66"/>
      <c r="C77" s="66"/>
      <c r="D77" s="39" t="str">
        <f t="shared" si="14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5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6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7"/>
        <v/>
      </c>
      <c r="AA77" s="183"/>
      <c r="AB77" s="184">
        <v>44000</v>
      </c>
      <c r="AC77" s="185">
        <f t="shared" si="18"/>
        <v>0</v>
      </c>
      <c r="AD77" s="140"/>
      <c r="AE77" s="186">
        <f t="shared" si="19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9"/>
      <c r="AM77" s="69"/>
      <c r="AN77" s="69"/>
      <c r="AO77" s="69"/>
      <c r="AP77" s="28" t="str">
        <f t="shared" si="23"/>
        <v>20214</v>
      </c>
      <c r="AQ77" s="28" t="str">
        <f t="shared" si="24"/>
        <v/>
      </c>
      <c r="AR77" s="236" t="str">
        <f t="shared" si="26"/>
        <v>C66 SERVICE</v>
      </c>
      <c r="AS77" s="22" t="str">
        <f t="shared" si="25"/>
        <v/>
      </c>
      <c r="AT77" s="238" t="str">
        <f t="shared" si="27"/>
        <v/>
      </c>
    </row>
    <row r="78" spans="1:46" s="12" customFormat="1" ht="42">
      <c r="A78" s="65"/>
      <c r="B78" s="66"/>
      <c r="C78" s="66"/>
      <c r="D78" s="39" t="str">
        <f t="shared" si="14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5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6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7"/>
        <v/>
      </c>
      <c r="AA78" s="183"/>
      <c r="AB78" s="184">
        <v>471000</v>
      </c>
      <c r="AC78" s="185">
        <f t="shared" si="18"/>
        <v>0</v>
      </c>
      <c r="AD78" s="140"/>
      <c r="AE78" s="186">
        <f t="shared" si="19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9"/>
      <c r="AM78" s="69"/>
      <c r="AN78" s="69"/>
      <c r="AO78" s="69"/>
      <c r="AP78" s="28" t="str">
        <f t="shared" si="23"/>
        <v>20215</v>
      </c>
      <c r="AQ78" s="28" t="str">
        <f t="shared" si="24"/>
        <v/>
      </c>
      <c r="AR78" s="236" t="str">
        <f t="shared" si="26"/>
        <v>C66 SERVICE</v>
      </c>
      <c r="AS78" s="22" t="str">
        <f t="shared" si="25"/>
        <v/>
      </c>
      <c r="AT78" s="238" t="str">
        <f t="shared" si="27"/>
        <v/>
      </c>
    </row>
    <row r="79" spans="1:46" s="12" customFormat="1" ht="42">
      <c r="A79" s="65"/>
      <c r="B79" s="66"/>
      <c r="C79" s="66"/>
      <c r="D79" s="39" t="str">
        <f t="shared" si="14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5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6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7"/>
        <v/>
      </c>
      <c r="AA79" s="183"/>
      <c r="AB79" s="184">
        <v>205000</v>
      </c>
      <c r="AC79" s="185">
        <f t="shared" si="18"/>
        <v>0</v>
      </c>
      <c r="AD79" s="140"/>
      <c r="AE79" s="186">
        <f t="shared" si="19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9"/>
      <c r="AM79" s="69"/>
      <c r="AN79" s="69"/>
      <c r="AO79" s="69"/>
      <c r="AP79" s="28" t="str">
        <f t="shared" si="23"/>
        <v>20215</v>
      </c>
      <c r="AQ79" s="28" t="str">
        <f t="shared" si="24"/>
        <v/>
      </c>
      <c r="AR79" s="236" t="str">
        <f t="shared" si="26"/>
        <v>C66 SERVICE</v>
      </c>
      <c r="AS79" s="22" t="str">
        <f t="shared" si="25"/>
        <v/>
      </c>
      <c r="AT79" s="238" t="str">
        <f t="shared" si="27"/>
        <v/>
      </c>
    </row>
    <row r="80" spans="1:46" s="12" customFormat="1" ht="42">
      <c r="A80" s="65"/>
      <c r="B80" s="66"/>
      <c r="C80" s="66"/>
      <c r="D80" s="39" t="str">
        <f t="shared" si="14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5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6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7"/>
        <v/>
      </c>
      <c r="AA80" s="183"/>
      <c r="AB80" s="184">
        <v>18000</v>
      </c>
      <c r="AC80" s="185">
        <f t="shared" si="18"/>
        <v>0</v>
      </c>
      <c r="AD80" s="140"/>
      <c r="AE80" s="186">
        <f t="shared" si="19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9"/>
      <c r="AM80" s="69"/>
      <c r="AN80" s="69"/>
      <c r="AO80" s="69"/>
      <c r="AP80" s="28" t="str">
        <f t="shared" si="23"/>
        <v>20215</v>
      </c>
      <c r="AQ80" s="28" t="str">
        <f t="shared" si="24"/>
        <v/>
      </c>
      <c r="AR80" s="236" t="str">
        <f t="shared" si="26"/>
        <v>C66 SERVICE</v>
      </c>
      <c r="AS80" s="22" t="str">
        <f t="shared" si="25"/>
        <v/>
      </c>
      <c r="AT80" s="238" t="str">
        <f t="shared" si="27"/>
        <v/>
      </c>
    </row>
    <row r="81" spans="1:46" s="12" customFormat="1" ht="42">
      <c r="A81" s="65"/>
      <c r="B81" s="66"/>
      <c r="C81" s="66"/>
      <c r="D81" s="39" t="str">
        <f t="shared" si="14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5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6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7"/>
        <v/>
      </c>
      <c r="AA81" s="183"/>
      <c r="AB81" s="184">
        <v>0</v>
      </c>
      <c r="AC81" s="185">
        <f t="shared" si="18"/>
        <v>0</v>
      </c>
      <c r="AD81" s="140"/>
      <c r="AE81" s="186">
        <f t="shared" si="19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9"/>
      <c r="AM81" s="69"/>
      <c r="AN81" s="69"/>
      <c r="AO81" s="69"/>
      <c r="AP81" s="28" t="str">
        <f t="shared" si="23"/>
        <v>20215</v>
      </c>
      <c r="AQ81" s="28" t="str">
        <f t="shared" si="24"/>
        <v/>
      </c>
      <c r="AR81" s="236" t="str">
        <f t="shared" si="26"/>
        <v>C66 SERVICE</v>
      </c>
      <c r="AS81" s="22" t="str">
        <f t="shared" si="25"/>
        <v/>
      </c>
      <c r="AT81" s="238" t="str">
        <f t="shared" si="27"/>
        <v/>
      </c>
    </row>
    <row r="82" spans="1:46" s="12" customFormat="1" ht="42">
      <c r="A82" s="65"/>
      <c r="B82" s="66"/>
      <c r="C82" s="66"/>
      <c r="D82" s="39" t="str">
        <f t="shared" si="14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5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6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7"/>
        <v/>
      </c>
      <c r="AA82" s="183"/>
      <c r="AB82" s="184">
        <v>845000</v>
      </c>
      <c r="AC82" s="185">
        <f t="shared" si="18"/>
        <v>0</v>
      </c>
      <c r="AD82" s="140"/>
      <c r="AE82" s="186">
        <f t="shared" si="19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9"/>
      <c r="AM82" s="69"/>
      <c r="AN82" s="69"/>
      <c r="AO82" s="69"/>
      <c r="AP82" s="28" t="str">
        <f t="shared" si="23"/>
        <v>20216</v>
      </c>
      <c r="AQ82" s="28" t="str">
        <f t="shared" si="24"/>
        <v/>
      </c>
      <c r="AR82" s="236" t="str">
        <f t="shared" si="26"/>
        <v>C66 SERVICE</v>
      </c>
      <c r="AS82" s="22" t="str">
        <f t="shared" si="25"/>
        <v/>
      </c>
      <c r="AT82" s="238" t="str">
        <f t="shared" si="27"/>
        <v/>
      </c>
    </row>
    <row r="83" spans="1:46" s="12" customFormat="1" ht="42">
      <c r="A83" s="65"/>
      <c r="B83" s="66"/>
      <c r="C83" s="66"/>
      <c r="D83" s="39" t="str">
        <f t="shared" si="14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5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6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7"/>
        <v/>
      </c>
      <c r="AA83" s="183"/>
      <c r="AB83" s="184">
        <v>317000</v>
      </c>
      <c r="AC83" s="185">
        <f t="shared" si="18"/>
        <v>0</v>
      </c>
      <c r="AD83" s="140"/>
      <c r="AE83" s="186">
        <f t="shared" si="19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9"/>
      <c r="AM83" s="69"/>
      <c r="AN83" s="69"/>
      <c r="AO83" s="69"/>
      <c r="AP83" s="28" t="str">
        <f t="shared" si="23"/>
        <v>20216</v>
      </c>
      <c r="AQ83" s="28" t="str">
        <f t="shared" si="24"/>
        <v/>
      </c>
      <c r="AR83" s="236" t="str">
        <f t="shared" si="26"/>
        <v>C66 SERVICE</v>
      </c>
      <c r="AS83" s="22" t="str">
        <f t="shared" si="25"/>
        <v/>
      </c>
      <c r="AT83" s="238" t="str">
        <f t="shared" si="27"/>
        <v/>
      </c>
    </row>
    <row r="84" spans="1:46" s="12" customFormat="1" ht="42">
      <c r="A84" s="65"/>
      <c r="B84" s="66"/>
      <c r="C84" s="66"/>
      <c r="D84" s="39" t="str">
        <f t="shared" si="14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5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6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7"/>
        <v/>
      </c>
      <c r="AA84" s="183"/>
      <c r="AB84" s="184">
        <v>156000</v>
      </c>
      <c r="AC84" s="185">
        <f t="shared" si="18"/>
        <v>0</v>
      </c>
      <c r="AD84" s="140"/>
      <c r="AE84" s="186">
        <f t="shared" si="19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9"/>
      <c r="AM84" s="69"/>
      <c r="AN84" s="69"/>
      <c r="AO84" s="69"/>
      <c r="AP84" s="28" t="str">
        <f t="shared" si="23"/>
        <v>20216</v>
      </c>
      <c r="AQ84" s="28" t="str">
        <f t="shared" si="24"/>
        <v/>
      </c>
      <c r="AR84" s="236" t="str">
        <f t="shared" si="26"/>
        <v>C66 SERVICE</v>
      </c>
      <c r="AS84" s="22" t="str">
        <f t="shared" si="25"/>
        <v/>
      </c>
      <c r="AT84" s="238" t="str">
        <f t="shared" si="27"/>
        <v/>
      </c>
    </row>
    <row r="85" spans="1:46" s="12" customFormat="1" ht="42">
      <c r="A85" s="65"/>
      <c r="B85" s="66"/>
      <c r="C85" s="66"/>
      <c r="D85" s="39" t="str">
        <f t="shared" si="14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5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6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7"/>
        <v/>
      </c>
      <c r="AA85" s="183"/>
      <c r="AB85" s="184">
        <v>15000</v>
      </c>
      <c r="AC85" s="185">
        <f t="shared" si="18"/>
        <v>0</v>
      </c>
      <c r="AD85" s="140"/>
      <c r="AE85" s="186">
        <f t="shared" si="19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9"/>
      <c r="AM85" s="69"/>
      <c r="AN85" s="69"/>
      <c r="AO85" s="69"/>
      <c r="AP85" s="28" t="str">
        <f t="shared" si="23"/>
        <v>20216</v>
      </c>
      <c r="AQ85" s="28" t="str">
        <f t="shared" si="24"/>
        <v/>
      </c>
      <c r="AR85" s="236" t="str">
        <f t="shared" si="26"/>
        <v>C66 SERVICE</v>
      </c>
      <c r="AS85" s="22" t="str">
        <f t="shared" si="25"/>
        <v/>
      </c>
      <c r="AT85" s="238" t="str">
        <f t="shared" si="27"/>
        <v/>
      </c>
    </row>
    <row r="86" spans="1:46" s="12" customFormat="1" ht="42">
      <c r="A86" s="65"/>
      <c r="B86" s="66"/>
      <c r="C86" s="66"/>
      <c r="D86" s="39" t="str">
        <f t="shared" si="14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5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6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7"/>
        <v/>
      </c>
      <c r="AA86" s="183"/>
      <c r="AB86" s="184">
        <v>269000</v>
      </c>
      <c r="AC86" s="185">
        <f t="shared" si="18"/>
        <v>0</v>
      </c>
      <c r="AD86" s="140"/>
      <c r="AE86" s="186">
        <f t="shared" si="19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9"/>
      <c r="AM86" s="69"/>
      <c r="AN86" s="69"/>
      <c r="AO86" s="69"/>
      <c r="AP86" s="28" t="str">
        <f t="shared" si="23"/>
        <v>20217</v>
      </c>
      <c r="AQ86" s="28" t="str">
        <f t="shared" si="24"/>
        <v/>
      </c>
      <c r="AR86" s="236" t="str">
        <f t="shared" si="26"/>
        <v>C66 SERVICE</v>
      </c>
      <c r="AS86" s="22" t="str">
        <f t="shared" si="25"/>
        <v/>
      </c>
      <c r="AT86" s="238" t="str">
        <f t="shared" si="27"/>
        <v/>
      </c>
    </row>
    <row r="87" spans="1:46" s="12" customFormat="1" ht="42">
      <c r="A87" s="65"/>
      <c r="B87" s="66"/>
      <c r="C87" s="66"/>
      <c r="D87" s="39" t="str">
        <f t="shared" si="14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5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6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7"/>
        <v/>
      </c>
      <c r="AA87" s="183"/>
      <c r="AB87" s="184">
        <v>145000</v>
      </c>
      <c r="AC87" s="185">
        <f t="shared" si="18"/>
        <v>0</v>
      </c>
      <c r="AD87" s="140"/>
      <c r="AE87" s="186">
        <f t="shared" si="19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9"/>
      <c r="AM87" s="69"/>
      <c r="AN87" s="69"/>
      <c r="AO87" s="69"/>
      <c r="AP87" s="28" t="str">
        <f t="shared" si="23"/>
        <v>20217</v>
      </c>
      <c r="AQ87" s="28" t="str">
        <f t="shared" si="24"/>
        <v/>
      </c>
      <c r="AR87" s="236" t="str">
        <f t="shared" si="26"/>
        <v>C66 SERVICE</v>
      </c>
      <c r="AS87" s="22" t="str">
        <f t="shared" si="25"/>
        <v/>
      </c>
      <c r="AT87" s="238" t="str">
        <f t="shared" si="27"/>
        <v/>
      </c>
    </row>
    <row r="88" spans="1:46" s="12" customFormat="1" ht="42">
      <c r="A88" s="65"/>
      <c r="B88" s="66"/>
      <c r="C88" s="66"/>
      <c r="D88" s="39" t="str">
        <f t="shared" si="14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5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6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7"/>
        <v/>
      </c>
      <c r="AA88" s="183"/>
      <c r="AB88" s="184">
        <v>216000</v>
      </c>
      <c r="AC88" s="185">
        <f t="shared" si="18"/>
        <v>0</v>
      </c>
      <c r="AD88" s="140"/>
      <c r="AE88" s="186">
        <f t="shared" si="19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9"/>
      <c r="AM88" s="69"/>
      <c r="AN88" s="69"/>
      <c r="AO88" s="69"/>
      <c r="AP88" s="28" t="str">
        <f t="shared" si="23"/>
        <v>20217</v>
      </c>
      <c r="AQ88" s="28" t="str">
        <f t="shared" si="24"/>
        <v/>
      </c>
      <c r="AR88" s="236" t="str">
        <f t="shared" si="26"/>
        <v>C66 SERVICE</v>
      </c>
      <c r="AS88" s="22" t="str">
        <f t="shared" si="25"/>
        <v/>
      </c>
      <c r="AT88" s="238" t="str">
        <f t="shared" si="27"/>
        <v/>
      </c>
    </row>
    <row r="89" spans="1:46" s="12" customFormat="1" ht="42">
      <c r="A89" s="65"/>
      <c r="B89" s="66"/>
      <c r="C89" s="66"/>
      <c r="D89" s="39" t="str">
        <f t="shared" si="14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5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6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7"/>
        <v/>
      </c>
      <c r="AA89" s="183"/>
      <c r="AB89" s="184">
        <v>10000</v>
      </c>
      <c r="AC89" s="185">
        <f t="shared" si="18"/>
        <v>0</v>
      </c>
      <c r="AD89" s="140"/>
      <c r="AE89" s="186">
        <f t="shared" si="19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9"/>
      <c r="AM89" s="69"/>
      <c r="AN89" s="69"/>
      <c r="AO89" s="69"/>
      <c r="AP89" s="28" t="str">
        <f t="shared" si="23"/>
        <v>20217</v>
      </c>
      <c r="AQ89" s="28" t="str">
        <f t="shared" si="24"/>
        <v/>
      </c>
      <c r="AR89" s="236" t="str">
        <f t="shared" si="26"/>
        <v>C66 SERVICE</v>
      </c>
      <c r="AS89" s="22" t="str">
        <f t="shared" si="25"/>
        <v/>
      </c>
      <c r="AT89" s="238" t="str">
        <f t="shared" si="27"/>
        <v/>
      </c>
    </row>
    <row r="90" spans="1:46" s="12" customFormat="1" ht="42">
      <c r="A90" s="65"/>
      <c r="B90" s="66"/>
      <c r="C90" s="66"/>
      <c r="D90" s="39" t="str">
        <f t="shared" si="14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5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6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7"/>
        <v/>
      </c>
      <c r="AA90" s="183"/>
      <c r="AB90" s="184">
        <v>142000</v>
      </c>
      <c r="AC90" s="185">
        <f t="shared" si="18"/>
        <v>0</v>
      </c>
      <c r="AD90" s="140"/>
      <c r="AE90" s="186">
        <f t="shared" si="19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9"/>
      <c r="AM90" s="69"/>
      <c r="AN90" s="69"/>
      <c r="AO90" s="69"/>
      <c r="AP90" s="28" t="str">
        <f t="shared" si="23"/>
        <v>20218</v>
      </c>
      <c r="AQ90" s="28" t="str">
        <f t="shared" si="24"/>
        <v/>
      </c>
      <c r="AR90" s="236" t="str">
        <f t="shared" si="26"/>
        <v>C66 SERVICE</v>
      </c>
      <c r="AS90" s="22" t="str">
        <f t="shared" si="25"/>
        <v/>
      </c>
      <c r="AT90" s="238" t="str">
        <f t="shared" si="27"/>
        <v/>
      </c>
    </row>
    <row r="91" spans="1:46" s="12" customFormat="1" ht="42">
      <c r="A91" s="65"/>
      <c r="B91" s="66"/>
      <c r="C91" s="66"/>
      <c r="D91" s="39" t="str">
        <f t="shared" si="14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5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6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7"/>
        <v/>
      </c>
      <c r="AA91" s="183"/>
      <c r="AB91" s="184">
        <v>82000</v>
      </c>
      <c r="AC91" s="185">
        <f t="shared" si="18"/>
        <v>0</v>
      </c>
      <c r="AD91" s="140"/>
      <c r="AE91" s="186">
        <f t="shared" si="19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9"/>
      <c r="AM91" s="69"/>
      <c r="AN91" s="69"/>
      <c r="AO91" s="69"/>
      <c r="AP91" s="28" t="str">
        <f t="shared" si="23"/>
        <v>20218</v>
      </c>
      <c r="AQ91" s="28" t="str">
        <f t="shared" si="24"/>
        <v/>
      </c>
      <c r="AR91" s="236" t="str">
        <f t="shared" si="26"/>
        <v>C66 SERVICE</v>
      </c>
      <c r="AS91" s="22" t="str">
        <f t="shared" si="25"/>
        <v/>
      </c>
      <c r="AT91" s="238" t="str">
        <f t="shared" si="27"/>
        <v/>
      </c>
    </row>
    <row r="92" spans="1:46" s="12" customFormat="1" ht="42">
      <c r="A92" s="65"/>
      <c r="B92" s="66"/>
      <c r="C92" s="66"/>
      <c r="D92" s="39" t="str">
        <f t="shared" si="14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5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6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7"/>
        <v/>
      </c>
      <c r="AA92" s="183"/>
      <c r="AB92" s="184">
        <v>136000</v>
      </c>
      <c r="AC92" s="185">
        <f t="shared" si="18"/>
        <v>0</v>
      </c>
      <c r="AD92" s="140"/>
      <c r="AE92" s="186">
        <f t="shared" si="19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9"/>
      <c r="AM92" s="69"/>
      <c r="AN92" s="69"/>
      <c r="AO92" s="69"/>
      <c r="AP92" s="28" t="str">
        <f t="shared" si="23"/>
        <v>20218</v>
      </c>
      <c r="AQ92" s="28" t="str">
        <f t="shared" si="24"/>
        <v/>
      </c>
      <c r="AR92" s="236" t="str">
        <f t="shared" si="26"/>
        <v>C66 SERVICE</v>
      </c>
      <c r="AS92" s="22" t="str">
        <f t="shared" si="25"/>
        <v/>
      </c>
      <c r="AT92" s="238" t="str">
        <f t="shared" si="27"/>
        <v/>
      </c>
    </row>
    <row r="93" spans="1:46" s="12" customFormat="1" ht="42">
      <c r="A93" s="65"/>
      <c r="B93" s="66"/>
      <c r="C93" s="66"/>
      <c r="D93" s="39" t="str">
        <f t="shared" si="14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5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6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7"/>
        <v/>
      </c>
      <c r="AA93" s="183"/>
      <c r="AB93" s="184">
        <v>48000</v>
      </c>
      <c r="AC93" s="185">
        <f t="shared" si="18"/>
        <v>0</v>
      </c>
      <c r="AD93" s="140"/>
      <c r="AE93" s="186">
        <f t="shared" si="19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9"/>
      <c r="AM93" s="69"/>
      <c r="AN93" s="69"/>
      <c r="AO93" s="69"/>
      <c r="AP93" s="28" t="str">
        <f t="shared" si="23"/>
        <v>20218</v>
      </c>
      <c r="AQ93" s="28" t="str">
        <f t="shared" si="24"/>
        <v/>
      </c>
      <c r="AR93" s="236" t="str">
        <f t="shared" si="26"/>
        <v>C66 SERVICE</v>
      </c>
      <c r="AS93" s="22" t="str">
        <f t="shared" si="25"/>
        <v/>
      </c>
      <c r="AT93" s="238" t="str">
        <f t="shared" si="27"/>
        <v/>
      </c>
    </row>
    <row r="94" spans="1:46" s="12" customFormat="1" ht="42">
      <c r="A94" s="65"/>
      <c r="B94" s="66"/>
      <c r="C94" s="66"/>
      <c r="D94" s="39" t="str">
        <f t="shared" si="14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5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6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7"/>
        <v/>
      </c>
      <c r="AA94" s="183"/>
      <c r="AB94" s="184">
        <v>327000</v>
      </c>
      <c r="AC94" s="185">
        <f t="shared" si="18"/>
        <v>0</v>
      </c>
      <c r="AD94" s="140"/>
      <c r="AE94" s="186">
        <f t="shared" si="19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9"/>
      <c r="AM94" s="69"/>
      <c r="AN94" s="69"/>
      <c r="AO94" s="69"/>
      <c r="AP94" s="28" t="str">
        <f t="shared" si="23"/>
        <v>20219</v>
      </c>
      <c r="AQ94" s="28" t="str">
        <f t="shared" si="24"/>
        <v/>
      </c>
      <c r="AR94" s="236" t="str">
        <f t="shared" si="26"/>
        <v>C66 SERVICE</v>
      </c>
      <c r="AS94" s="22" t="str">
        <f t="shared" si="25"/>
        <v/>
      </c>
      <c r="AT94" s="238" t="str">
        <f t="shared" si="27"/>
        <v/>
      </c>
    </row>
    <row r="95" spans="1:46" s="12" customFormat="1" ht="42">
      <c r="A95" s="65"/>
      <c r="B95" s="66"/>
      <c r="C95" s="66"/>
      <c r="D95" s="39" t="str">
        <f t="shared" si="14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5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6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7"/>
        <v/>
      </c>
      <c r="AA95" s="183"/>
      <c r="AB95" s="184">
        <v>175000</v>
      </c>
      <c r="AC95" s="185">
        <f t="shared" si="18"/>
        <v>0</v>
      </c>
      <c r="AD95" s="140"/>
      <c r="AE95" s="186">
        <f t="shared" si="19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9"/>
      <c r="AM95" s="69"/>
      <c r="AN95" s="69"/>
      <c r="AO95" s="69"/>
      <c r="AP95" s="28" t="str">
        <f t="shared" si="23"/>
        <v>20219</v>
      </c>
      <c r="AQ95" s="28" t="str">
        <f t="shared" si="24"/>
        <v/>
      </c>
      <c r="AR95" s="236" t="str">
        <f t="shared" si="26"/>
        <v>C66 SERVICE</v>
      </c>
      <c r="AS95" s="22" t="str">
        <f t="shared" si="25"/>
        <v/>
      </c>
      <c r="AT95" s="238" t="str">
        <f t="shared" si="27"/>
        <v/>
      </c>
    </row>
    <row r="96" spans="1:46" s="12" customFormat="1" ht="42">
      <c r="A96" s="65"/>
      <c r="B96" s="66"/>
      <c r="C96" s="66"/>
      <c r="D96" s="39" t="str">
        <f t="shared" si="14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5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6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7"/>
        <v/>
      </c>
      <c r="AA96" s="183"/>
      <c r="AB96" s="184">
        <v>18000</v>
      </c>
      <c r="AC96" s="185">
        <f t="shared" si="18"/>
        <v>0</v>
      </c>
      <c r="AD96" s="140"/>
      <c r="AE96" s="186">
        <f t="shared" si="19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9"/>
      <c r="AM96" s="69"/>
      <c r="AN96" s="69"/>
      <c r="AO96" s="69"/>
      <c r="AP96" s="28" t="str">
        <f t="shared" si="23"/>
        <v>20219</v>
      </c>
      <c r="AQ96" s="28" t="str">
        <f t="shared" si="24"/>
        <v/>
      </c>
      <c r="AR96" s="236" t="str">
        <f t="shared" si="26"/>
        <v>C66 SERVICE</v>
      </c>
      <c r="AS96" s="22" t="str">
        <f t="shared" si="25"/>
        <v/>
      </c>
      <c r="AT96" s="238" t="str">
        <f t="shared" si="27"/>
        <v/>
      </c>
    </row>
    <row r="97" spans="1:46" s="12" customFormat="1" ht="42">
      <c r="A97" s="65"/>
      <c r="B97" s="66"/>
      <c r="C97" s="66"/>
      <c r="D97" s="39" t="str">
        <f t="shared" si="14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5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6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7"/>
        <v/>
      </c>
      <c r="AA97" s="183"/>
      <c r="AB97" s="184">
        <v>61000</v>
      </c>
      <c r="AC97" s="185">
        <f t="shared" si="18"/>
        <v>0</v>
      </c>
      <c r="AD97" s="140"/>
      <c r="AE97" s="186">
        <f t="shared" si="19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9"/>
      <c r="AM97" s="69"/>
      <c r="AN97" s="69"/>
      <c r="AO97" s="69"/>
      <c r="AP97" s="28" t="str">
        <f t="shared" si="23"/>
        <v>20219</v>
      </c>
      <c r="AQ97" s="28" t="str">
        <f t="shared" si="24"/>
        <v/>
      </c>
      <c r="AR97" s="236" t="str">
        <f t="shared" si="26"/>
        <v>C66 SERVICE</v>
      </c>
      <c r="AS97" s="22" t="str">
        <f t="shared" si="25"/>
        <v/>
      </c>
      <c r="AT97" s="238" t="str">
        <f t="shared" si="27"/>
        <v/>
      </c>
    </row>
    <row r="98" spans="1:46" s="12" customFormat="1" ht="42">
      <c r="A98" s="65"/>
      <c r="B98" s="66"/>
      <c r="C98" s="66"/>
      <c r="D98" s="39" t="str">
        <f t="shared" si="14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5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6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7"/>
        <v/>
      </c>
      <c r="AA98" s="183"/>
      <c r="AB98" s="184">
        <v>443000</v>
      </c>
      <c r="AC98" s="185">
        <f t="shared" si="18"/>
        <v>0</v>
      </c>
      <c r="AD98" s="140"/>
      <c r="AE98" s="186">
        <f t="shared" si="19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9"/>
      <c r="AM98" s="69"/>
      <c r="AN98" s="69"/>
      <c r="AO98" s="69"/>
      <c r="AP98" s="28" t="str">
        <f t="shared" si="23"/>
        <v>202110</v>
      </c>
      <c r="AQ98" s="28" t="str">
        <f t="shared" si="24"/>
        <v/>
      </c>
      <c r="AR98" s="236" t="str">
        <f t="shared" si="26"/>
        <v>C66 SERVICE</v>
      </c>
      <c r="AS98" s="22" t="str">
        <f t="shared" si="25"/>
        <v/>
      </c>
      <c r="AT98" s="238" t="str">
        <f t="shared" si="27"/>
        <v/>
      </c>
    </row>
    <row r="99" spans="1:46" s="12" customFormat="1" ht="42">
      <c r="A99" s="65"/>
      <c r="B99" s="66"/>
      <c r="C99" s="66"/>
      <c r="D99" s="39" t="str">
        <f t="shared" si="14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5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6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7"/>
        <v/>
      </c>
      <c r="AA99" s="183"/>
      <c r="AB99" s="184">
        <v>322000</v>
      </c>
      <c r="AC99" s="185">
        <f t="shared" si="18"/>
        <v>0</v>
      </c>
      <c r="AD99" s="140"/>
      <c r="AE99" s="186">
        <f t="shared" si="19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9"/>
      <c r="AM99" s="69"/>
      <c r="AN99" s="69"/>
      <c r="AO99" s="69"/>
      <c r="AP99" s="28" t="str">
        <f t="shared" si="23"/>
        <v>202110</v>
      </c>
      <c r="AQ99" s="28" t="str">
        <f t="shared" si="24"/>
        <v/>
      </c>
      <c r="AR99" s="236" t="str">
        <f t="shared" si="26"/>
        <v>C66 SERVICE</v>
      </c>
      <c r="AS99" s="22" t="str">
        <f t="shared" si="25"/>
        <v/>
      </c>
      <c r="AT99" s="238" t="str">
        <f t="shared" si="27"/>
        <v/>
      </c>
    </row>
    <row r="100" spans="1:46" s="12" customFormat="1" ht="42">
      <c r="A100" s="65"/>
      <c r="B100" s="66"/>
      <c r="C100" s="66"/>
      <c r="D100" s="39" t="str">
        <f t="shared" si="14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5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6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7"/>
        <v/>
      </c>
      <c r="AA100" s="183"/>
      <c r="AB100" s="184">
        <v>234000</v>
      </c>
      <c r="AC100" s="185">
        <f t="shared" si="18"/>
        <v>0</v>
      </c>
      <c r="AD100" s="140"/>
      <c r="AE100" s="186">
        <f t="shared" si="19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9"/>
      <c r="AM100" s="69"/>
      <c r="AN100" s="69"/>
      <c r="AO100" s="69"/>
      <c r="AP100" s="28" t="str">
        <f t="shared" si="23"/>
        <v>202110</v>
      </c>
      <c r="AQ100" s="28" t="str">
        <f t="shared" si="24"/>
        <v/>
      </c>
      <c r="AR100" s="236" t="str">
        <f t="shared" si="26"/>
        <v>C66 SERVICE</v>
      </c>
      <c r="AS100" s="22" t="str">
        <f t="shared" si="25"/>
        <v/>
      </c>
      <c r="AT100" s="238" t="str">
        <f t="shared" si="27"/>
        <v/>
      </c>
    </row>
    <row r="101" spans="1:46" s="12" customFormat="1" ht="42">
      <c r="A101" s="65"/>
      <c r="B101" s="66"/>
      <c r="C101" s="66"/>
      <c r="D101" s="39" t="str">
        <f t="shared" si="14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5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6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7"/>
        <v/>
      </c>
      <c r="AA101" s="183"/>
      <c r="AB101" s="184">
        <v>13000</v>
      </c>
      <c r="AC101" s="185">
        <f t="shared" si="18"/>
        <v>0</v>
      </c>
      <c r="AD101" s="140"/>
      <c r="AE101" s="186">
        <f t="shared" si="19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9"/>
      <c r="AM101" s="69"/>
      <c r="AN101" s="69"/>
      <c r="AO101" s="69"/>
      <c r="AP101" s="28" t="str">
        <f t="shared" si="23"/>
        <v>202110</v>
      </c>
      <c r="AQ101" s="28" t="str">
        <f t="shared" si="24"/>
        <v/>
      </c>
      <c r="AR101" s="236" t="str">
        <f t="shared" si="26"/>
        <v>C66 SERVICE</v>
      </c>
      <c r="AS101" s="22" t="str">
        <f t="shared" si="25"/>
        <v/>
      </c>
      <c r="AT101" s="238" t="str">
        <f t="shared" si="27"/>
        <v/>
      </c>
    </row>
    <row r="102" spans="1:46" s="12" customFormat="1" ht="42">
      <c r="A102" s="65"/>
      <c r="B102" s="66"/>
      <c r="C102" s="66"/>
      <c r="D102" s="39" t="str">
        <f t="shared" si="14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5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6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7"/>
        <v/>
      </c>
      <c r="AA102" s="183"/>
      <c r="AB102" s="184">
        <v>528000</v>
      </c>
      <c r="AC102" s="185">
        <f t="shared" si="18"/>
        <v>0</v>
      </c>
      <c r="AD102" s="140"/>
      <c r="AE102" s="186">
        <f t="shared" si="19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9"/>
      <c r="AM102" s="69"/>
      <c r="AN102" s="69"/>
      <c r="AO102" s="69"/>
      <c r="AP102" s="28" t="str">
        <f t="shared" si="23"/>
        <v>202111</v>
      </c>
      <c r="AQ102" s="28" t="str">
        <f t="shared" si="24"/>
        <v/>
      </c>
      <c r="AR102" s="236" t="str">
        <f t="shared" si="26"/>
        <v>C66 SERVICE</v>
      </c>
      <c r="AS102" s="22" t="str">
        <f t="shared" si="25"/>
        <v/>
      </c>
      <c r="AT102" s="238" t="str">
        <f t="shared" si="27"/>
        <v/>
      </c>
    </row>
    <row r="103" spans="1:46" s="12" customFormat="1" ht="42">
      <c r="A103" s="65"/>
      <c r="B103" s="66"/>
      <c r="C103" s="66"/>
      <c r="D103" s="39" t="str">
        <f t="shared" si="14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5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6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7"/>
        <v/>
      </c>
      <c r="AA103" s="183"/>
      <c r="AB103" s="184">
        <v>284000</v>
      </c>
      <c r="AC103" s="185">
        <f t="shared" si="18"/>
        <v>0</v>
      </c>
      <c r="AD103" s="140"/>
      <c r="AE103" s="186">
        <f t="shared" si="19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9"/>
      <c r="AM103" s="69"/>
      <c r="AN103" s="69"/>
      <c r="AO103" s="69"/>
      <c r="AP103" s="28" t="str">
        <f t="shared" si="23"/>
        <v>202111</v>
      </c>
      <c r="AQ103" s="28" t="str">
        <f t="shared" si="24"/>
        <v/>
      </c>
      <c r="AR103" s="236" t="str">
        <f t="shared" si="26"/>
        <v>C66 SERVICE</v>
      </c>
      <c r="AS103" s="22" t="str">
        <f t="shared" si="25"/>
        <v/>
      </c>
      <c r="AT103" s="238" t="str">
        <f t="shared" si="27"/>
        <v/>
      </c>
    </row>
    <row r="104" spans="1:46" s="12" customFormat="1" ht="42">
      <c r="A104" s="65"/>
      <c r="B104" s="66"/>
      <c r="C104" s="66"/>
      <c r="D104" s="39" t="str">
        <f t="shared" si="14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5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6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7"/>
        <v/>
      </c>
      <c r="AA104" s="183"/>
      <c r="AB104" s="184">
        <v>0</v>
      </c>
      <c r="AC104" s="185">
        <f t="shared" si="18"/>
        <v>0</v>
      </c>
      <c r="AD104" s="140"/>
      <c r="AE104" s="186">
        <f t="shared" si="19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9"/>
      <c r="AM104" s="69"/>
      <c r="AN104" s="69"/>
      <c r="AO104" s="69"/>
      <c r="AP104" s="28" t="str">
        <f t="shared" si="23"/>
        <v>202111</v>
      </c>
      <c r="AQ104" s="28" t="str">
        <f t="shared" si="24"/>
        <v/>
      </c>
      <c r="AR104" s="236" t="str">
        <f t="shared" si="26"/>
        <v>C66 SERVICE</v>
      </c>
      <c r="AS104" s="22" t="str">
        <f t="shared" si="25"/>
        <v/>
      </c>
      <c r="AT104" s="238" t="str">
        <f t="shared" si="27"/>
        <v/>
      </c>
    </row>
    <row r="105" spans="1:46" s="12" customFormat="1" ht="42">
      <c r="A105" s="65"/>
      <c r="B105" s="66"/>
      <c r="C105" s="66"/>
      <c r="D105" s="39" t="str">
        <f t="shared" si="14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5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6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7"/>
        <v/>
      </c>
      <c r="AA105" s="183"/>
      <c r="AB105" s="184">
        <v>36000</v>
      </c>
      <c r="AC105" s="185">
        <f t="shared" si="18"/>
        <v>0</v>
      </c>
      <c r="AD105" s="140"/>
      <c r="AE105" s="186">
        <f t="shared" si="19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9"/>
      <c r="AM105" s="69"/>
      <c r="AN105" s="69"/>
      <c r="AO105" s="69"/>
      <c r="AP105" s="28" t="str">
        <f t="shared" si="23"/>
        <v>202111</v>
      </c>
      <c r="AQ105" s="28" t="str">
        <f t="shared" si="24"/>
        <v/>
      </c>
      <c r="AR105" s="236" t="str">
        <f t="shared" si="26"/>
        <v>C66 SERVICE</v>
      </c>
      <c r="AS105" s="22" t="str">
        <f t="shared" si="25"/>
        <v/>
      </c>
      <c r="AT105" s="238" t="str">
        <f t="shared" si="27"/>
        <v/>
      </c>
    </row>
    <row r="106" spans="1:46" s="12" customFormat="1" ht="42">
      <c r="A106" s="65"/>
      <c r="B106" s="66"/>
      <c r="C106" s="66"/>
      <c r="D106" s="39" t="str">
        <f t="shared" si="14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5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6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7"/>
        <v/>
      </c>
      <c r="AA106" s="183"/>
      <c r="AB106" s="184">
        <v>324000</v>
      </c>
      <c r="AC106" s="185">
        <f t="shared" si="18"/>
        <v>0</v>
      </c>
      <c r="AD106" s="140"/>
      <c r="AE106" s="186">
        <f t="shared" si="19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9"/>
      <c r="AM106" s="69"/>
      <c r="AN106" s="69"/>
      <c r="AO106" s="69"/>
      <c r="AP106" s="28" t="str">
        <f t="shared" si="23"/>
        <v>202112</v>
      </c>
      <c r="AQ106" s="28" t="str">
        <f t="shared" si="24"/>
        <v/>
      </c>
      <c r="AR106" s="236" t="str">
        <f t="shared" si="26"/>
        <v>C66 SERVICE</v>
      </c>
      <c r="AS106" s="22" t="str">
        <f t="shared" si="25"/>
        <v/>
      </c>
      <c r="AT106" s="238" t="str">
        <f t="shared" si="27"/>
        <v/>
      </c>
    </row>
    <row r="107" spans="1:46" s="12" customFormat="1" ht="42">
      <c r="A107" s="65"/>
      <c r="B107" s="66"/>
      <c r="C107" s="66"/>
      <c r="D107" s="39" t="str">
        <f t="shared" si="14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5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6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7"/>
        <v/>
      </c>
      <c r="AA107" s="183"/>
      <c r="AB107" s="184">
        <v>130000</v>
      </c>
      <c r="AC107" s="185">
        <f t="shared" si="18"/>
        <v>0</v>
      </c>
      <c r="AD107" s="140"/>
      <c r="AE107" s="186">
        <f t="shared" si="19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9"/>
      <c r="AM107" s="69"/>
      <c r="AN107" s="69"/>
      <c r="AO107" s="69"/>
      <c r="AP107" s="28" t="str">
        <f t="shared" si="23"/>
        <v>202112</v>
      </c>
      <c r="AQ107" s="28" t="str">
        <f t="shared" si="24"/>
        <v/>
      </c>
      <c r="AR107" s="236" t="str">
        <f t="shared" si="26"/>
        <v>C66 SERVICE</v>
      </c>
      <c r="AS107" s="22" t="str">
        <f t="shared" si="25"/>
        <v/>
      </c>
      <c r="AT107" s="238" t="str">
        <f t="shared" si="27"/>
        <v/>
      </c>
    </row>
    <row r="108" spans="1:46" s="12" customFormat="1" ht="42">
      <c r="A108" s="65"/>
      <c r="B108" s="66"/>
      <c r="C108" s="66"/>
      <c r="D108" s="39" t="str">
        <f t="shared" si="14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5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6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7"/>
        <v/>
      </c>
      <c r="AA108" s="183"/>
      <c r="AB108" s="184">
        <v>82000</v>
      </c>
      <c r="AC108" s="185">
        <f t="shared" si="18"/>
        <v>0</v>
      </c>
      <c r="AD108" s="140"/>
      <c r="AE108" s="186">
        <f t="shared" si="19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9"/>
      <c r="AM108" s="69"/>
      <c r="AN108" s="69"/>
      <c r="AO108" s="69"/>
      <c r="AP108" s="28" t="str">
        <f t="shared" si="23"/>
        <v>202112</v>
      </c>
      <c r="AQ108" s="28" t="str">
        <f t="shared" si="24"/>
        <v/>
      </c>
      <c r="AR108" s="236" t="str">
        <f t="shared" si="26"/>
        <v>C66 SERVICE</v>
      </c>
      <c r="AS108" s="22" t="str">
        <f t="shared" si="25"/>
        <v/>
      </c>
      <c r="AT108" s="238" t="str">
        <f t="shared" si="27"/>
        <v/>
      </c>
    </row>
    <row r="109" spans="1:46" s="12" customFormat="1" ht="42">
      <c r="A109" s="65"/>
      <c r="B109" s="66"/>
      <c r="C109" s="66"/>
      <c r="D109" s="39" t="str">
        <f t="shared" si="14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5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6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7"/>
        <v/>
      </c>
      <c r="AA109" s="183"/>
      <c r="AB109" s="184">
        <v>126000</v>
      </c>
      <c r="AC109" s="185">
        <f t="shared" si="18"/>
        <v>0</v>
      </c>
      <c r="AD109" s="140"/>
      <c r="AE109" s="186">
        <f t="shared" si="19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9"/>
      <c r="AM109" s="69"/>
      <c r="AN109" s="69"/>
      <c r="AO109" s="69"/>
      <c r="AP109" s="28" t="str">
        <f t="shared" si="23"/>
        <v>202112</v>
      </c>
      <c r="AQ109" s="28" t="str">
        <f t="shared" si="24"/>
        <v/>
      </c>
      <c r="AR109" s="236" t="str">
        <f t="shared" si="26"/>
        <v>C66 SERVICE</v>
      </c>
      <c r="AS109" s="22" t="str">
        <f t="shared" si="25"/>
        <v/>
      </c>
      <c r="AT109" s="238" t="str">
        <f t="shared" si="27"/>
        <v/>
      </c>
    </row>
    <row r="110" spans="1:46" s="12" customFormat="1" ht="42">
      <c r="A110" s="65"/>
      <c r="B110" s="66"/>
      <c r="C110" s="66"/>
      <c r="D110" s="39" t="str">
        <f t="shared" si="14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5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6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7"/>
        <v/>
      </c>
      <c r="AA110" s="183"/>
      <c r="AB110" s="184">
        <v>314000</v>
      </c>
      <c r="AC110" s="185">
        <f t="shared" si="18"/>
        <v>0</v>
      </c>
      <c r="AD110" s="140"/>
      <c r="AE110" s="186">
        <f t="shared" si="19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9"/>
      <c r="AM110" s="69"/>
      <c r="AN110" s="69"/>
      <c r="AO110" s="69"/>
      <c r="AP110" s="28" t="str">
        <f t="shared" si="23"/>
        <v>20221</v>
      </c>
      <c r="AQ110" s="28" t="str">
        <f t="shared" si="24"/>
        <v/>
      </c>
      <c r="AR110" s="236" t="str">
        <f t="shared" si="26"/>
        <v>C66 SERVICE</v>
      </c>
      <c r="AS110" s="22" t="str">
        <f t="shared" si="25"/>
        <v/>
      </c>
      <c r="AT110" s="238" t="str">
        <f t="shared" si="27"/>
        <v/>
      </c>
    </row>
    <row r="111" spans="1:46" s="12" customFormat="1" ht="42">
      <c r="A111" s="65"/>
      <c r="B111" s="66"/>
      <c r="C111" s="66"/>
      <c r="D111" s="39" t="str">
        <f t="shared" si="14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5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6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7"/>
        <v/>
      </c>
      <c r="AA111" s="183"/>
      <c r="AB111" s="184">
        <v>137000</v>
      </c>
      <c r="AC111" s="185">
        <f t="shared" si="18"/>
        <v>0</v>
      </c>
      <c r="AD111" s="140"/>
      <c r="AE111" s="186">
        <f t="shared" si="19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9"/>
      <c r="AM111" s="69"/>
      <c r="AN111" s="69"/>
      <c r="AO111" s="69"/>
      <c r="AP111" s="28" t="str">
        <f t="shared" si="23"/>
        <v>20221</v>
      </c>
      <c r="AQ111" s="28" t="str">
        <f t="shared" si="24"/>
        <v/>
      </c>
      <c r="AR111" s="236" t="str">
        <f t="shared" si="26"/>
        <v>C66 SERVICE</v>
      </c>
      <c r="AS111" s="22" t="str">
        <f t="shared" si="25"/>
        <v/>
      </c>
      <c r="AT111" s="238" t="str">
        <f t="shared" si="27"/>
        <v/>
      </c>
    </row>
    <row r="112" spans="1:46" s="12" customFormat="1" ht="42">
      <c r="A112" s="65"/>
      <c r="B112" s="66"/>
      <c r="C112" s="66"/>
      <c r="D112" s="39" t="str">
        <f t="shared" si="14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5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6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7"/>
        <v/>
      </c>
      <c r="AA112" s="183"/>
      <c r="AB112" s="184">
        <v>73000</v>
      </c>
      <c r="AC112" s="185">
        <f t="shared" si="18"/>
        <v>0</v>
      </c>
      <c r="AD112" s="140"/>
      <c r="AE112" s="186">
        <f t="shared" si="19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9"/>
      <c r="AM112" s="69"/>
      <c r="AN112" s="69"/>
      <c r="AO112" s="69"/>
      <c r="AP112" s="28" t="str">
        <f t="shared" si="23"/>
        <v>20221</v>
      </c>
      <c r="AQ112" s="28" t="str">
        <f t="shared" si="24"/>
        <v/>
      </c>
      <c r="AR112" s="236" t="str">
        <f t="shared" si="26"/>
        <v>C66 SERVICE</v>
      </c>
      <c r="AS112" s="22" t="str">
        <f t="shared" si="25"/>
        <v/>
      </c>
      <c r="AT112" s="238" t="str">
        <f t="shared" si="27"/>
        <v/>
      </c>
    </row>
    <row r="113" spans="1:46" s="12" customFormat="1" ht="42">
      <c r="A113" s="65"/>
      <c r="B113" s="66"/>
      <c r="C113" s="66"/>
      <c r="D113" s="39" t="str">
        <f t="shared" si="14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5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6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7"/>
        <v/>
      </c>
      <c r="AA113" s="183"/>
      <c r="AB113" s="184">
        <v>5000</v>
      </c>
      <c r="AC113" s="185">
        <f t="shared" si="18"/>
        <v>0</v>
      </c>
      <c r="AD113" s="140"/>
      <c r="AE113" s="186">
        <f t="shared" si="19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9"/>
      <c r="AM113" s="69"/>
      <c r="AN113" s="69"/>
      <c r="AO113" s="69"/>
      <c r="AP113" s="28" t="str">
        <f t="shared" si="23"/>
        <v>20221</v>
      </c>
      <c r="AQ113" s="28" t="str">
        <f t="shared" si="24"/>
        <v/>
      </c>
      <c r="AR113" s="236" t="str">
        <f t="shared" si="26"/>
        <v>C66 SERVICE</v>
      </c>
      <c r="AS113" s="22" t="str">
        <f t="shared" si="25"/>
        <v/>
      </c>
      <c r="AT113" s="238" t="str">
        <f t="shared" si="27"/>
        <v/>
      </c>
    </row>
    <row r="114" spans="1:46" s="12" customFormat="1" ht="42">
      <c r="A114" s="65"/>
      <c r="B114" s="66"/>
      <c r="C114" s="66"/>
      <c r="D114" s="39" t="str">
        <f t="shared" si="14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5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6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7"/>
        <v/>
      </c>
      <c r="AA114" s="183"/>
      <c r="AB114" s="184">
        <v>215000</v>
      </c>
      <c r="AC114" s="185">
        <f t="shared" si="18"/>
        <v>0</v>
      </c>
      <c r="AD114" s="140"/>
      <c r="AE114" s="186">
        <f t="shared" si="19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9"/>
      <c r="AM114" s="69"/>
      <c r="AN114" s="69"/>
      <c r="AO114" s="69"/>
      <c r="AP114" s="28" t="str">
        <f t="shared" si="23"/>
        <v>20222</v>
      </c>
      <c r="AQ114" s="28" t="str">
        <f t="shared" si="24"/>
        <v/>
      </c>
      <c r="AR114" s="236" t="str">
        <f t="shared" si="26"/>
        <v>C66 SERVICE</v>
      </c>
      <c r="AS114" s="22" t="str">
        <f t="shared" si="25"/>
        <v/>
      </c>
      <c r="AT114" s="238" t="str">
        <f t="shared" si="27"/>
        <v/>
      </c>
    </row>
    <row r="115" spans="1:46" s="12" customFormat="1" ht="42">
      <c r="A115" s="65"/>
      <c r="B115" s="66"/>
      <c r="C115" s="66"/>
      <c r="D115" s="39" t="str">
        <f t="shared" si="14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5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6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7"/>
        <v/>
      </c>
      <c r="AA115" s="183"/>
      <c r="AB115" s="184">
        <v>296000</v>
      </c>
      <c r="AC115" s="185">
        <f t="shared" si="18"/>
        <v>0</v>
      </c>
      <c r="AD115" s="140"/>
      <c r="AE115" s="186">
        <f t="shared" si="19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9"/>
      <c r="AM115" s="69"/>
      <c r="AN115" s="69"/>
      <c r="AO115" s="69"/>
      <c r="AP115" s="28" t="str">
        <f t="shared" si="23"/>
        <v>20222</v>
      </c>
      <c r="AQ115" s="28" t="str">
        <f t="shared" si="24"/>
        <v/>
      </c>
      <c r="AR115" s="236" t="str">
        <f t="shared" si="26"/>
        <v>C66 SERVICE</v>
      </c>
      <c r="AS115" s="22" t="str">
        <f t="shared" si="25"/>
        <v/>
      </c>
      <c r="AT115" s="238" t="str">
        <f t="shared" si="27"/>
        <v/>
      </c>
    </row>
    <row r="116" spans="1:46" s="12" customFormat="1" ht="42">
      <c r="A116" s="65"/>
      <c r="B116" s="66"/>
      <c r="C116" s="66"/>
      <c r="D116" s="39" t="str">
        <f t="shared" si="14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5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6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7"/>
        <v/>
      </c>
      <c r="AA116" s="183"/>
      <c r="AB116" s="184">
        <v>35000</v>
      </c>
      <c r="AC116" s="185">
        <f t="shared" si="18"/>
        <v>0</v>
      </c>
      <c r="AD116" s="140"/>
      <c r="AE116" s="186">
        <f t="shared" si="19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9"/>
      <c r="AM116" s="69"/>
      <c r="AN116" s="69"/>
      <c r="AO116" s="69"/>
      <c r="AP116" s="28" t="str">
        <f t="shared" si="23"/>
        <v>20222</v>
      </c>
      <c r="AQ116" s="28" t="str">
        <f t="shared" si="24"/>
        <v/>
      </c>
      <c r="AR116" s="236" t="str">
        <f t="shared" si="26"/>
        <v>C66 SERVICE</v>
      </c>
      <c r="AS116" s="22" t="str">
        <f t="shared" si="25"/>
        <v/>
      </c>
      <c r="AT116" s="238" t="str">
        <f t="shared" si="27"/>
        <v/>
      </c>
    </row>
    <row r="117" spans="1:46" s="12" customFormat="1" ht="42">
      <c r="A117" s="65"/>
      <c r="B117" s="66"/>
      <c r="C117" s="66"/>
      <c r="D117" s="39" t="str">
        <f t="shared" si="14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5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6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7"/>
        <v/>
      </c>
      <c r="AA117" s="183"/>
      <c r="AB117" s="184">
        <v>0</v>
      </c>
      <c r="AC117" s="185">
        <f t="shared" si="18"/>
        <v>0</v>
      </c>
      <c r="AD117" s="140"/>
      <c r="AE117" s="186">
        <f t="shared" si="19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9"/>
      <c r="AM117" s="69"/>
      <c r="AN117" s="69"/>
      <c r="AO117" s="69"/>
      <c r="AP117" s="28" t="str">
        <f t="shared" si="23"/>
        <v>20222</v>
      </c>
      <c r="AQ117" s="28" t="str">
        <f t="shared" si="24"/>
        <v/>
      </c>
      <c r="AR117" s="236" t="str">
        <f t="shared" si="26"/>
        <v>C66 SERVICE</v>
      </c>
      <c r="AS117" s="22" t="str">
        <f t="shared" si="25"/>
        <v/>
      </c>
      <c r="AT117" s="238" t="str">
        <f t="shared" si="27"/>
        <v/>
      </c>
    </row>
    <row r="118" spans="1:46" s="12" customFormat="1" ht="42">
      <c r="A118" s="65"/>
      <c r="B118" s="66"/>
      <c r="C118" s="66"/>
      <c r="D118" s="39" t="str">
        <f t="shared" si="14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5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6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7"/>
        <v/>
      </c>
      <c r="AA118" s="183"/>
      <c r="AB118" s="184">
        <v>372000</v>
      </c>
      <c r="AC118" s="185">
        <f t="shared" si="18"/>
        <v>0</v>
      </c>
      <c r="AD118" s="140"/>
      <c r="AE118" s="186">
        <f t="shared" si="19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9"/>
      <c r="AM118" s="69"/>
      <c r="AN118" s="69"/>
      <c r="AO118" s="69"/>
      <c r="AP118" s="28" t="str">
        <f t="shared" si="23"/>
        <v>20223</v>
      </c>
      <c r="AQ118" s="28" t="str">
        <f t="shared" si="24"/>
        <v/>
      </c>
      <c r="AR118" s="236" t="str">
        <f t="shared" si="26"/>
        <v>C66 SERVICE</v>
      </c>
      <c r="AS118" s="22" t="str">
        <f t="shared" si="25"/>
        <v/>
      </c>
      <c r="AT118" s="238" t="str">
        <f t="shared" si="27"/>
        <v/>
      </c>
    </row>
    <row r="119" spans="1:46" s="12" customFormat="1" ht="42">
      <c r="A119" s="65"/>
      <c r="B119" s="66"/>
      <c r="C119" s="66"/>
      <c r="D119" s="39" t="str">
        <f t="shared" si="14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5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6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7"/>
        <v/>
      </c>
      <c r="AA119" s="183"/>
      <c r="AB119" s="184">
        <v>40000</v>
      </c>
      <c r="AC119" s="185">
        <f t="shared" si="18"/>
        <v>0</v>
      </c>
      <c r="AD119" s="140"/>
      <c r="AE119" s="186">
        <f t="shared" si="19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9"/>
      <c r="AM119" s="69"/>
      <c r="AN119" s="69"/>
      <c r="AO119" s="69"/>
      <c r="AP119" s="28" t="str">
        <f t="shared" si="23"/>
        <v>20223</v>
      </c>
      <c r="AQ119" s="28" t="str">
        <f t="shared" si="24"/>
        <v/>
      </c>
      <c r="AR119" s="236" t="str">
        <f t="shared" si="26"/>
        <v>C66 SERVICE</v>
      </c>
      <c r="AS119" s="22" t="str">
        <f t="shared" si="25"/>
        <v/>
      </c>
      <c r="AT119" s="238" t="str">
        <f t="shared" si="27"/>
        <v/>
      </c>
    </row>
    <row r="120" spans="1:46" s="12" customFormat="1" ht="42">
      <c r="A120" s="65"/>
      <c r="B120" s="66"/>
      <c r="C120" s="66"/>
      <c r="D120" s="39" t="str">
        <f t="shared" si="14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5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6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7"/>
        <v/>
      </c>
      <c r="AA120" s="183"/>
      <c r="AB120" s="184">
        <v>483000</v>
      </c>
      <c r="AC120" s="185">
        <f t="shared" si="18"/>
        <v>0</v>
      </c>
      <c r="AD120" s="140"/>
      <c r="AE120" s="186">
        <f t="shared" si="19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9"/>
      <c r="AM120" s="69"/>
      <c r="AN120" s="69"/>
      <c r="AO120" s="69"/>
      <c r="AP120" s="28" t="str">
        <f t="shared" si="23"/>
        <v>20223</v>
      </c>
      <c r="AQ120" s="28" t="str">
        <f t="shared" si="24"/>
        <v/>
      </c>
      <c r="AR120" s="236" t="str">
        <f t="shared" si="26"/>
        <v>C66 SERVICE</v>
      </c>
      <c r="AS120" s="22" t="str">
        <f t="shared" si="25"/>
        <v/>
      </c>
      <c r="AT120" s="238" t="str">
        <f t="shared" si="27"/>
        <v/>
      </c>
    </row>
    <row r="121" spans="1:46" s="12" customFormat="1" ht="42">
      <c r="A121" s="65"/>
      <c r="B121" s="66"/>
      <c r="C121" s="66"/>
      <c r="D121" s="39" t="str">
        <f t="shared" si="14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5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6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7"/>
        <v/>
      </c>
      <c r="AA121" s="183"/>
      <c r="AB121" s="184">
        <v>16000</v>
      </c>
      <c r="AC121" s="185">
        <f t="shared" si="18"/>
        <v>0</v>
      </c>
      <c r="AD121" s="140"/>
      <c r="AE121" s="186">
        <f t="shared" si="19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9"/>
      <c r="AM121" s="69"/>
      <c r="AN121" s="69"/>
      <c r="AO121" s="69"/>
      <c r="AP121" s="28" t="str">
        <f t="shared" si="23"/>
        <v>20223</v>
      </c>
      <c r="AQ121" s="28" t="str">
        <f t="shared" si="24"/>
        <v/>
      </c>
      <c r="AR121" s="236" t="str">
        <f t="shared" si="26"/>
        <v>C66 SERVICE</v>
      </c>
      <c r="AS121" s="22" t="str">
        <f t="shared" si="25"/>
        <v/>
      </c>
      <c r="AT121" s="238" t="str">
        <f t="shared" si="27"/>
        <v/>
      </c>
    </row>
    <row r="122" spans="1:46" s="12" customFormat="1" ht="42">
      <c r="A122" s="65"/>
      <c r="B122" s="66"/>
      <c r="C122" s="66"/>
      <c r="D122" s="39" t="str">
        <f t="shared" si="14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5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6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7"/>
        <v/>
      </c>
      <c r="AA122" s="183"/>
      <c r="AB122" s="184">
        <v>277000</v>
      </c>
      <c r="AC122" s="185">
        <f t="shared" si="18"/>
        <v>0</v>
      </c>
      <c r="AD122" s="140"/>
      <c r="AE122" s="186">
        <f t="shared" si="19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9"/>
      <c r="AM122" s="69"/>
      <c r="AN122" s="69"/>
      <c r="AO122" s="69"/>
      <c r="AP122" s="28" t="str">
        <f t="shared" si="23"/>
        <v>20231</v>
      </c>
      <c r="AQ122" s="28" t="str">
        <f t="shared" si="24"/>
        <v/>
      </c>
      <c r="AR122" s="236" t="str">
        <f t="shared" si="26"/>
        <v>C66 SERVICE</v>
      </c>
      <c r="AS122" s="22" t="str">
        <f t="shared" si="25"/>
        <v/>
      </c>
      <c r="AT122" s="238" t="str">
        <f t="shared" si="27"/>
        <v/>
      </c>
    </row>
    <row r="123" spans="1:46" s="12" customFormat="1" ht="42">
      <c r="A123" s="65"/>
      <c r="B123" s="66"/>
      <c r="C123" s="66"/>
      <c r="D123" s="39" t="str">
        <f t="shared" si="14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5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6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7"/>
        <v/>
      </c>
      <c r="AA123" s="183"/>
      <c r="AB123" s="184">
        <v>4000</v>
      </c>
      <c r="AC123" s="185">
        <f t="shared" si="18"/>
        <v>0</v>
      </c>
      <c r="AD123" s="140"/>
      <c r="AE123" s="186">
        <f t="shared" si="19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9"/>
      <c r="AM123" s="69"/>
      <c r="AN123" s="69"/>
      <c r="AO123" s="69"/>
      <c r="AP123" s="28" t="str">
        <f t="shared" si="23"/>
        <v>20231</v>
      </c>
      <c r="AQ123" s="28" t="str">
        <f t="shared" si="24"/>
        <v/>
      </c>
      <c r="AR123" s="236" t="str">
        <f t="shared" si="26"/>
        <v>C66 SERVICE</v>
      </c>
      <c r="AS123" s="22" t="str">
        <f t="shared" si="25"/>
        <v/>
      </c>
      <c r="AT123" s="238" t="str">
        <f t="shared" si="27"/>
        <v/>
      </c>
    </row>
    <row r="124" spans="1:46" s="12" customFormat="1" ht="42">
      <c r="A124" s="65"/>
      <c r="B124" s="66"/>
      <c r="C124" s="66"/>
      <c r="D124" s="39" t="str">
        <f t="shared" si="14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5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6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7"/>
        <v/>
      </c>
      <c r="AA124" s="183"/>
      <c r="AB124" s="184">
        <v>212000</v>
      </c>
      <c r="AC124" s="185">
        <f t="shared" si="18"/>
        <v>0</v>
      </c>
      <c r="AD124" s="140"/>
      <c r="AE124" s="186">
        <f t="shared" si="19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9"/>
      <c r="AM124" s="69"/>
      <c r="AN124" s="69"/>
      <c r="AO124" s="69"/>
      <c r="AP124" s="28" t="str">
        <f t="shared" si="23"/>
        <v>20231</v>
      </c>
      <c r="AQ124" s="28" t="str">
        <f t="shared" si="24"/>
        <v/>
      </c>
      <c r="AR124" s="236" t="str">
        <f t="shared" si="26"/>
        <v>C66 SERVICE</v>
      </c>
      <c r="AS124" s="22" t="str">
        <f t="shared" si="25"/>
        <v/>
      </c>
      <c r="AT124" s="238" t="str">
        <f t="shared" si="27"/>
        <v/>
      </c>
    </row>
    <row r="125" spans="1:46" s="12" customFormat="1" ht="42">
      <c r="A125" s="65"/>
      <c r="B125" s="66"/>
      <c r="C125" s="66"/>
      <c r="D125" s="39" t="str">
        <f t="shared" si="14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5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6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7"/>
        <v/>
      </c>
      <c r="AA125" s="183"/>
      <c r="AB125" s="184">
        <v>148000</v>
      </c>
      <c r="AC125" s="185">
        <f t="shared" si="18"/>
        <v>0</v>
      </c>
      <c r="AD125" s="140"/>
      <c r="AE125" s="186">
        <f t="shared" si="19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9"/>
      <c r="AM125" s="69"/>
      <c r="AN125" s="69"/>
      <c r="AO125" s="69"/>
      <c r="AP125" s="28" t="str">
        <f t="shared" si="23"/>
        <v>20231</v>
      </c>
      <c r="AQ125" s="28" t="str">
        <f t="shared" si="24"/>
        <v/>
      </c>
      <c r="AR125" s="236" t="str">
        <f t="shared" si="26"/>
        <v>C66 SERVICE</v>
      </c>
      <c r="AS125" s="22" t="str">
        <f t="shared" si="25"/>
        <v/>
      </c>
      <c r="AT125" s="238" t="str">
        <f t="shared" si="27"/>
        <v/>
      </c>
    </row>
    <row r="126" spans="1:46" s="12" customFormat="1" ht="42">
      <c r="A126" s="65"/>
      <c r="B126" s="66"/>
      <c r="C126" s="66"/>
      <c r="D126" s="39" t="str">
        <f t="shared" si="14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5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6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7"/>
        <v/>
      </c>
      <c r="AA126" s="183"/>
      <c r="AB126" s="184">
        <v>363000</v>
      </c>
      <c r="AC126" s="185">
        <f t="shared" si="18"/>
        <v>0</v>
      </c>
      <c r="AD126" s="140"/>
      <c r="AE126" s="186">
        <f t="shared" si="19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9"/>
      <c r="AM126" s="69"/>
      <c r="AN126" s="69"/>
      <c r="AO126" s="69"/>
      <c r="AP126" s="28" t="str">
        <f t="shared" si="23"/>
        <v>20232</v>
      </c>
      <c r="AQ126" s="28" t="str">
        <f t="shared" si="24"/>
        <v/>
      </c>
      <c r="AR126" s="236" t="str">
        <f t="shared" si="26"/>
        <v>C66 SERVICE</v>
      </c>
      <c r="AS126" s="22" t="str">
        <f t="shared" si="25"/>
        <v/>
      </c>
      <c r="AT126" s="238" t="str">
        <f t="shared" si="27"/>
        <v/>
      </c>
    </row>
    <row r="127" spans="1:46" s="12" customFormat="1" ht="42">
      <c r="A127" s="65"/>
      <c r="B127" s="66"/>
      <c r="C127" s="66"/>
      <c r="D127" s="39" t="str">
        <f t="shared" si="14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5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6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7"/>
        <v/>
      </c>
      <c r="AA127" s="183"/>
      <c r="AB127" s="184">
        <v>115000</v>
      </c>
      <c r="AC127" s="185">
        <f t="shared" si="18"/>
        <v>0</v>
      </c>
      <c r="AD127" s="140"/>
      <c r="AE127" s="186">
        <f t="shared" si="19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9"/>
      <c r="AM127" s="69"/>
      <c r="AN127" s="69"/>
      <c r="AO127" s="69"/>
      <c r="AP127" s="28" t="str">
        <f t="shared" si="23"/>
        <v>20232</v>
      </c>
      <c r="AQ127" s="28" t="str">
        <f t="shared" si="24"/>
        <v/>
      </c>
      <c r="AR127" s="236" t="str">
        <f t="shared" si="26"/>
        <v>C66 SERVICE</v>
      </c>
      <c r="AS127" s="22" t="str">
        <f t="shared" si="25"/>
        <v/>
      </c>
      <c r="AT127" s="238" t="str">
        <f t="shared" si="27"/>
        <v/>
      </c>
    </row>
    <row r="128" spans="1:46" s="12" customFormat="1" ht="42">
      <c r="A128" s="65"/>
      <c r="B128" s="66"/>
      <c r="C128" s="66"/>
      <c r="D128" s="39" t="str">
        <f t="shared" si="14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5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6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7"/>
        <v/>
      </c>
      <c r="AA128" s="183"/>
      <c r="AB128" s="184">
        <v>6000</v>
      </c>
      <c r="AC128" s="185">
        <f t="shared" si="18"/>
        <v>0</v>
      </c>
      <c r="AD128" s="140"/>
      <c r="AE128" s="186">
        <f t="shared" si="19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9"/>
      <c r="AM128" s="69"/>
      <c r="AN128" s="69"/>
      <c r="AO128" s="69"/>
      <c r="AP128" s="28" t="str">
        <f t="shared" si="23"/>
        <v>20232</v>
      </c>
      <c r="AQ128" s="28" t="str">
        <f t="shared" si="24"/>
        <v/>
      </c>
      <c r="AR128" s="236" t="str">
        <f t="shared" si="26"/>
        <v>C66 SERVICE</v>
      </c>
      <c r="AS128" s="22" t="str">
        <f t="shared" si="25"/>
        <v/>
      </c>
      <c r="AT128" s="238" t="str">
        <f t="shared" si="27"/>
        <v/>
      </c>
    </row>
    <row r="129" spans="1:46" s="12" customFormat="1" ht="42">
      <c r="A129" s="65"/>
      <c r="B129" s="66"/>
      <c r="C129" s="66"/>
      <c r="D129" s="39" t="str">
        <f t="shared" si="14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5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6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7"/>
        <v/>
      </c>
      <c r="AA129" s="183"/>
      <c r="AB129" s="184">
        <v>4000</v>
      </c>
      <c r="AC129" s="185">
        <f t="shared" si="18"/>
        <v>0</v>
      </c>
      <c r="AD129" s="140"/>
      <c r="AE129" s="186">
        <f t="shared" si="19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9"/>
      <c r="AM129" s="69"/>
      <c r="AN129" s="69"/>
      <c r="AO129" s="69"/>
      <c r="AP129" s="28" t="str">
        <f t="shared" si="23"/>
        <v>20232</v>
      </c>
      <c r="AQ129" s="28" t="str">
        <f t="shared" si="24"/>
        <v/>
      </c>
      <c r="AR129" s="236" t="str">
        <f t="shared" si="26"/>
        <v>C66 SERVICE</v>
      </c>
      <c r="AS129" s="22" t="str">
        <f t="shared" si="25"/>
        <v/>
      </c>
      <c r="AT129" s="238" t="str">
        <f t="shared" si="27"/>
        <v/>
      </c>
    </row>
    <row r="130" spans="1:46" s="12" customFormat="1" ht="42">
      <c r="A130" s="65"/>
      <c r="B130" s="66"/>
      <c r="C130" s="66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31">IF(X130="","",X130*MAX(O130,N130))</f>
        <v/>
      </c>
      <c r="AA130" s="183"/>
      <c r="AB130" s="184">
        <v>411000</v>
      </c>
      <c r="AC130" s="185">
        <f t="shared" ref="AC130:AC193" si="32">IF(R130&lt;&gt;"",AB130*AD130,"")</f>
        <v>0</v>
      </c>
      <c r="AD130" s="140"/>
      <c r="AE130" s="186">
        <f t="shared" ref="AE130:AE193" si="33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9"/>
      <c r="AM130" s="69"/>
      <c r="AN130" s="69"/>
      <c r="AO130" s="69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236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38" t="str">
        <f t="shared" si="27"/>
        <v/>
      </c>
    </row>
    <row r="131" spans="1:46" s="12" customFormat="1" ht="42">
      <c r="A131" s="65"/>
      <c r="B131" s="66"/>
      <c r="C131" s="66"/>
      <c r="D131" s="39" t="str">
        <f t="shared" si="28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9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30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31"/>
        <v/>
      </c>
      <c r="AA131" s="183"/>
      <c r="AB131" s="184">
        <v>59000</v>
      </c>
      <c r="AC131" s="185">
        <f t="shared" si="32"/>
        <v>0</v>
      </c>
      <c r="AD131" s="140"/>
      <c r="AE131" s="186">
        <f t="shared" si="33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9"/>
      <c r="AM131" s="69"/>
      <c r="AN131" s="69"/>
      <c r="AO131" s="69"/>
      <c r="AP131" s="28" t="str">
        <f t="shared" si="37"/>
        <v>20234</v>
      </c>
      <c r="AQ131" s="28" t="str">
        <f t="shared" si="38"/>
        <v/>
      </c>
      <c r="AR131" s="236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38" t="str">
        <f t="shared" ref="AT131:AT194" si="41">IF(ISNUMBER(AS131), IF(AS131&gt;=0, IF(AS131&lt;=3, "0-3 months", IF(AS131&lt;=6, "4-6 months", "&gt; 6 months"))), "")</f>
        <v/>
      </c>
    </row>
    <row r="132" spans="1:46" s="12" customFormat="1" ht="42">
      <c r="A132" s="65"/>
      <c r="B132" s="66"/>
      <c r="C132" s="66"/>
      <c r="D132" s="39" t="str">
        <f t="shared" si="28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9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30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31"/>
        <v/>
      </c>
      <c r="AA132" s="183"/>
      <c r="AB132" s="184">
        <v>21000</v>
      </c>
      <c r="AC132" s="185">
        <f t="shared" si="32"/>
        <v>0</v>
      </c>
      <c r="AD132" s="140"/>
      <c r="AE132" s="186">
        <f t="shared" si="33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9"/>
      <c r="AM132" s="69"/>
      <c r="AN132" s="69"/>
      <c r="AO132" s="69"/>
      <c r="AP132" s="28" t="str">
        <f t="shared" si="37"/>
        <v>20234</v>
      </c>
      <c r="AQ132" s="28" t="str">
        <f t="shared" si="38"/>
        <v/>
      </c>
      <c r="AR132" s="236" t="str">
        <f t="shared" si="40"/>
        <v>C66 SERVICE</v>
      </c>
      <c r="AS132" s="22" t="str">
        <f t="shared" si="39"/>
        <v/>
      </c>
      <c r="AT132" s="238" t="str">
        <f t="shared" si="41"/>
        <v/>
      </c>
    </row>
    <row r="133" spans="1:46" s="12" customFormat="1" ht="42">
      <c r="A133" s="65"/>
      <c r="B133" s="70"/>
      <c r="C133" s="66"/>
      <c r="D133" s="39" t="str">
        <f t="shared" si="28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9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30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31"/>
        <v/>
      </c>
      <c r="AA133" s="183"/>
      <c r="AB133" s="184">
        <v>0</v>
      </c>
      <c r="AC133" s="185">
        <f t="shared" si="32"/>
        <v>0</v>
      </c>
      <c r="AD133" s="140"/>
      <c r="AE133" s="186">
        <f t="shared" si="33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9"/>
      <c r="AM133" s="69"/>
      <c r="AN133" s="69"/>
      <c r="AO133" s="69"/>
      <c r="AP133" s="28" t="str">
        <f t="shared" si="37"/>
        <v>20234</v>
      </c>
      <c r="AQ133" s="28" t="str">
        <f t="shared" si="38"/>
        <v/>
      </c>
      <c r="AR133" s="236" t="str">
        <f t="shared" si="40"/>
        <v>C66 SERVICE</v>
      </c>
      <c r="AS133" s="22" t="str">
        <f t="shared" si="39"/>
        <v/>
      </c>
      <c r="AT133" s="238" t="str">
        <f t="shared" si="41"/>
        <v/>
      </c>
    </row>
    <row r="134" spans="1:46" s="12" customFormat="1" ht="42">
      <c r="A134" s="65"/>
      <c r="B134" s="70"/>
      <c r="C134" s="66"/>
      <c r="D134" s="39" t="str">
        <f t="shared" si="28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9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30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31"/>
        <v/>
      </c>
      <c r="AA134" s="183"/>
      <c r="AB134" s="184">
        <v>226000</v>
      </c>
      <c r="AC134" s="185">
        <f t="shared" si="32"/>
        <v>0</v>
      </c>
      <c r="AD134" s="140"/>
      <c r="AE134" s="186">
        <f t="shared" si="33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9"/>
      <c r="AM134" s="69"/>
      <c r="AN134" s="69"/>
      <c r="AO134" s="69"/>
      <c r="AP134" s="28" t="str">
        <f t="shared" si="37"/>
        <v>20235</v>
      </c>
      <c r="AQ134" s="28" t="str">
        <f t="shared" si="38"/>
        <v/>
      </c>
      <c r="AR134" s="236" t="str">
        <f t="shared" si="40"/>
        <v>C66 SERVICE</v>
      </c>
      <c r="AS134" s="22" t="str">
        <f t="shared" si="39"/>
        <v/>
      </c>
      <c r="AT134" s="238" t="str">
        <f t="shared" si="41"/>
        <v/>
      </c>
    </row>
    <row r="135" spans="1:46" s="12" customFormat="1" ht="42">
      <c r="A135" s="65"/>
      <c r="B135" s="66"/>
      <c r="C135" s="66"/>
      <c r="D135" s="39" t="str">
        <f t="shared" si="28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9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30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31"/>
        <v/>
      </c>
      <c r="AA135" s="183"/>
      <c r="AB135" s="184">
        <v>146000</v>
      </c>
      <c r="AC135" s="185">
        <f t="shared" si="32"/>
        <v>0</v>
      </c>
      <c r="AD135" s="140"/>
      <c r="AE135" s="186">
        <f t="shared" si="33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9"/>
      <c r="AM135" s="69"/>
      <c r="AN135" s="69"/>
      <c r="AO135" s="69"/>
      <c r="AP135" s="28" t="str">
        <f t="shared" si="37"/>
        <v>20235</v>
      </c>
      <c r="AQ135" s="28" t="str">
        <f t="shared" si="38"/>
        <v/>
      </c>
      <c r="AR135" s="236" t="str">
        <f t="shared" si="40"/>
        <v>C66 SERVICE</v>
      </c>
      <c r="AS135" s="22" t="str">
        <f t="shared" si="39"/>
        <v/>
      </c>
      <c r="AT135" s="238" t="str">
        <f t="shared" si="41"/>
        <v/>
      </c>
    </row>
    <row r="136" spans="1:46" s="12" customFormat="1" ht="42">
      <c r="A136" s="65"/>
      <c r="B136" s="66"/>
      <c r="C136" s="66"/>
      <c r="D136" s="39" t="str">
        <f t="shared" si="28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9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30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31"/>
        <v/>
      </c>
      <c r="AA136" s="183"/>
      <c r="AB136" s="184">
        <v>12000</v>
      </c>
      <c r="AC136" s="185">
        <f t="shared" si="32"/>
        <v>0</v>
      </c>
      <c r="AD136" s="140"/>
      <c r="AE136" s="186">
        <f t="shared" si="33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9"/>
      <c r="AM136" s="69"/>
      <c r="AN136" s="69"/>
      <c r="AO136" s="69"/>
      <c r="AP136" s="28" t="str">
        <f t="shared" si="37"/>
        <v>20235</v>
      </c>
      <c r="AQ136" s="28" t="str">
        <f t="shared" si="38"/>
        <v/>
      </c>
      <c r="AR136" s="236" t="str">
        <f t="shared" si="40"/>
        <v>C66 SERVICE</v>
      </c>
      <c r="AS136" s="22" t="str">
        <f t="shared" si="39"/>
        <v/>
      </c>
      <c r="AT136" s="238" t="str">
        <f t="shared" si="41"/>
        <v/>
      </c>
    </row>
    <row r="137" spans="1:46" s="12" customFormat="1" ht="42">
      <c r="A137" s="65"/>
      <c r="B137" s="66"/>
      <c r="C137" s="66"/>
      <c r="D137" s="39" t="str">
        <f t="shared" si="28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9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30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31"/>
        <v/>
      </c>
      <c r="AA137" s="183"/>
      <c r="AB137" s="184">
        <v>116000</v>
      </c>
      <c r="AC137" s="185">
        <f t="shared" si="32"/>
        <v>0</v>
      </c>
      <c r="AD137" s="140"/>
      <c r="AE137" s="186">
        <f t="shared" si="33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9"/>
      <c r="AM137" s="69"/>
      <c r="AN137" s="69"/>
      <c r="AO137" s="69"/>
      <c r="AP137" s="28" t="str">
        <f t="shared" si="37"/>
        <v>20235</v>
      </c>
      <c r="AQ137" s="28" t="str">
        <f t="shared" si="38"/>
        <v/>
      </c>
      <c r="AR137" s="236" t="str">
        <f t="shared" si="40"/>
        <v>C66 SERVICE</v>
      </c>
      <c r="AS137" s="22" t="str">
        <f t="shared" si="39"/>
        <v/>
      </c>
      <c r="AT137" s="238" t="str">
        <f t="shared" si="41"/>
        <v/>
      </c>
    </row>
    <row r="138" spans="1:46" s="12" customFormat="1" ht="42">
      <c r="A138" s="65"/>
      <c r="B138" s="66"/>
      <c r="C138" s="66"/>
      <c r="D138" s="39" t="str">
        <f t="shared" si="28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9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30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31"/>
        <v/>
      </c>
      <c r="AA138" s="183"/>
      <c r="AB138" s="184">
        <v>275000</v>
      </c>
      <c r="AC138" s="185">
        <f t="shared" si="32"/>
        <v>0</v>
      </c>
      <c r="AD138" s="140"/>
      <c r="AE138" s="186">
        <f t="shared" si="33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9"/>
      <c r="AM138" s="69"/>
      <c r="AN138" s="69"/>
      <c r="AO138" s="69"/>
      <c r="AP138" s="28" t="str">
        <f t="shared" si="37"/>
        <v>20236</v>
      </c>
      <c r="AQ138" s="28" t="str">
        <f t="shared" si="38"/>
        <v/>
      </c>
      <c r="AR138" s="236" t="str">
        <f t="shared" si="40"/>
        <v>C66 SERVICE</v>
      </c>
      <c r="AS138" s="22" t="str">
        <f t="shared" si="39"/>
        <v/>
      </c>
      <c r="AT138" s="238" t="str">
        <f t="shared" si="41"/>
        <v/>
      </c>
    </row>
    <row r="139" spans="1:46" s="12" customFormat="1" ht="42">
      <c r="A139" s="65"/>
      <c r="B139" s="66"/>
      <c r="C139" s="66"/>
      <c r="D139" s="39" t="str">
        <f t="shared" si="28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9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30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31"/>
        <v/>
      </c>
      <c r="AA139" s="183"/>
      <c r="AB139" s="184">
        <v>316000</v>
      </c>
      <c r="AC139" s="185">
        <f t="shared" si="32"/>
        <v>0</v>
      </c>
      <c r="AD139" s="140"/>
      <c r="AE139" s="186">
        <f t="shared" si="33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9"/>
      <c r="AM139" s="69"/>
      <c r="AN139" s="69"/>
      <c r="AO139" s="69"/>
      <c r="AP139" s="28" t="str">
        <f t="shared" si="37"/>
        <v>20236</v>
      </c>
      <c r="AQ139" s="28" t="str">
        <f t="shared" si="38"/>
        <v/>
      </c>
      <c r="AR139" s="236" t="str">
        <f t="shared" si="40"/>
        <v>C66 SERVICE</v>
      </c>
      <c r="AS139" s="22" t="str">
        <f t="shared" si="39"/>
        <v/>
      </c>
      <c r="AT139" s="238" t="str">
        <f t="shared" si="41"/>
        <v/>
      </c>
    </row>
    <row r="140" spans="1:46" s="12" customFormat="1" ht="42">
      <c r="A140" s="65"/>
      <c r="B140" s="66"/>
      <c r="C140" s="66"/>
      <c r="D140" s="39" t="str">
        <f t="shared" si="28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9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30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31"/>
        <v/>
      </c>
      <c r="AA140" s="183"/>
      <c r="AB140" s="184">
        <v>8000</v>
      </c>
      <c r="AC140" s="185">
        <f t="shared" si="32"/>
        <v>0</v>
      </c>
      <c r="AD140" s="140"/>
      <c r="AE140" s="186">
        <f t="shared" si="33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9"/>
      <c r="AM140" s="69"/>
      <c r="AN140" s="69"/>
      <c r="AO140" s="69"/>
      <c r="AP140" s="28" t="str">
        <f t="shared" si="37"/>
        <v>20236</v>
      </c>
      <c r="AQ140" s="28" t="str">
        <f t="shared" si="38"/>
        <v/>
      </c>
      <c r="AR140" s="236" t="str">
        <f t="shared" si="40"/>
        <v>C66 SERVICE</v>
      </c>
      <c r="AS140" s="22" t="str">
        <f t="shared" si="39"/>
        <v/>
      </c>
      <c r="AT140" s="238" t="str">
        <f t="shared" si="41"/>
        <v/>
      </c>
    </row>
    <row r="141" spans="1:46" s="12" customFormat="1" ht="42">
      <c r="A141" s="65"/>
      <c r="B141" s="66"/>
      <c r="C141" s="66"/>
      <c r="D141" s="39" t="str">
        <f t="shared" si="28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9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30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31"/>
        <v/>
      </c>
      <c r="AA141" s="183"/>
      <c r="AB141" s="184">
        <v>24000</v>
      </c>
      <c r="AC141" s="185">
        <f t="shared" si="32"/>
        <v>0</v>
      </c>
      <c r="AD141" s="140"/>
      <c r="AE141" s="186">
        <f t="shared" si="33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9"/>
      <c r="AM141" s="69"/>
      <c r="AN141" s="69"/>
      <c r="AO141" s="69"/>
      <c r="AP141" s="28" t="str">
        <f t="shared" si="37"/>
        <v>20236</v>
      </c>
      <c r="AQ141" s="28" t="str">
        <f t="shared" si="38"/>
        <v/>
      </c>
      <c r="AR141" s="236" t="str">
        <f t="shared" si="40"/>
        <v>C66 SERVICE</v>
      </c>
      <c r="AS141" s="22" t="str">
        <f t="shared" si="39"/>
        <v/>
      </c>
      <c r="AT141" s="238" t="str">
        <f t="shared" si="41"/>
        <v/>
      </c>
    </row>
    <row r="142" spans="1:46" s="12" customFormat="1" ht="42">
      <c r="A142" s="65"/>
      <c r="B142" s="66"/>
      <c r="C142" s="66"/>
      <c r="D142" s="39" t="str">
        <f t="shared" si="28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9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30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31"/>
        <v/>
      </c>
      <c r="AA142" s="183"/>
      <c r="AB142" s="184">
        <v>514000</v>
      </c>
      <c r="AC142" s="185">
        <f t="shared" si="32"/>
        <v>0</v>
      </c>
      <c r="AD142" s="140"/>
      <c r="AE142" s="186">
        <f t="shared" si="33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9"/>
      <c r="AM142" s="69"/>
      <c r="AN142" s="69"/>
      <c r="AO142" s="69"/>
      <c r="AP142" s="28" t="str">
        <f t="shared" si="37"/>
        <v>20237</v>
      </c>
      <c r="AQ142" s="28" t="str">
        <f t="shared" si="38"/>
        <v/>
      </c>
      <c r="AR142" s="236" t="str">
        <f t="shared" si="40"/>
        <v>C66 SERVICE</v>
      </c>
      <c r="AS142" s="22" t="str">
        <f t="shared" si="39"/>
        <v/>
      </c>
      <c r="AT142" s="238" t="str">
        <f t="shared" si="41"/>
        <v/>
      </c>
    </row>
    <row r="143" spans="1:46" s="12" customFormat="1" ht="42">
      <c r="A143" s="65"/>
      <c r="B143" s="66"/>
      <c r="C143" s="66"/>
      <c r="D143" s="39" t="str">
        <f t="shared" si="28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9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30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31"/>
        <v/>
      </c>
      <c r="AA143" s="183"/>
      <c r="AB143" s="184">
        <v>187000</v>
      </c>
      <c r="AC143" s="185">
        <f t="shared" si="32"/>
        <v>0</v>
      </c>
      <c r="AD143" s="140"/>
      <c r="AE143" s="186">
        <f t="shared" si="33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9"/>
      <c r="AM143" s="69"/>
      <c r="AN143" s="69"/>
      <c r="AO143" s="69"/>
      <c r="AP143" s="28" t="str">
        <f t="shared" si="37"/>
        <v>20237</v>
      </c>
      <c r="AQ143" s="28" t="str">
        <f t="shared" si="38"/>
        <v/>
      </c>
      <c r="AR143" s="236" t="str">
        <f t="shared" si="40"/>
        <v>C66 SERVICE</v>
      </c>
      <c r="AS143" s="22" t="str">
        <f t="shared" si="39"/>
        <v/>
      </c>
      <c r="AT143" s="238" t="str">
        <f t="shared" si="41"/>
        <v/>
      </c>
    </row>
    <row r="144" spans="1:46" s="12" customFormat="1" ht="42">
      <c r="A144" s="65"/>
      <c r="B144" s="66"/>
      <c r="C144" s="66"/>
      <c r="D144" s="39" t="str">
        <f t="shared" si="28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9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30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31"/>
        <v/>
      </c>
      <c r="AA144" s="183"/>
      <c r="AB144" s="184">
        <v>1000</v>
      </c>
      <c r="AC144" s="185">
        <f t="shared" si="32"/>
        <v>0</v>
      </c>
      <c r="AD144" s="140"/>
      <c r="AE144" s="186">
        <f t="shared" si="33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9"/>
      <c r="AM144" s="69"/>
      <c r="AN144" s="69"/>
      <c r="AO144" s="69"/>
      <c r="AP144" s="28" t="str">
        <f t="shared" si="37"/>
        <v>20237</v>
      </c>
      <c r="AQ144" s="28" t="str">
        <f t="shared" si="38"/>
        <v/>
      </c>
      <c r="AR144" s="236" t="str">
        <f t="shared" si="40"/>
        <v>C66 SERVICE</v>
      </c>
      <c r="AS144" s="22" t="str">
        <f t="shared" si="39"/>
        <v/>
      </c>
      <c r="AT144" s="238" t="str">
        <f t="shared" si="41"/>
        <v/>
      </c>
    </row>
    <row r="145" spans="1:46" s="12" customFormat="1" ht="42">
      <c r="A145" s="65"/>
      <c r="B145" s="66"/>
      <c r="C145" s="66"/>
      <c r="D145" s="39" t="str">
        <f t="shared" si="28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9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30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31"/>
        <v/>
      </c>
      <c r="AA145" s="183"/>
      <c r="AB145" s="184">
        <v>0</v>
      </c>
      <c r="AC145" s="185">
        <f t="shared" si="32"/>
        <v>0</v>
      </c>
      <c r="AD145" s="140"/>
      <c r="AE145" s="186">
        <f t="shared" si="33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9"/>
      <c r="AM145" s="69"/>
      <c r="AN145" s="69"/>
      <c r="AO145" s="69"/>
      <c r="AP145" s="28" t="str">
        <f t="shared" si="37"/>
        <v>20237</v>
      </c>
      <c r="AQ145" s="28" t="str">
        <f t="shared" si="38"/>
        <v/>
      </c>
      <c r="AR145" s="236" t="str">
        <f t="shared" si="40"/>
        <v>C66 SERVICE</v>
      </c>
      <c r="AS145" s="22" t="str">
        <f t="shared" si="39"/>
        <v/>
      </c>
      <c r="AT145" s="238" t="str">
        <f t="shared" si="41"/>
        <v/>
      </c>
    </row>
    <row r="146" spans="1:46" s="12" customFormat="1" ht="42">
      <c r="A146" s="65"/>
      <c r="B146" s="66"/>
      <c r="C146" s="66"/>
      <c r="D146" s="39" t="str">
        <f t="shared" si="28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9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30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31"/>
        <v/>
      </c>
      <c r="AA146" s="183"/>
      <c r="AB146" s="184">
        <v>275000</v>
      </c>
      <c r="AC146" s="185">
        <f t="shared" si="32"/>
        <v>0</v>
      </c>
      <c r="AD146" s="140"/>
      <c r="AE146" s="186">
        <f t="shared" si="33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9"/>
      <c r="AM146" s="69"/>
      <c r="AN146" s="69"/>
      <c r="AO146" s="69"/>
      <c r="AP146" s="28" t="str">
        <f t="shared" si="37"/>
        <v>20238</v>
      </c>
      <c r="AQ146" s="28" t="str">
        <f t="shared" si="38"/>
        <v/>
      </c>
      <c r="AR146" s="236" t="str">
        <f t="shared" si="40"/>
        <v>C66 SERVICE</v>
      </c>
      <c r="AS146" s="22" t="str">
        <f t="shared" si="39"/>
        <v/>
      </c>
      <c r="AT146" s="238" t="str">
        <f t="shared" si="41"/>
        <v/>
      </c>
    </row>
    <row r="147" spans="1:46" s="12" customFormat="1" ht="42">
      <c r="A147" s="65"/>
      <c r="B147" s="66"/>
      <c r="C147" s="66"/>
      <c r="D147" s="39" t="str">
        <f t="shared" si="28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9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30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31"/>
        <v/>
      </c>
      <c r="AA147" s="183"/>
      <c r="AB147" s="184">
        <v>160000</v>
      </c>
      <c r="AC147" s="185">
        <f t="shared" si="32"/>
        <v>0</v>
      </c>
      <c r="AD147" s="140"/>
      <c r="AE147" s="186">
        <f t="shared" si="33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9"/>
      <c r="AM147" s="69"/>
      <c r="AN147" s="69"/>
      <c r="AO147" s="69"/>
      <c r="AP147" s="28" t="str">
        <f t="shared" si="37"/>
        <v>20238</v>
      </c>
      <c r="AQ147" s="28" t="str">
        <f t="shared" si="38"/>
        <v/>
      </c>
      <c r="AR147" s="236" t="str">
        <f t="shared" si="40"/>
        <v>C66 SERVICE</v>
      </c>
      <c r="AS147" s="22" t="str">
        <f t="shared" si="39"/>
        <v/>
      </c>
      <c r="AT147" s="238" t="str">
        <f t="shared" si="41"/>
        <v/>
      </c>
    </row>
    <row r="148" spans="1:46" s="12" customFormat="1" ht="42">
      <c r="A148" s="65"/>
      <c r="B148" s="66"/>
      <c r="C148" s="66"/>
      <c r="D148" s="39" t="str">
        <f t="shared" si="28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9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30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31"/>
        <v/>
      </c>
      <c r="AA148" s="183"/>
      <c r="AB148" s="184">
        <v>10000</v>
      </c>
      <c r="AC148" s="185">
        <f t="shared" si="32"/>
        <v>0</v>
      </c>
      <c r="AD148" s="140"/>
      <c r="AE148" s="186">
        <f t="shared" si="33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9"/>
      <c r="AM148" s="69"/>
      <c r="AN148" s="69"/>
      <c r="AO148" s="69"/>
      <c r="AP148" s="28" t="str">
        <f t="shared" si="37"/>
        <v>20238</v>
      </c>
      <c r="AQ148" s="28" t="str">
        <f t="shared" si="38"/>
        <v/>
      </c>
      <c r="AR148" s="236" t="str">
        <f t="shared" si="40"/>
        <v>C66 SERVICE</v>
      </c>
      <c r="AS148" s="22" t="str">
        <f t="shared" si="39"/>
        <v/>
      </c>
      <c r="AT148" s="238" t="str">
        <f t="shared" si="41"/>
        <v/>
      </c>
    </row>
    <row r="149" spans="1:46" s="12" customFormat="1" ht="42">
      <c r="A149" s="65"/>
      <c r="B149" s="66"/>
      <c r="C149" s="66"/>
      <c r="D149" s="39" t="str">
        <f t="shared" si="28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9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30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31"/>
        <v/>
      </c>
      <c r="AA149" s="183"/>
      <c r="AB149" s="184">
        <v>12000</v>
      </c>
      <c r="AC149" s="185">
        <f t="shared" si="32"/>
        <v>0</v>
      </c>
      <c r="AD149" s="140"/>
      <c r="AE149" s="186">
        <f t="shared" si="33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9"/>
      <c r="AM149" s="69"/>
      <c r="AN149" s="69"/>
      <c r="AO149" s="69"/>
      <c r="AP149" s="28" t="str">
        <f t="shared" si="37"/>
        <v>20238</v>
      </c>
      <c r="AQ149" s="28" t="str">
        <f t="shared" si="38"/>
        <v/>
      </c>
      <c r="AR149" s="236" t="str">
        <f t="shared" si="40"/>
        <v>C66 SERVICE</v>
      </c>
      <c r="AS149" s="22" t="str">
        <f t="shared" si="39"/>
        <v/>
      </c>
      <c r="AT149" s="238" t="str">
        <f t="shared" si="41"/>
        <v/>
      </c>
    </row>
    <row r="150" spans="1:46" s="12" customFormat="1" ht="42">
      <c r="A150" s="65"/>
      <c r="B150" s="66"/>
      <c r="C150" s="66"/>
      <c r="D150" s="39" t="str">
        <f t="shared" si="28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9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30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31"/>
        <v/>
      </c>
      <c r="AA150" s="183"/>
      <c r="AB150" s="184">
        <v>234000</v>
      </c>
      <c r="AC150" s="185">
        <f t="shared" si="32"/>
        <v>0</v>
      </c>
      <c r="AD150" s="140"/>
      <c r="AE150" s="186">
        <f t="shared" si="33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9"/>
      <c r="AM150" s="69"/>
      <c r="AN150" s="69"/>
      <c r="AO150" s="69"/>
      <c r="AP150" s="28" t="str">
        <f t="shared" si="37"/>
        <v>20239</v>
      </c>
      <c r="AQ150" s="28" t="str">
        <f t="shared" si="38"/>
        <v/>
      </c>
      <c r="AR150" s="236" t="str">
        <f t="shared" si="40"/>
        <v>C66 SERVICE</v>
      </c>
      <c r="AS150" s="22" t="str">
        <f t="shared" si="39"/>
        <v/>
      </c>
      <c r="AT150" s="238" t="str">
        <f t="shared" si="41"/>
        <v/>
      </c>
    </row>
    <row r="151" spans="1:46" s="12" customFormat="1" ht="42">
      <c r="A151" s="65"/>
      <c r="B151" s="66"/>
      <c r="C151" s="66"/>
      <c r="D151" s="39" t="str">
        <f t="shared" si="28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9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30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31"/>
        <v/>
      </c>
      <c r="AA151" s="183"/>
      <c r="AB151" s="184">
        <v>159000</v>
      </c>
      <c r="AC151" s="185">
        <f t="shared" si="32"/>
        <v>0</v>
      </c>
      <c r="AD151" s="140"/>
      <c r="AE151" s="186">
        <f t="shared" si="33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9"/>
      <c r="AM151" s="69"/>
      <c r="AN151" s="69"/>
      <c r="AO151" s="69"/>
      <c r="AP151" s="28" t="str">
        <f t="shared" si="37"/>
        <v>20239</v>
      </c>
      <c r="AQ151" s="28" t="str">
        <f t="shared" si="38"/>
        <v/>
      </c>
      <c r="AR151" s="236" t="str">
        <f t="shared" si="40"/>
        <v>C66 SERVICE</v>
      </c>
      <c r="AS151" s="22" t="str">
        <f t="shared" si="39"/>
        <v/>
      </c>
      <c r="AT151" s="238" t="str">
        <f t="shared" si="41"/>
        <v/>
      </c>
    </row>
    <row r="152" spans="1:46" s="12" customFormat="1" ht="42">
      <c r="A152" s="65"/>
      <c r="B152" s="66"/>
      <c r="C152" s="66"/>
      <c r="D152" s="39" t="str">
        <f t="shared" si="28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9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30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31"/>
        <v/>
      </c>
      <c r="AA152" s="183"/>
      <c r="AB152" s="184">
        <v>2000</v>
      </c>
      <c r="AC152" s="185">
        <f t="shared" si="32"/>
        <v>0</v>
      </c>
      <c r="AD152" s="140"/>
      <c r="AE152" s="186">
        <f t="shared" si="33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9"/>
      <c r="AM152" s="69"/>
      <c r="AN152" s="69"/>
      <c r="AO152" s="69"/>
      <c r="AP152" s="28" t="str">
        <f t="shared" si="37"/>
        <v>20239</v>
      </c>
      <c r="AQ152" s="28" t="str">
        <f t="shared" si="38"/>
        <v/>
      </c>
      <c r="AR152" s="236" t="str">
        <f t="shared" si="40"/>
        <v>C66 SERVICE</v>
      </c>
      <c r="AS152" s="22" t="str">
        <f t="shared" si="39"/>
        <v/>
      </c>
      <c r="AT152" s="238" t="str">
        <f t="shared" si="41"/>
        <v/>
      </c>
    </row>
    <row r="153" spans="1:46" s="12" customFormat="1" ht="42">
      <c r="A153" s="65"/>
      <c r="B153" s="66"/>
      <c r="C153" s="66"/>
      <c r="D153" s="39" t="str">
        <f t="shared" si="28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9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30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31"/>
        <v/>
      </c>
      <c r="AA153" s="183"/>
      <c r="AB153" s="184">
        <v>36000</v>
      </c>
      <c r="AC153" s="185">
        <f t="shared" si="32"/>
        <v>0</v>
      </c>
      <c r="AD153" s="140"/>
      <c r="AE153" s="186">
        <f t="shared" si="33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9"/>
      <c r="AM153" s="69"/>
      <c r="AN153" s="69"/>
      <c r="AO153" s="69"/>
      <c r="AP153" s="28" t="str">
        <f t="shared" si="37"/>
        <v>20239</v>
      </c>
      <c r="AQ153" s="28" t="str">
        <f t="shared" si="38"/>
        <v/>
      </c>
      <c r="AR153" s="236" t="str">
        <f t="shared" si="40"/>
        <v>C66 SERVICE</v>
      </c>
      <c r="AS153" s="22" t="str">
        <f t="shared" si="39"/>
        <v/>
      </c>
      <c r="AT153" s="238" t="str">
        <f t="shared" si="41"/>
        <v/>
      </c>
    </row>
    <row r="154" spans="1:46" s="12" customFormat="1" ht="42">
      <c r="A154" s="14"/>
      <c r="B154" s="70"/>
      <c r="C154" s="70"/>
      <c r="D154" s="39" t="str">
        <f t="shared" si="28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9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30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32"/>
        <v>0</v>
      </c>
      <c r="AD154" s="140"/>
      <c r="AE154" s="186">
        <f t="shared" si="33"/>
        <v>0</v>
      </c>
      <c r="AF154" s="186"/>
      <c r="AG154" s="186"/>
      <c r="AH154" s="186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9"/>
      <c r="AM154" s="69"/>
      <c r="AN154" s="69"/>
      <c r="AO154" s="69"/>
      <c r="AP154" s="28" t="str">
        <f t="shared" si="37"/>
        <v>202310</v>
      </c>
      <c r="AQ154" s="28" t="str">
        <f t="shared" si="38"/>
        <v/>
      </c>
      <c r="AR154" s="236" t="str">
        <f t="shared" si="40"/>
        <v>C66 SERVICE</v>
      </c>
      <c r="AS154" s="22" t="str">
        <f t="shared" si="39"/>
        <v/>
      </c>
      <c r="AT154" s="238" t="str">
        <f t="shared" si="41"/>
        <v/>
      </c>
    </row>
    <row r="155" spans="1:46" s="12" customFormat="1" ht="42">
      <c r="A155" s="14"/>
      <c r="B155" s="70"/>
      <c r="C155" s="70"/>
      <c r="D155" s="39" t="str">
        <f t="shared" si="28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9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30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32"/>
        <v>0</v>
      </c>
      <c r="AD155" s="140"/>
      <c r="AE155" s="186">
        <f t="shared" si="33"/>
        <v>0</v>
      </c>
      <c r="AF155" s="186"/>
      <c r="AG155" s="186"/>
      <c r="AH155" s="186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9"/>
      <c r="AM155" s="69"/>
      <c r="AN155" s="69"/>
      <c r="AO155" s="69"/>
      <c r="AP155" s="28" t="str">
        <f t="shared" si="37"/>
        <v>202310</v>
      </c>
      <c r="AQ155" s="28" t="str">
        <f t="shared" si="38"/>
        <v/>
      </c>
      <c r="AR155" s="236" t="str">
        <f t="shared" si="40"/>
        <v>C66 SERVICE</v>
      </c>
      <c r="AS155" s="22" t="str">
        <f t="shared" si="39"/>
        <v/>
      </c>
      <c r="AT155" s="238" t="str">
        <f t="shared" si="41"/>
        <v/>
      </c>
    </row>
    <row r="156" spans="1:46" s="12" customFormat="1" ht="42">
      <c r="A156" s="14"/>
      <c r="B156" s="70"/>
      <c r="C156" s="70"/>
      <c r="D156" s="39" t="str">
        <f t="shared" si="28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9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30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32"/>
        <v>0</v>
      </c>
      <c r="AD156" s="140"/>
      <c r="AE156" s="186">
        <f t="shared" si="33"/>
        <v>0</v>
      </c>
      <c r="AF156" s="186"/>
      <c r="AG156" s="186"/>
      <c r="AH156" s="186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9"/>
      <c r="AM156" s="69"/>
      <c r="AN156" s="69"/>
      <c r="AO156" s="69"/>
      <c r="AP156" s="28" t="str">
        <f t="shared" si="37"/>
        <v>202310</v>
      </c>
      <c r="AQ156" s="28" t="str">
        <f t="shared" si="38"/>
        <v/>
      </c>
      <c r="AR156" s="236" t="str">
        <f t="shared" si="40"/>
        <v>C66 SERVICE</v>
      </c>
      <c r="AS156" s="22" t="str">
        <f t="shared" si="39"/>
        <v/>
      </c>
      <c r="AT156" s="238" t="str">
        <f t="shared" si="41"/>
        <v/>
      </c>
    </row>
    <row r="157" spans="1:46" s="12" customFormat="1" ht="42">
      <c r="A157" s="14"/>
      <c r="B157" s="70"/>
      <c r="C157" s="70"/>
      <c r="D157" s="39" t="str">
        <f t="shared" si="28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9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30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32"/>
        <v>0</v>
      </c>
      <c r="AD157" s="140"/>
      <c r="AE157" s="186">
        <f t="shared" si="33"/>
        <v>0</v>
      </c>
      <c r="AF157" s="186"/>
      <c r="AG157" s="186"/>
      <c r="AH157" s="186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9"/>
      <c r="AM157" s="69"/>
      <c r="AN157" s="69"/>
      <c r="AO157" s="69"/>
      <c r="AP157" s="28" t="str">
        <f t="shared" si="37"/>
        <v>202310</v>
      </c>
      <c r="AQ157" s="28" t="str">
        <f t="shared" si="38"/>
        <v/>
      </c>
      <c r="AR157" s="236" t="str">
        <f t="shared" si="40"/>
        <v>C66 SERVICE</v>
      </c>
      <c r="AS157" s="22" t="str">
        <f t="shared" si="39"/>
        <v/>
      </c>
      <c r="AT157" s="238" t="str">
        <f t="shared" si="41"/>
        <v/>
      </c>
    </row>
    <row r="158" spans="1:46" s="12" customFormat="1" ht="42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9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30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32"/>
        <v>0</v>
      </c>
      <c r="AD158" s="141"/>
      <c r="AE158" s="186">
        <f t="shared" si="33"/>
        <v>0</v>
      </c>
      <c r="AF158" s="186"/>
      <c r="AG158" s="186"/>
      <c r="AH158" s="186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9"/>
      <c r="AM158" s="69"/>
      <c r="AN158" s="69"/>
      <c r="AO158" s="69"/>
      <c r="AP158" s="28" t="str">
        <f t="shared" si="37"/>
        <v>202311</v>
      </c>
      <c r="AQ158" s="28" t="str">
        <f t="shared" si="38"/>
        <v/>
      </c>
      <c r="AR158" s="236" t="str">
        <f t="shared" si="40"/>
        <v>C66 SERVICE</v>
      </c>
      <c r="AS158" s="22" t="str">
        <f t="shared" si="39"/>
        <v/>
      </c>
      <c r="AT158" s="238" t="str">
        <f t="shared" si="41"/>
        <v/>
      </c>
    </row>
    <row r="159" spans="1:46" s="12" customFormat="1" ht="42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9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30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32"/>
        <v>0</v>
      </c>
      <c r="AD159" s="141"/>
      <c r="AE159" s="186">
        <f t="shared" si="33"/>
        <v>0</v>
      </c>
      <c r="AF159" s="186"/>
      <c r="AG159" s="186"/>
      <c r="AH159" s="186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9"/>
      <c r="AM159" s="69"/>
      <c r="AN159" s="69"/>
      <c r="AO159" s="69"/>
      <c r="AP159" s="28" t="str">
        <f t="shared" si="37"/>
        <v>202311</v>
      </c>
      <c r="AQ159" s="28" t="str">
        <f t="shared" si="38"/>
        <v/>
      </c>
      <c r="AR159" s="236" t="str">
        <f t="shared" si="40"/>
        <v>C66 SERVICE</v>
      </c>
      <c r="AS159" s="22" t="str">
        <f t="shared" si="39"/>
        <v/>
      </c>
      <c r="AT159" s="238" t="str">
        <f t="shared" si="41"/>
        <v/>
      </c>
    </row>
    <row r="160" spans="1:46" s="12" customFormat="1" ht="42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9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30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32"/>
        <v>0</v>
      </c>
      <c r="AD160" s="141"/>
      <c r="AE160" s="186">
        <f t="shared" si="33"/>
        <v>0</v>
      </c>
      <c r="AF160" s="186"/>
      <c r="AG160" s="186"/>
      <c r="AH160" s="186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9"/>
      <c r="AM160" s="69"/>
      <c r="AN160" s="69"/>
      <c r="AO160" s="69"/>
      <c r="AP160" s="28" t="str">
        <f t="shared" si="37"/>
        <v>202311</v>
      </c>
      <c r="AQ160" s="28" t="str">
        <f t="shared" si="38"/>
        <v/>
      </c>
      <c r="AR160" s="236" t="str">
        <f t="shared" si="40"/>
        <v>C66 SERVICE</v>
      </c>
      <c r="AS160" s="22" t="str">
        <f t="shared" si="39"/>
        <v/>
      </c>
      <c r="AT160" s="238" t="str">
        <f t="shared" si="41"/>
        <v/>
      </c>
    </row>
    <row r="161" spans="1:46" s="12" customFormat="1" ht="42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9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30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32"/>
        <v>0</v>
      </c>
      <c r="AD161" s="141"/>
      <c r="AE161" s="186">
        <f t="shared" si="33"/>
        <v>0</v>
      </c>
      <c r="AF161" s="186"/>
      <c r="AG161" s="186"/>
      <c r="AH161" s="186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9"/>
      <c r="AM161" s="69"/>
      <c r="AN161" s="69"/>
      <c r="AO161" s="69"/>
      <c r="AP161" s="28" t="str">
        <f t="shared" si="37"/>
        <v>202311</v>
      </c>
      <c r="AQ161" s="28" t="str">
        <f t="shared" si="38"/>
        <v/>
      </c>
      <c r="AR161" s="236" t="str">
        <f t="shared" si="40"/>
        <v>C66 SERVICE</v>
      </c>
      <c r="AS161" s="22" t="str">
        <f t="shared" si="39"/>
        <v/>
      </c>
      <c r="AT161" s="238" t="str">
        <f t="shared" si="41"/>
        <v/>
      </c>
    </row>
    <row r="162" spans="1:46" s="12" customFormat="1" ht="42">
      <c r="A162" s="65"/>
      <c r="B162" s="66"/>
      <c r="C162" s="66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9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30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43">IF(X162="","",X162*MAX(O162,N162))</f>
        <v/>
      </c>
      <c r="AA162" s="183"/>
      <c r="AB162" s="184">
        <v>525000</v>
      </c>
      <c r="AC162" s="185">
        <f t="shared" si="32"/>
        <v>0</v>
      </c>
      <c r="AD162" s="140"/>
      <c r="AE162" s="186">
        <f t="shared" si="33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9"/>
      <c r="AM162" s="69"/>
      <c r="AN162" s="69"/>
      <c r="AO162" s="69"/>
      <c r="AP162" s="28" t="str">
        <f t="shared" si="37"/>
        <v>20233</v>
      </c>
      <c r="AQ162" s="28" t="str">
        <f t="shared" si="38"/>
        <v/>
      </c>
      <c r="AR162" s="236" t="str">
        <f t="shared" si="40"/>
        <v>C66 SERVICE</v>
      </c>
      <c r="AS162" s="22" t="str">
        <f t="shared" si="39"/>
        <v/>
      </c>
      <c r="AT162" s="238" t="str">
        <f t="shared" si="41"/>
        <v/>
      </c>
    </row>
    <row r="163" spans="1:46" s="12" customFormat="1" ht="42">
      <c r="A163" s="65"/>
      <c r="B163" s="66"/>
      <c r="C163" s="66"/>
      <c r="D163" s="39" t="str">
        <f t="shared" si="42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9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30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43"/>
        <v/>
      </c>
      <c r="AA163" s="183"/>
      <c r="AB163" s="184">
        <v>228000</v>
      </c>
      <c r="AC163" s="185">
        <f t="shared" si="32"/>
        <v>0</v>
      </c>
      <c r="AD163" s="140"/>
      <c r="AE163" s="186">
        <f t="shared" si="33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9"/>
      <c r="AM163" s="69"/>
      <c r="AN163" s="69"/>
      <c r="AO163" s="69"/>
      <c r="AP163" s="28" t="str">
        <f t="shared" si="37"/>
        <v>20233</v>
      </c>
      <c r="AQ163" s="28" t="str">
        <f t="shared" si="38"/>
        <v/>
      </c>
      <c r="AR163" s="236" t="str">
        <f t="shared" si="40"/>
        <v>C66 SERVICE</v>
      </c>
      <c r="AS163" s="22" t="str">
        <f t="shared" si="39"/>
        <v/>
      </c>
      <c r="AT163" s="238" t="str">
        <f t="shared" si="41"/>
        <v/>
      </c>
    </row>
    <row r="164" spans="1:46" s="12" customFormat="1" ht="42">
      <c r="A164" s="65"/>
      <c r="B164" s="66"/>
      <c r="C164" s="66"/>
      <c r="D164" s="39" t="str">
        <f t="shared" si="42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9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30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43"/>
        <v/>
      </c>
      <c r="AA164" s="183"/>
      <c r="AB164" s="184">
        <v>160000</v>
      </c>
      <c r="AC164" s="185">
        <f t="shared" si="32"/>
        <v>0</v>
      </c>
      <c r="AD164" s="140"/>
      <c r="AE164" s="186">
        <f t="shared" si="33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9"/>
      <c r="AM164" s="69"/>
      <c r="AN164" s="69"/>
      <c r="AO164" s="69"/>
      <c r="AP164" s="28" t="str">
        <f t="shared" si="37"/>
        <v>20233</v>
      </c>
      <c r="AQ164" s="28" t="str">
        <f t="shared" si="38"/>
        <v/>
      </c>
      <c r="AR164" s="236" t="str">
        <f t="shared" si="40"/>
        <v>C66 SERVICE</v>
      </c>
      <c r="AS164" s="22" t="str">
        <f t="shared" si="39"/>
        <v/>
      </c>
      <c r="AT164" s="238" t="str">
        <f t="shared" si="41"/>
        <v/>
      </c>
    </row>
    <row r="165" spans="1:46" s="12" customFormat="1" ht="42">
      <c r="A165" s="65"/>
      <c r="B165" s="66"/>
      <c r="C165" s="66"/>
      <c r="D165" s="39" t="str">
        <f t="shared" si="42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9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30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43"/>
        <v/>
      </c>
      <c r="AA165" s="183"/>
      <c r="AB165" s="184">
        <v>27000</v>
      </c>
      <c r="AC165" s="185">
        <f t="shared" si="32"/>
        <v>0</v>
      </c>
      <c r="AD165" s="140"/>
      <c r="AE165" s="186">
        <f t="shared" si="33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9"/>
      <c r="AM165" s="69"/>
      <c r="AN165" s="69"/>
      <c r="AO165" s="69"/>
      <c r="AP165" s="28" t="str">
        <f t="shared" si="37"/>
        <v>20233</v>
      </c>
      <c r="AQ165" s="28" t="str">
        <f t="shared" si="38"/>
        <v/>
      </c>
      <c r="AR165" s="236" t="str">
        <f t="shared" si="40"/>
        <v>C66 SERVICE</v>
      </c>
      <c r="AS165" s="22" t="str">
        <f t="shared" si="39"/>
        <v/>
      </c>
      <c r="AT165" s="238" t="str">
        <f t="shared" si="41"/>
        <v/>
      </c>
    </row>
    <row r="166" spans="1:46" s="12" customFormat="1" ht="42">
      <c r="A166" s="65"/>
      <c r="B166" s="66"/>
      <c r="C166" s="66"/>
      <c r="D166" s="39" t="str">
        <f t="shared" si="42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9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30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43"/>
        <v/>
      </c>
      <c r="AA166" s="183"/>
      <c r="AB166" s="184">
        <v>478000</v>
      </c>
      <c r="AC166" s="185">
        <f t="shared" si="32"/>
        <v>0</v>
      </c>
      <c r="AD166" s="140"/>
      <c r="AE166" s="186">
        <f t="shared" si="33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9"/>
      <c r="AM166" s="69"/>
      <c r="AN166" s="69"/>
      <c r="AO166" s="69"/>
      <c r="AP166" s="28" t="str">
        <f t="shared" si="37"/>
        <v>20224</v>
      </c>
      <c r="AQ166" s="28" t="str">
        <f t="shared" si="38"/>
        <v/>
      </c>
      <c r="AR166" s="236" t="str">
        <f t="shared" si="40"/>
        <v>C66 SERVICE</v>
      </c>
      <c r="AS166" s="22" t="str">
        <f t="shared" si="39"/>
        <v/>
      </c>
      <c r="AT166" s="238" t="str">
        <f t="shared" si="41"/>
        <v/>
      </c>
    </row>
    <row r="167" spans="1:46" s="12" customFormat="1" ht="42">
      <c r="A167" s="65"/>
      <c r="B167" s="66"/>
      <c r="C167" s="66"/>
      <c r="D167" s="39" t="str">
        <f t="shared" si="42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9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30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43"/>
        <v/>
      </c>
      <c r="AA167" s="183"/>
      <c r="AB167" s="184">
        <v>49000</v>
      </c>
      <c r="AC167" s="185">
        <f t="shared" si="32"/>
        <v>0</v>
      </c>
      <c r="AD167" s="140"/>
      <c r="AE167" s="186">
        <f t="shared" si="33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9"/>
      <c r="AM167" s="69"/>
      <c r="AN167" s="69"/>
      <c r="AO167" s="69"/>
      <c r="AP167" s="28" t="str">
        <f t="shared" si="37"/>
        <v>20224</v>
      </c>
      <c r="AQ167" s="28" t="str">
        <f t="shared" si="38"/>
        <v/>
      </c>
      <c r="AR167" s="236" t="str">
        <f t="shared" si="40"/>
        <v>C66 SERVICE</v>
      </c>
      <c r="AS167" s="22" t="str">
        <f t="shared" si="39"/>
        <v/>
      </c>
      <c r="AT167" s="238" t="str">
        <f t="shared" si="41"/>
        <v/>
      </c>
    </row>
    <row r="168" spans="1:46" s="12" customFormat="1" ht="42">
      <c r="A168" s="65"/>
      <c r="B168" s="66"/>
      <c r="C168" s="66"/>
      <c r="D168" s="39" t="str">
        <f t="shared" si="42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9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30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43"/>
        <v/>
      </c>
      <c r="AA168" s="183"/>
      <c r="AB168" s="184">
        <v>2000</v>
      </c>
      <c r="AC168" s="185">
        <f t="shared" si="32"/>
        <v>0</v>
      </c>
      <c r="AD168" s="140"/>
      <c r="AE168" s="186">
        <f t="shared" si="33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9"/>
      <c r="AM168" s="69"/>
      <c r="AN168" s="69"/>
      <c r="AO168" s="69"/>
      <c r="AP168" s="28" t="str">
        <f t="shared" si="37"/>
        <v>20224</v>
      </c>
      <c r="AQ168" s="28" t="str">
        <f t="shared" si="38"/>
        <v/>
      </c>
      <c r="AR168" s="236" t="str">
        <f t="shared" si="40"/>
        <v>C66 SERVICE</v>
      </c>
      <c r="AS168" s="22" t="str">
        <f t="shared" si="39"/>
        <v/>
      </c>
      <c r="AT168" s="238" t="str">
        <f t="shared" si="41"/>
        <v/>
      </c>
    </row>
    <row r="169" spans="1:46" s="12" customFormat="1" ht="42">
      <c r="A169" s="65"/>
      <c r="B169" s="66"/>
      <c r="C169" s="66"/>
      <c r="D169" s="39" t="str">
        <f t="shared" si="42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9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30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43"/>
        <v/>
      </c>
      <c r="AA169" s="183"/>
      <c r="AB169" s="184">
        <v>3000</v>
      </c>
      <c r="AC169" s="185">
        <f t="shared" si="32"/>
        <v>0</v>
      </c>
      <c r="AD169" s="140"/>
      <c r="AE169" s="186">
        <f t="shared" si="33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9"/>
      <c r="AM169" s="69"/>
      <c r="AN169" s="69"/>
      <c r="AO169" s="69"/>
      <c r="AP169" s="28" t="str">
        <f t="shared" si="37"/>
        <v>20224</v>
      </c>
      <c r="AQ169" s="28" t="str">
        <f t="shared" si="38"/>
        <v/>
      </c>
      <c r="AR169" s="236" t="str">
        <f t="shared" si="40"/>
        <v>C66 SERVICE</v>
      </c>
      <c r="AS169" s="22" t="str">
        <f t="shared" si="39"/>
        <v/>
      </c>
      <c r="AT169" s="238" t="str">
        <f t="shared" si="41"/>
        <v/>
      </c>
    </row>
    <row r="170" spans="1:46" s="12" customFormat="1" ht="42">
      <c r="A170" s="65"/>
      <c r="B170" s="66"/>
      <c r="C170" s="66"/>
      <c r="D170" s="39" t="str">
        <f t="shared" si="42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9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30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43"/>
        <v/>
      </c>
      <c r="AA170" s="183"/>
      <c r="AB170" s="184">
        <v>365000</v>
      </c>
      <c r="AC170" s="185">
        <f t="shared" si="32"/>
        <v>0</v>
      </c>
      <c r="AD170" s="140"/>
      <c r="AE170" s="186">
        <f t="shared" si="33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9"/>
      <c r="AM170" s="69"/>
      <c r="AN170" s="69"/>
      <c r="AO170" s="69"/>
      <c r="AP170" s="28" t="str">
        <f t="shared" si="37"/>
        <v>20225</v>
      </c>
      <c r="AQ170" s="28" t="str">
        <f t="shared" si="38"/>
        <v/>
      </c>
      <c r="AR170" s="236" t="str">
        <f t="shared" si="40"/>
        <v>C66 SERVICE</v>
      </c>
      <c r="AS170" s="22" t="str">
        <f t="shared" si="39"/>
        <v/>
      </c>
      <c r="AT170" s="238" t="str">
        <f t="shared" si="41"/>
        <v/>
      </c>
    </row>
    <row r="171" spans="1:46" s="12" customFormat="1" ht="42">
      <c r="A171" s="65"/>
      <c r="B171" s="66"/>
      <c r="C171" s="66"/>
      <c r="D171" s="39" t="str">
        <f t="shared" si="42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9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30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43"/>
        <v/>
      </c>
      <c r="AA171" s="183"/>
      <c r="AB171" s="184">
        <v>23000</v>
      </c>
      <c r="AC171" s="185">
        <f t="shared" si="32"/>
        <v>0</v>
      </c>
      <c r="AD171" s="140"/>
      <c r="AE171" s="186">
        <f t="shared" si="33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9"/>
      <c r="AM171" s="69"/>
      <c r="AN171" s="69"/>
      <c r="AO171" s="69"/>
      <c r="AP171" s="28" t="str">
        <f t="shared" si="37"/>
        <v>20225</v>
      </c>
      <c r="AQ171" s="28" t="str">
        <f t="shared" si="38"/>
        <v/>
      </c>
      <c r="AR171" s="236" t="str">
        <f t="shared" si="40"/>
        <v>C66 SERVICE</v>
      </c>
      <c r="AS171" s="22" t="str">
        <f t="shared" si="39"/>
        <v/>
      </c>
      <c r="AT171" s="238" t="str">
        <f t="shared" si="41"/>
        <v/>
      </c>
    </row>
    <row r="172" spans="1:46" s="12" customFormat="1" ht="42">
      <c r="A172" s="65"/>
      <c r="B172" s="66"/>
      <c r="C172" s="66"/>
      <c r="D172" s="39" t="str">
        <f t="shared" si="42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9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30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43"/>
        <v/>
      </c>
      <c r="AA172" s="183"/>
      <c r="AB172" s="184">
        <v>30000</v>
      </c>
      <c r="AC172" s="185">
        <f t="shared" si="32"/>
        <v>0</v>
      </c>
      <c r="AD172" s="140"/>
      <c r="AE172" s="186">
        <f t="shared" si="33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9"/>
      <c r="AM172" s="69"/>
      <c r="AN172" s="69"/>
      <c r="AO172" s="69"/>
      <c r="AP172" s="28" t="str">
        <f t="shared" si="37"/>
        <v>20225</v>
      </c>
      <c r="AQ172" s="28" t="str">
        <f t="shared" si="38"/>
        <v/>
      </c>
      <c r="AR172" s="236" t="str">
        <f t="shared" si="40"/>
        <v>C66 SERVICE</v>
      </c>
      <c r="AS172" s="22" t="str">
        <f t="shared" si="39"/>
        <v/>
      </c>
      <c r="AT172" s="238" t="str">
        <f t="shared" si="41"/>
        <v/>
      </c>
    </row>
    <row r="173" spans="1:46" s="12" customFormat="1" ht="42">
      <c r="A173" s="65"/>
      <c r="B173" s="66"/>
      <c r="C173" s="66"/>
      <c r="D173" s="39" t="str">
        <f t="shared" si="42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9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30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43"/>
        <v/>
      </c>
      <c r="AA173" s="183"/>
      <c r="AB173" s="184">
        <v>0</v>
      </c>
      <c r="AC173" s="185">
        <f t="shared" si="32"/>
        <v>0</v>
      </c>
      <c r="AD173" s="140"/>
      <c r="AE173" s="186">
        <f t="shared" si="33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9"/>
      <c r="AM173" s="69"/>
      <c r="AN173" s="69"/>
      <c r="AO173" s="69"/>
      <c r="AP173" s="28" t="str">
        <f t="shared" si="37"/>
        <v>20225</v>
      </c>
      <c r="AQ173" s="28" t="str">
        <f t="shared" si="38"/>
        <v/>
      </c>
      <c r="AR173" s="236" t="str">
        <f t="shared" si="40"/>
        <v>C66 SERVICE</v>
      </c>
      <c r="AS173" s="22" t="str">
        <f t="shared" si="39"/>
        <v/>
      </c>
      <c r="AT173" s="238" t="str">
        <f t="shared" si="41"/>
        <v/>
      </c>
    </row>
    <row r="174" spans="1:46" s="12" customFormat="1" ht="42">
      <c r="A174" s="65"/>
      <c r="B174" s="66"/>
      <c r="C174" s="66"/>
      <c r="D174" s="39" t="str">
        <f t="shared" si="42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9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30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43"/>
        <v/>
      </c>
      <c r="AA174" s="183"/>
      <c r="AB174" s="184">
        <v>348000</v>
      </c>
      <c r="AC174" s="185">
        <f t="shared" si="32"/>
        <v>0</v>
      </c>
      <c r="AD174" s="140"/>
      <c r="AE174" s="186">
        <f t="shared" si="33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9"/>
      <c r="AM174" s="69"/>
      <c r="AN174" s="69"/>
      <c r="AO174" s="69"/>
      <c r="AP174" s="28" t="str">
        <f t="shared" si="37"/>
        <v>20226</v>
      </c>
      <c r="AQ174" s="28" t="str">
        <f t="shared" si="38"/>
        <v/>
      </c>
      <c r="AR174" s="236" t="str">
        <f t="shared" si="40"/>
        <v>C66 SERVICE</v>
      </c>
      <c r="AS174" s="22" t="str">
        <f t="shared" si="39"/>
        <v/>
      </c>
      <c r="AT174" s="238" t="str">
        <f t="shared" si="41"/>
        <v/>
      </c>
    </row>
    <row r="175" spans="1:46" s="12" customFormat="1" ht="42">
      <c r="A175" s="65"/>
      <c r="B175" s="66"/>
      <c r="C175" s="66"/>
      <c r="D175" s="39" t="str">
        <f t="shared" si="42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9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30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43"/>
        <v/>
      </c>
      <c r="AA175" s="183"/>
      <c r="AB175" s="184">
        <v>363000</v>
      </c>
      <c r="AC175" s="185">
        <f t="shared" si="32"/>
        <v>0</v>
      </c>
      <c r="AD175" s="140"/>
      <c r="AE175" s="186">
        <f t="shared" si="33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9"/>
      <c r="AM175" s="69"/>
      <c r="AN175" s="69"/>
      <c r="AO175" s="69"/>
      <c r="AP175" s="28" t="str">
        <f t="shared" si="37"/>
        <v>20226</v>
      </c>
      <c r="AQ175" s="28" t="str">
        <f t="shared" si="38"/>
        <v/>
      </c>
      <c r="AR175" s="236" t="str">
        <f t="shared" si="40"/>
        <v>C66 SERVICE</v>
      </c>
      <c r="AS175" s="22" t="str">
        <f t="shared" si="39"/>
        <v/>
      </c>
      <c r="AT175" s="238" t="str">
        <f t="shared" si="41"/>
        <v/>
      </c>
    </row>
    <row r="176" spans="1:46" s="12" customFormat="1" ht="42">
      <c r="A176" s="65"/>
      <c r="B176" s="66"/>
      <c r="C176" s="66"/>
      <c r="D176" s="39" t="str">
        <f t="shared" si="42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9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30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43"/>
        <v/>
      </c>
      <c r="AA176" s="183"/>
      <c r="AB176" s="184">
        <v>37000</v>
      </c>
      <c r="AC176" s="185">
        <f t="shared" si="32"/>
        <v>0</v>
      </c>
      <c r="AD176" s="140"/>
      <c r="AE176" s="186">
        <f t="shared" si="33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9"/>
      <c r="AM176" s="69"/>
      <c r="AN176" s="69"/>
      <c r="AO176" s="69"/>
      <c r="AP176" s="28" t="str">
        <f t="shared" si="37"/>
        <v>20226</v>
      </c>
      <c r="AQ176" s="28" t="str">
        <f t="shared" si="38"/>
        <v/>
      </c>
      <c r="AR176" s="236" t="str">
        <f t="shared" si="40"/>
        <v>C66 SERVICE</v>
      </c>
      <c r="AS176" s="22" t="str">
        <f t="shared" si="39"/>
        <v/>
      </c>
      <c r="AT176" s="238" t="str">
        <f t="shared" si="41"/>
        <v/>
      </c>
    </row>
    <row r="177" spans="1:46" s="12" customFormat="1" ht="42">
      <c r="A177" s="65"/>
      <c r="B177" s="66"/>
      <c r="C177" s="66"/>
      <c r="D177" s="39" t="str">
        <f t="shared" si="42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9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30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43"/>
        <v/>
      </c>
      <c r="AA177" s="183"/>
      <c r="AB177" s="184">
        <v>9000</v>
      </c>
      <c r="AC177" s="185">
        <f t="shared" si="32"/>
        <v>0</v>
      </c>
      <c r="AD177" s="140"/>
      <c r="AE177" s="186">
        <f t="shared" si="33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9"/>
      <c r="AM177" s="69"/>
      <c r="AN177" s="69"/>
      <c r="AO177" s="69"/>
      <c r="AP177" s="28" t="str">
        <f t="shared" si="37"/>
        <v>20226</v>
      </c>
      <c r="AQ177" s="28" t="str">
        <f t="shared" si="38"/>
        <v/>
      </c>
      <c r="AR177" s="236" t="str">
        <f t="shared" si="40"/>
        <v>C66 SERVICE</v>
      </c>
      <c r="AS177" s="22" t="str">
        <f t="shared" si="39"/>
        <v/>
      </c>
      <c r="AT177" s="238" t="str">
        <f t="shared" si="41"/>
        <v/>
      </c>
    </row>
    <row r="178" spans="1:46" s="12" customFormat="1" ht="42">
      <c r="A178" s="65"/>
      <c r="B178" s="66"/>
      <c r="C178" s="66"/>
      <c r="D178" s="39" t="str">
        <f t="shared" si="42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9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30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43"/>
        <v/>
      </c>
      <c r="AA178" s="183"/>
      <c r="AB178" s="184">
        <v>295000</v>
      </c>
      <c r="AC178" s="185">
        <f t="shared" si="32"/>
        <v>0</v>
      </c>
      <c r="AD178" s="140"/>
      <c r="AE178" s="186">
        <f t="shared" si="33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9"/>
      <c r="AM178" s="69"/>
      <c r="AN178" s="69"/>
      <c r="AO178" s="69"/>
      <c r="AP178" s="28" t="str">
        <f t="shared" si="37"/>
        <v>20227</v>
      </c>
      <c r="AQ178" s="28" t="str">
        <f t="shared" si="38"/>
        <v/>
      </c>
      <c r="AR178" s="236" t="str">
        <f t="shared" si="40"/>
        <v>C66 SERVICE</v>
      </c>
      <c r="AS178" s="22" t="str">
        <f t="shared" si="39"/>
        <v/>
      </c>
      <c r="AT178" s="238" t="str">
        <f t="shared" si="41"/>
        <v/>
      </c>
    </row>
    <row r="179" spans="1:46" s="12" customFormat="1" ht="42">
      <c r="A179" s="65"/>
      <c r="B179" s="66"/>
      <c r="C179" s="66"/>
      <c r="D179" s="39" t="str">
        <f t="shared" si="42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9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30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43"/>
        <v/>
      </c>
      <c r="AA179" s="183"/>
      <c r="AB179" s="184">
        <v>218000</v>
      </c>
      <c r="AC179" s="185">
        <f t="shared" si="32"/>
        <v>0</v>
      </c>
      <c r="AD179" s="140"/>
      <c r="AE179" s="186">
        <f t="shared" si="33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9"/>
      <c r="AM179" s="69"/>
      <c r="AN179" s="69"/>
      <c r="AO179" s="69"/>
      <c r="AP179" s="28" t="str">
        <f t="shared" si="37"/>
        <v>20227</v>
      </c>
      <c r="AQ179" s="28" t="str">
        <f t="shared" si="38"/>
        <v/>
      </c>
      <c r="AR179" s="236" t="str">
        <f t="shared" si="40"/>
        <v>C66 SERVICE</v>
      </c>
      <c r="AS179" s="22" t="str">
        <f t="shared" si="39"/>
        <v/>
      </c>
      <c r="AT179" s="238" t="str">
        <f t="shared" si="41"/>
        <v/>
      </c>
    </row>
    <row r="180" spans="1:46" s="12" customFormat="1" ht="42">
      <c r="A180" s="65"/>
      <c r="B180" s="66"/>
      <c r="C180" s="66"/>
      <c r="D180" s="39" t="str">
        <f t="shared" si="42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9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30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43"/>
        <v/>
      </c>
      <c r="AA180" s="183"/>
      <c r="AB180" s="184">
        <v>30000</v>
      </c>
      <c r="AC180" s="185">
        <f t="shared" si="32"/>
        <v>0</v>
      </c>
      <c r="AD180" s="140"/>
      <c r="AE180" s="186">
        <f t="shared" si="33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9"/>
      <c r="AM180" s="69"/>
      <c r="AN180" s="69"/>
      <c r="AO180" s="69"/>
      <c r="AP180" s="28" t="str">
        <f t="shared" si="37"/>
        <v>20227</v>
      </c>
      <c r="AQ180" s="28" t="str">
        <f t="shared" si="38"/>
        <v/>
      </c>
      <c r="AR180" s="236" t="str">
        <f t="shared" si="40"/>
        <v>C66 SERVICE</v>
      </c>
      <c r="AS180" s="22" t="str">
        <f t="shared" si="39"/>
        <v/>
      </c>
      <c r="AT180" s="238" t="str">
        <f t="shared" si="41"/>
        <v/>
      </c>
    </row>
    <row r="181" spans="1:46" s="12" customFormat="1" ht="42">
      <c r="A181" s="65"/>
      <c r="B181" s="66"/>
      <c r="C181" s="66"/>
      <c r="D181" s="39" t="str">
        <f t="shared" si="42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9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30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43"/>
        <v/>
      </c>
      <c r="AA181" s="183"/>
      <c r="AB181" s="184">
        <v>58000</v>
      </c>
      <c r="AC181" s="185">
        <f t="shared" si="32"/>
        <v>0</v>
      </c>
      <c r="AD181" s="140"/>
      <c r="AE181" s="186">
        <f t="shared" si="33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9"/>
      <c r="AM181" s="69"/>
      <c r="AN181" s="69"/>
      <c r="AO181" s="69"/>
      <c r="AP181" s="28" t="str">
        <f t="shared" si="37"/>
        <v>20227</v>
      </c>
      <c r="AQ181" s="28" t="str">
        <f t="shared" si="38"/>
        <v/>
      </c>
      <c r="AR181" s="236" t="str">
        <f t="shared" si="40"/>
        <v>C66 SERVICE</v>
      </c>
      <c r="AS181" s="22" t="str">
        <f t="shared" si="39"/>
        <v/>
      </c>
      <c r="AT181" s="238" t="str">
        <f t="shared" si="41"/>
        <v/>
      </c>
    </row>
    <row r="182" spans="1:46" s="12" customFormat="1" ht="42">
      <c r="A182" s="65"/>
      <c r="B182" s="66"/>
      <c r="C182" s="66"/>
      <c r="D182" s="39" t="str">
        <f t="shared" si="42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9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30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43"/>
        <v/>
      </c>
      <c r="AA182" s="183"/>
      <c r="AB182" s="184">
        <v>441000</v>
      </c>
      <c r="AC182" s="185">
        <f t="shared" si="32"/>
        <v>0</v>
      </c>
      <c r="AD182" s="140"/>
      <c r="AE182" s="186">
        <f t="shared" si="33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9"/>
      <c r="AM182" s="69"/>
      <c r="AN182" s="69"/>
      <c r="AO182" s="69"/>
      <c r="AP182" s="28" t="str">
        <f t="shared" si="37"/>
        <v>20228</v>
      </c>
      <c r="AQ182" s="28" t="str">
        <f t="shared" si="38"/>
        <v/>
      </c>
      <c r="AR182" s="236" t="str">
        <f t="shared" si="40"/>
        <v>C66 SERVICE</v>
      </c>
      <c r="AS182" s="22" t="str">
        <f t="shared" si="39"/>
        <v/>
      </c>
      <c r="AT182" s="238" t="str">
        <f t="shared" si="41"/>
        <v/>
      </c>
    </row>
    <row r="183" spans="1:46" s="12" customFormat="1" ht="42">
      <c r="A183" s="65"/>
      <c r="B183" s="66"/>
      <c r="C183" s="66"/>
      <c r="D183" s="39" t="str">
        <f t="shared" si="42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9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30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43"/>
        <v/>
      </c>
      <c r="AA183" s="183"/>
      <c r="AB183" s="184">
        <v>301000</v>
      </c>
      <c r="AC183" s="185">
        <f t="shared" si="32"/>
        <v>0</v>
      </c>
      <c r="AD183" s="140"/>
      <c r="AE183" s="186">
        <f t="shared" si="33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9"/>
      <c r="AM183" s="69"/>
      <c r="AN183" s="69"/>
      <c r="AO183" s="69"/>
      <c r="AP183" s="28" t="str">
        <f t="shared" si="37"/>
        <v>20228</v>
      </c>
      <c r="AQ183" s="28" t="str">
        <f t="shared" si="38"/>
        <v/>
      </c>
      <c r="AR183" s="236" t="str">
        <f t="shared" si="40"/>
        <v>C66 SERVICE</v>
      </c>
      <c r="AS183" s="22" t="str">
        <f t="shared" si="39"/>
        <v/>
      </c>
      <c r="AT183" s="238" t="str">
        <f t="shared" si="41"/>
        <v/>
      </c>
    </row>
    <row r="184" spans="1:46" s="12" customFormat="1" ht="42">
      <c r="A184" s="65"/>
      <c r="B184" s="66"/>
      <c r="C184" s="66"/>
      <c r="D184" s="39" t="str">
        <f t="shared" si="42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9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30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43"/>
        <v/>
      </c>
      <c r="AA184" s="183"/>
      <c r="AB184" s="184">
        <v>102000</v>
      </c>
      <c r="AC184" s="185">
        <f t="shared" si="32"/>
        <v>0</v>
      </c>
      <c r="AD184" s="140"/>
      <c r="AE184" s="186">
        <f t="shared" si="33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9"/>
      <c r="AM184" s="69"/>
      <c r="AN184" s="69"/>
      <c r="AO184" s="69"/>
      <c r="AP184" s="28" t="str">
        <f t="shared" si="37"/>
        <v>20228</v>
      </c>
      <c r="AQ184" s="28" t="str">
        <f t="shared" si="38"/>
        <v/>
      </c>
      <c r="AR184" s="236" t="str">
        <f t="shared" si="40"/>
        <v>C66 SERVICE</v>
      </c>
      <c r="AS184" s="22" t="str">
        <f t="shared" si="39"/>
        <v/>
      </c>
      <c r="AT184" s="238" t="str">
        <f t="shared" si="41"/>
        <v/>
      </c>
    </row>
    <row r="185" spans="1:46" s="12" customFormat="1" ht="42">
      <c r="A185" s="65"/>
      <c r="B185" s="66"/>
      <c r="C185" s="66"/>
      <c r="D185" s="39" t="str">
        <f t="shared" si="42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9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30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43"/>
        <v/>
      </c>
      <c r="AA185" s="183"/>
      <c r="AB185" s="184">
        <v>29000</v>
      </c>
      <c r="AC185" s="185">
        <f t="shared" si="32"/>
        <v>0</v>
      </c>
      <c r="AD185" s="140"/>
      <c r="AE185" s="186">
        <f t="shared" si="33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9"/>
      <c r="AM185" s="69"/>
      <c r="AN185" s="69"/>
      <c r="AO185" s="69"/>
      <c r="AP185" s="28" t="str">
        <f t="shared" si="37"/>
        <v>20228</v>
      </c>
      <c r="AQ185" s="28" t="str">
        <f t="shared" si="38"/>
        <v/>
      </c>
      <c r="AR185" s="236" t="str">
        <f t="shared" si="40"/>
        <v>C66 SERVICE</v>
      </c>
      <c r="AS185" s="22" t="str">
        <f t="shared" si="39"/>
        <v/>
      </c>
      <c r="AT185" s="238" t="str">
        <f t="shared" si="41"/>
        <v/>
      </c>
    </row>
    <row r="186" spans="1:46" s="12" customFormat="1" ht="42">
      <c r="A186" s="65"/>
      <c r="B186" s="66"/>
      <c r="C186" s="66"/>
      <c r="D186" s="39" t="str">
        <f t="shared" si="42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9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30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43"/>
        <v/>
      </c>
      <c r="AA186" s="183"/>
      <c r="AB186" s="184">
        <v>243000</v>
      </c>
      <c r="AC186" s="185">
        <f t="shared" si="32"/>
        <v>0</v>
      </c>
      <c r="AD186" s="140"/>
      <c r="AE186" s="186">
        <f t="shared" si="33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9"/>
      <c r="AM186" s="69"/>
      <c r="AN186" s="69"/>
      <c r="AO186" s="69"/>
      <c r="AP186" s="28" t="str">
        <f t="shared" si="37"/>
        <v>20229</v>
      </c>
      <c r="AQ186" s="28" t="str">
        <f t="shared" si="38"/>
        <v/>
      </c>
      <c r="AR186" s="236" t="str">
        <f t="shared" si="40"/>
        <v>C66 SERVICE</v>
      </c>
      <c r="AS186" s="22" t="str">
        <f t="shared" si="39"/>
        <v/>
      </c>
      <c r="AT186" s="238" t="str">
        <f t="shared" si="41"/>
        <v/>
      </c>
    </row>
    <row r="187" spans="1:46" s="12" customFormat="1" ht="42">
      <c r="A187" s="65"/>
      <c r="B187" s="66"/>
      <c r="C187" s="66"/>
      <c r="D187" s="39" t="str">
        <f t="shared" si="42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9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30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43"/>
        <v/>
      </c>
      <c r="AA187" s="183"/>
      <c r="AB187" s="184">
        <v>210000</v>
      </c>
      <c r="AC187" s="185">
        <f t="shared" si="32"/>
        <v>0</v>
      </c>
      <c r="AD187" s="140"/>
      <c r="AE187" s="186">
        <f t="shared" si="33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9"/>
      <c r="AM187" s="69"/>
      <c r="AN187" s="69"/>
      <c r="AO187" s="69"/>
      <c r="AP187" s="28" t="str">
        <f t="shared" si="37"/>
        <v>20229</v>
      </c>
      <c r="AQ187" s="28" t="str">
        <f t="shared" si="38"/>
        <v/>
      </c>
      <c r="AR187" s="236" t="str">
        <f t="shared" si="40"/>
        <v>C66 SERVICE</v>
      </c>
      <c r="AS187" s="22" t="str">
        <f t="shared" si="39"/>
        <v/>
      </c>
      <c r="AT187" s="238" t="str">
        <f t="shared" si="41"/>
        <v/>
      </c>
    </row>
    <row r="188" spans="1:46" s="12" customFormat="1" ht="42">
      <c r="A188" s="65"/>
      <c r="B188" s="66"/>
      <c r="C188" s="66"/>
      <c r="D188" s="39" t="str">
        <f t="shared" si="42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9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30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43"/>
        <v/>
      </c>
      <c r="AA188" s="183"/>
      <c r="AB188" s="184">
        <v>7000</v>
      </c>
      <c r="AC188" s="185">
        <f t="shared" si="32"/>
        <v>0</v>
      </c>
      <c r="AD188" s="140"/>
      <c r="AE188" s="186">
        <f t="shared" si="33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9"/>
      <c r="AM188" s="69"/>
      <c r="AN188" s="69"/>
      <c r="AO188" s="69"/>
      <c r="AP188" s="28" t="str">
        <f t="shared" si="37"/>
        <v>20229</v>
      </c>
      <c r="AQ188" s="28" t="str">
        <f t="shared" si="38"/>
        <v/>
      </c>
      <c r="AR188" s="236" t="str">
        <f t="shared" si="40"/>
        <v>C66 SERVICE</v>
      </c>
      <c r="AS188" s="22" t="str">
        <f t="shared" si="39"/>
        <v/>
      </c>
      <c r="AT188" s="238" t="str">
        <f t="shared" si="41"/>
        <v/>
      </c>
    </row>
    <row r="189" spans="1:46" s="12" customFormat="1" ht="42">
      <c r="A189" s="65"/>
      <c r="B189" s="66"/>
      <c r="C189" s="66"/>
      <c r="D189" s="39" t="str">
        <f t="shared" si="42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9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30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43"/>
        <v/>
      </c>
      <c r="AA189" s="183"/>
      <c r="AB189" s="184">
        <v>0</v>
      </c>
      <c r="AC189" s="185">
        <f t="shared" si="32"/>
        <v>0</v>
      </c>
      <c r="AD189" s="140"/>
      <c r="AE189" s="186">
        <f t="shared" si="33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9"/>
      <c r="AM189" s="69"/>
      <c r="AN189" s="69"/>
      <c r="AO189" s="69"/>
      <c r="AP189" s="28" t="str">
        <f t="shared" si="37"/>
        <v>20229</v>
      </c>
      <c r="AQ189" s="28" t="str">
        <f t="shared" si="38"/>
        <v/>
      </c>
      <c r="AR189" s="236" t="str">
        <f t="shared" si="40"/>
        <v>C66 SERVICE</v>
      </c>
      <c r="AS189" s="22" t="str">
        <f t="shared" si="39"/>
        <v/>
      </c>
      <c r="AT189" s="238" t="str">
        <f t="shared" si="41"/>
        <v/>
      </c>
    </row>
    <row r="190" spans="1:46" s="12" customFormat="1" ht="42">
      <c r="A190" s="65"/>
      <c r="B190" s="66"/>
      <c r="C190" s="66"/>
      <c r="D190" s="39" t="str">
        <f t="shared" si="42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9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30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43"/>
        <v/>
      </c>
      <c r="AA190" s="183"/>
      <c r="AB190" s="184">
        <v>122000</v>
      </c>
      <c r="AC190" s="185">
        <f t="shared" si="32"/>
        <v>0</v>
      </c>
      <c r="AD190" s="140"/>
      <c r="AE190" s="186">
        <f t="shared" si="33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9"/>
      <c r="AM190" s="69"/>
      <c r="AN190" s="69"/>
      <c r="AO190" s="69"/>
      <c r="AP190" s="28" t="str">
        <f t="shared" si="37"/>
        <v>202210</v>
      </c>
      <c r="AQ190" s="28" t="str">
        <f t="shared" si="38"/>
        <v/>
      </c>
      <c r="AR190" s="236" t="str">
        <f t="shared" si="40"/>
        <v>C66 SERVICE</v>
      </c>
      <c r="AS190" s="22" t="str">
        <f t="shared" si="39"/>
        <v/>
      </c>
      <c r="AT190" s="238" t="str">
        <f t="shared" si="41"/>
        <v/>
      </c>
    </row>
    <row r="191" spans="1:46" s="12" customFormat="1" ht="42">
      <c r="A191" s="65"/>
      <c r="B191" s="66"/>
      <c r="C191" s="66"/>
      <c r="D191" s="39" t="str">
        <f t="shared" si="42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9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30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43"/>
        <v/>
      </c>
      <c r="AA191" s="183"/>
      <c r="AB191" s="184">
        <v>175000</v>
      </c>
      <c r="AC191" s="185">
        <f t="shared" si="32"/>
        <v>0</v>
      </c>
      <c r="AD191" s="140"/>
      <c r="AE191" s="186">
        <f t="shared" si="33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9"/>
      <c r="AM191" s="69"/>
      <c r="AN191" s="69"/>
      <c r="AO191" s="69"/>
      <c r="AP191" s="28" t="str">
        <f t="shared" si="37"/>
        <v>202210</v>
      </c>
      <c r="AQ191" s="28" t="str">
        <f t="shared" si="38"/>
        <v/>
      </c>
      <c r="AR191" s="236" t="str">
        <f t="shared" si="40"/>
        <v>C66 SERVICE</v>
      </c>
      <c r="AS191" s="22" t="str">
        <f t="shared" si="39"/>
        <v/>
      </c>
      <c r="AT191" s="238" t="str">
        <f t="shared" si="41"/>
        <v/>
      </c>
    </row>
    <row r="192" spans="1:46" s="12" customFormat="1" ht="42">
      <c r="A192" s="65"/>
      <c r="B192" s="66"/>
      <c r="C192" s="66"/>
      <c r="D192" s="39" t="str">
        <f t="shared" si="42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9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30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43"/>
        <v/>
      </c>
      <c r="AA192" s="183"/>
      <c r="AB192" s="184">
        <v>21000</v>
      </c>
      <c r="AC192" s="185">
        <f t="shared" si="32"/>
        <v>0</v>
      </c>
      <c r="AD192" s="140"/>
      <c r="AE192" s="186">
        <f t="shared" si="33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9"/>
      <c r="AM192" s="69"/>
      <c r="AN192" s="69"/>
      <c r="AO192" s="69"/>
      <c r="AP192" s="28" t="str">
        <f t="shared" si="37"/>
        <v>202210</v>
      </c>
      <c r="AQ192" s="28" t="str">
        <f t="shared" si="38"/>
        <v/>
      </c>
      <c r="AR192" s="236" t="str">
        <f t="shared" si="40"/>
        <v>C66 SERVICE</v>
      </c>
      <c r="AS192" s="22" t="str">
        <f t="shared" si="39"/>
        <v/>
      </c>
      <c r="AT192" s="238" t="str">
        <f t="shared" si="41"/>
        <v/>
      </c>
    </row>
    <row r="193" spans="1:46" s="12" customFormat="1" ht="42">
      <c r="A193" s="65"/>
      <c r="B193" s="66"/>
      <c r="C193" s="66"/>
      <c r="D193" s="39" t="str">
        <f t="shared" si="42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9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30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43"/>
        <v/>
      </c>
      <c r="AA193" s="183"/>
      <c r="AB193" s="184">
        <v>15000</v>
      </c>
      <c r="AC193" s="185">
        <f t="shared" si="32"/>
        <v>0</v>
      </c>
      <c r="AD193" s="140"/>
      <c r="AE193" s="186">
        <f t="shared" si="33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9"/>
      <c r="AM193" s="69"/>
      <c r="AN193" s="69"/>
      <c r="AO193" s="69"/>
      <c r="AP193" s="28" t="str">
        <f t="shared" si="37"/>
        <v>202210</v>
      </c>
      <c r="AQ193" s="28" t="str">
        <f t="shared" si="38"/>
        <v/>
      </c>
      <c r="AR193" s="236" t="str">
        <f t="shared" si="40"/>
        <v>C66 SERVICE</v>
      </c>
      <c r="AS193" s="22" t="str">
        <f t="shared" si="39"/>
        <v/>
      </c>
      <c r="AT193" s="238" t="str">
        <f t="shared" si="41"/>
        <v/>
      </c>
    </row>
    <row r="194" spans="1:46" s="12" customFormat="1" ht="42">
      <c r="A194" s="65"/>
      <c r="B194" s="66"/>
      <c r="C194" s="66"/>
      <c r="D194" s="39" t="str">
        <f t="shared" si="42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43"/>
        <v/>
      </c>
      <c r="AA194" s="183"/>
      <c r="AB194" s="184">
        <v>352000</v>
      </c>
      <c r="AC194" s="185">
        <f t="shared" ref="AC194:AC257" si="46">IF(R194&lt;&gt;"",AB194*AD194,"")</f>
        <v>0</v>
      </c>
      <c r="AD194" s="140"/>
      <c r="AE194" s="186">
        <f t="shared" ref="AE194:AE257" si="47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9"/>
      <c r="AM194" s="69"/>
      <c r="AN194" s="69"/>
      <c r="AO194" s="69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236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38" t="str">
        <f t="shared" si="41"/>
        <v/>
      </c>
    </row>
    <row r="195" spans="1:46" s="12" customFormat="1" ht="42">
      <c r="A195" s="65"/>
      <c r="B195" s="66"/>
      <c r="C195" s="66"/>
      <c r="D195" s="39" t="str">
        <f t="shared" si="42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44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45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43"/>
        <v/>
      </c>
      <c r="AA195" s="183"/>
      <c r="AB195" s="184">
        <v>325000</v>
      </c>
      <c r="AC195" s="185">
        <f t="shared" si="46"/>
        <v>0</v>
      </c>
      <c r="AD195" s="140"/>
      <c r="AE195" s="186">
        <f t="shared" si="47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9"/>
      <c r="AM195" s="69"/>
      <c r="AN195" s="69"/>
      <c r="AO195" s="69"/>
      <c r="AP195" s="28" t="str">
        <f t="shared" si="51"/>
        <v>202211</v>
      </c>
      <c r="AQ195" s="28" t="str">
        <f t="shared" si="52"/>
        <v/>
      </c>
      <c r="AR195" s="236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38" t="str">
        <f t="shared" ref="AT195:AT258" si="55">IF(ISNUMBER(AS195), IF(AS195&gt;=0, IF(AS195&lt;=3, "0-3 months", IF(AS195&lt;=6, "4-6 months", "&gt; 6 months"))), "")</f>
        <v/>
      </c>
    </row>
    <row r="196" spans="1:46" s="12" customFormat="1" ht="42">
      <c r="A196" s="65"/>
      <c r="B196" s="66"/>
      <c r="C196" s="66"/>
      <c r="D196" s="39" t="str">
        <f t="shared" si="42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44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45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43"/>
        <v/>
      </c>
      <c r="AA196" s="183"/>
      <c r="AB196" s="184">
        <v>7000</v>
      </c>
      <c r="AC196" s="185">
        <f t="shared" si="46"/>
        <v>0</v>
      </c>
      <c r="AD196" s="140"/>
      <c r="AE196" s="186">
        <f t="shared" si="47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9"/>
      <c r="AM196" s="69"/>
      <c r="AN196" s="69"/>
      <c r="AO196" s="69"/>
      <c r="AP196" s="28" t="str">
        <f t="shared" si="51"/>
        <v>202211</v>
      </c>
      <c r="AQ196" s="28" t="str">
        <f t="shared" si="52"/>
        <v/>
      </c>
      <c r="AR196" s="236" t="str">
        <f t="shared" si="54"/>
        <v>C66 SERVICE</v>
      </c>
      <c r="AS196" s="22" t="str">
        <f t="shared" si="53"/>
        <v/>
      </c>
      <c r="AT196" s="238" t="str">
        <f t="shared" si="55"/>
        <v/>
      </c>
    </row>
    <row r="197" spans="1:46" s="12" customFormat="1" ht="42">
      <c r="A197" s="65"/>
      <c r="B197" s="66"/>
      <c r="C197" s="66"/>
      <c r="D197" s="39" t="str">
        <f t="shared" si="42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44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45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43"/>
        <v/>
      </c>
      <c r="AA197" s="183"/>
      <c r="AB197" s="184">
        <v>0</v>
      </c>
      <c r="AC197" s="185">
        <f t="shared" si="46"/>
        <v>0</v>
      </c>
      <c r="AD197" s="140"/>
      <c r="AE197" s="186">
        <f t="shared" si="47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9"/>
      <c r="AM197" s="69"/>
      <c r="AN197" s="69"/>
      <c r="AO197" s="69"/>
      <c r="AP197" s="28" t="str">
        <f t="shared" si="51"/>
        <v>202211</v>
      </c>
      <c r="AQ197" s="28" t="str">
        <f t="shared" si="52"/>
        <v/>
      </c>
      <c r="AR197" s="236" t="str">
        <f t="shared" si="54"/>
        <v>C66 SERVICE</v>
      </c>
      <c r="AS197" s="22" t="str">
        <f t="shared" si="53"/>
        <v/>
      </c>
      <c r="AT197" s="238" t="str">
        <f t="shared" si="55"/>
        <v/>
      </c>
    </row>
    <row r="198" spans="1:46" s="12" customFormat="1" ht="42">
      <c r="A198" s="65"/>
      <c r="B198" s="66"/>
      <c r="C198" s="66"/>
      <c r="D198" s="39" t="str">
        <f t="shared" si="42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44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45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43"/>
        <v/>
      </c>
      <c r="AA198" s="183"/>
      <c r="AB198" s="184">
        <v>211000</v>
      </c>
      <c r="AC198" s="185">
        <f t="shared" si="46"/>
        <v>0</v>
      </c>
      <c r="AD198" s="140"/>
      <c r="AE198" s="186">
        <f t="shared" si="47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9"/>
      <c r="AM198" s="69"/>
      <c r="AN198" s="69"/>
      <c r="AO198" s="69"/>
      <c r="AP198" s="28" t="str">
        <f t="shared" si="51"/>
        <v>202212</v>
      </c>
      <c r="AQ198" s="28" t="str">
        <f t="shared" si="52"/>
        <v/>
      </c>
      <c r="AR198" s="236" t="str">
        <f t="shared" si="54"/>
        <v>C66 SERVICE</v>
      </c>
      <c r="AS198" s="22" t="str">
        <f t="shared" si="53"/>
        <v/>
      </c>
      <c r="AT198" s="238" t="str">
        <f t="shared" si="55"/>
        <v/>
      </c>
    </row>
    <row r="199" spans="1:46" s="12" customFormat="1" ht="42">
      <c r="A199" s="65"/>
      <c r="B199" s="66"/>
      <c r="C199" s="66"/>
      <c r="D199" s="39" t="str">
        <f t="shared" si="42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44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45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43"/>
        <v/>
      </c>
      <c r="AA199" s="183"/>
      <c r="AB199" s="184">
        <v>363000</v>
      </c>
      <c r="AC199" s="185">
        <f t="shared" si="46"/>
        <v>0</v>
      </c>
      <c r="AD199" s="140"/>
      <c r="AE199" s="186">
        <f t="shared" si="47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9"/>
      <c r="AM199" s="69"/>
      <c r="AN199" s="69"/>
      <c r="AO199" s="69"/>
      <c r="AP199" s="28" t="str">
        <f t="shared" si="51"/>
        <v>202212</v>
      </c>
      <c r="AQ199" s="28" t="str">
        <f t="shared" si="52"/>
        <v/>
      </c>
      <c r="AR199" s="236" t="str">
        <f t="shared" si="54"/>
        <v>C66 SERVICE</v>
      </c>
      <c r="AS199" s="22" t="str">
        <f t="shared" si="53"/>
        <v/>
      </c>
      <c r="AT199" s="238" t="str">
        <f t="shared" si="55"/>
        <v/>
      </c>
    </row>
    <row r="200" spans="1:46" s="12" customFormat="1" ht="42">
      <c r="A200" s="65"/>
      <c r="B200" s="66"/>
      <c r="C200" s="66"/>
      <c r="D200" s="39" t="str">
        <f t="shared" si="42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44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45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43"/>
        <v/>
      </c>
      <c r="AA200" s="183"/>
      <c r="AB200" s="184">
        <v>439000</v>
      </c>
      <c r="AC200" s="185">
        <f t="shared" si="46"/>
        <v>0</v>
      </c>
      <c r="AD200" s="140"/>
      <c r="AE200" s="186">
        <f t="shared" si="47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9"/>
      <c r="AM200" s="69"/>
      <c r="AN200" s="69"/>
      <c r="AO200" s="69"/>
      <c r="AP200" s="28" t="str">
        <f t="shared" si="51"/>
        <v>202212</v>
      </c>
      <c r="AQ200" s="28" t="str">
        <f t="shared" si="52"/>
        <v/>
      </c>
      <c r="AR200" s="236" t="str">
        <f t="shared" si="54"/>
        <v>C66 SERVICE</v>
      </c>
      <c r="AS200" s="22" t="str">
        <f t="shared" si="53"/>
        <v/>
      </c>
      <c r="AT200" s="238" t="str">
        <f t="shared" si="55"/>
        <v/>
      </c>
    </row>
    <row r="201" spans="1:46" s="12" customFormat="1" ht="42">
      <c r="A201" s="65"/>
      <c r="B201" s="66"/>
      <c r="C201" s="66"/>
      <c r="D201" s="39" t="str">
        <f t="shared" si="42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44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45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43"/>
        <v/>
      </c>
      <c r="AA201" s="183"/>
      <c r="AB201" s="184">
        <v>55000</v>
      </c>
      <c r="AC201" s="185">
        <f t="shared" si="46"/>
        <v>0</v>
      </c>
      <c r="AD201" s="140"/>
      <c r="AE201" s="186">
        <f t="shared" si="47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9"/>
      <c r="AM201" s="69"/>
      <c r="AN201" s="69"/>
      <c r="AO201" s="69"/>
      <c r="AP201" s="28" t="str">
        <f t="shared" si="51"/>
        <v>202212</v>
      </c>
      <c r="AQ201" s="28" t="str">
        <f t="shared" si="52"/>
        <v/>
      </c>
      <c r="AR201" s="236" t="str">
        <f t="shared" si="54"/>
        <v>C66 SERVICE</v>
      </c>
      <c r="AS201" s="22" t="str">
        <f t="shared" si="53"/>
        <v/>
      </c>
      <c r="AT201" s="238" t="str">
        <f t="shared" si="55"/>
        <v/>
      </c>
    </row>
    <row r="202" spans="1:46" s="12" customFormat="1">
      <c r="A202" s="13" t="s">
        <v>43</v>
      </c>
      <c r="B202" s="179">
        <v>2017</v>
      </c>
      <c r="C202" s="179">
        <v>12</v>
      </c>
      <c r="D202" s="39" t="str">
        <f t="shared" si="42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44"/>
        <v>Q3</v>
      </c>
      <c r="J202" s="191" t="s">
        <v>44</v>
      </c>
      <c r="K202" s="191" t="s">
        <v>3307</v>
      </c>
      <c r="L202" s="17" t="s">
        <v>45</v>
      </c>
      <c r="M202" s="13" t="s">
        <v>46</v>
      </c>
      <c r="N202" s="13">
        <v>1</v>
      </c>
      <c r="O202" s="13"/>
      <c r="P202" s="39" t="str">
        <f t="shared" si="45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85">
        <f t="shared" si="46"/>
        <v>76246.153846153844</v>
      </c>
      <c r="AD202" s="141">
        <v>0.12</v>
      </c>
      <c r="AE202" s="186">
        <f t="shared" si="47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236" t="str">
        <f t="shared" si="54"/>
        <v>YAMAHA_Mounter</v>
      </c>
      <c r="AS202" s="22">
        <f t="shared" si="53"/>
        <v>0</v>
      </c>
      <c r="AT202" s="238" t="str">
        <f t="shared" si="55"/>
        <v>0-3 months</v>
      </c>
    </row>
    <row r="203" spans="1:46" s="12" customFormat="1">
      <c r="A203" s="13" t="s">
        <v>51</v>
      </c>
      <c r="B203" s="179">
        <v>2017</v>
      </c>
      <c r="C203" s="179">
        <v>8</v>
      </c>
      <c r="D203" s="39" t="str">
        <f t="shared" si="42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44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45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85">
        <f t="shared" si="46"/>
        <v>165448.98205128204</v>
      </c>
      <c r="AD203" s="141">
        <v>0.16009999999999999</v>
      </c>
      <c r="AE203" s="186">
        <f t="shared" si="47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3078</v>
      </c>
      <c r="AP203" s="28" t="str">
        <f t="shared" si="51"/>
        <v>20184</v>
      </c>
      <c r="AQ203" s="28" t="str">
        <f t="shared" si="52"/>
        <v>20184RMB</v>
      </c>
      <c r="AR203" s="236" t="str">
        <f t="shared" si="54"/>
        <v>YAMAHA_Mounter</v>
      </c>
      <c r="AS203" s="22">
        <f t="shared" si="53"/>
        <v>8</v>
      </c>
      <c r="AT203" s="238" t="str">
        <f t="shared" si="55"/>
        <v>&gt; 6 months</v>
      </c>
    </row>
    <row r="204" spans="1:46" s="12" customFormat="1">
      <c r="A204" s="13" t="s">
        <v>51</v>
      </c>
      <c r="B204" s="179">
        <v>2017</v>
      </c>
      <c r="C204" s="179">
        <v>12</v>
      </c>
      <c r="D204" s="39" t="str">
        <f t="shared" si="42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44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45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85">
        <f t="shared" si="46"/>
        <v>90147.435897435906</v>
      </c>
      <c r="AD204" s="141">
        <v>0.1225</v>
      </c>
      <c r="AE204" s="186">
        <f t="shared" si="47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236" t="str">
        <f t="shared" si="54"/>
        <v>YAMAHA_Mounter</v>
      </c>
      <c r="AS204" s="22">
        <f t="shared" si="53"/>
        <v>4</v>
      </c>
      <c r="AT204" s="238" t="str">
        <f t="shared" si="55"/>
        <v>4-6 months</v>
      </c>
    </row>
    <row r="205" spans="1:46" s="12" customFormat="1">
      <c r="A205" s="13" t="s">
        <v>51</v>
      </c>
      <c r="B205" s="179">
        <v>2017</v>
      </c>
      <c r="C205" s="179">
        <v>11</v>
      </c>
      <c r="D205" s="39" t="str">
        <f t="shared" si="42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44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45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85">
        <f t="shared" si="46"/>
        <v>133132.07769230768</v>
      </c>
      <c r="AD205" s="141">
        <v>0.14849999999999999</v>
      </c>
      <c r="AE205" s="186">
        <f t="shared" si="47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51"/>
        <v>20184</v>
      </c>
      <c r="AQ205" s="28" t="str">
        <f t="shared" si="52"/>
        <v>20184RMB</v>
      </c>
      <c r="AR205" s="236" t="str">
        <f t="shared" si="54"/>
        <v>YAMAHA_Mounter</v>
      </c>
      <c r="AS205" s="22">
        <f t="shared" si="53"/>
        <v>5</v>
      </c>
      <c r="AT205" s="238" t="str">
        <f t="shared" si="55"/>
        <v>4-6 months</v>
      </c>
    </row>
    <row r="206" spans="1:46" s="12" customFormat="1">
      <c r="A206" s="13" t="s">
        <v>51</v>
      </c>
      <c r="B206" s="179">
        <v>2017</v>
      </c>
      <c r="C206" s="179">
        <v>11</v>
      </c>
      <c r="D206" s="39" t="str">
        <f t="shared" si="42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44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45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85">
        <f t="shared" si="46"/>
        <v>64972.7</v>
      </c>
      <c r="AD206" s="141">
        <v>0.12189999999999999</v>
      </c>
      <c r="AE206" s="186">
        <f t="shared" si="47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236" t="str">
        <f t="shared" si="54"/>
        <v>YAMAHA_Mounter</v>
      </c>
      <c r="AS206" s="22">
        <f t="shared" si="53"/>
        <v>5</v>
      </c>
      <c r="AT206" s="238" t="str">
        <f t="shared" si="55"/>
        <v>4-6 months</v>
      </c>
    </row>
    <row r="207" spans="1:46" s="12" customFormat="1">
      <c r="A207" s="13" t="s">
        <v>51</v>
      </c>
      <c r="B207" s="179">
        <v>2017</v>
      </c>
      <c r="C207" s="179">
        <v>11</v>
      </c>
      <c r="D207" s="39" t="str">
        <f t="shared" si="42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44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45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85">
        <f t="shared" si="46"/>
        <v>147600.00000000003</v>
      </c>
      <c r="AD207" s="141">
        <v>0.13500000000000001</v>
      </c>
      <c r="AE207" s="186">
        <f t="shared" si="47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51"/>
        <v>20184</v>
      </c>
      <c r="AQ207" s="28" t="str">
        <f t="shared" si="52"/>
        <v>20184RMB</v>
      </c>
      <c r="AR207" s="236" t="str">
        <f t="shared" si="54"/>
        <v>YAMAHA_Mounter</v>
      </c>
      <c r="AS207" s="22">
        <f t="shared" si="53"/>
        <v>5</v>
      </c>
      <c r="AT207" s="238" t="str">
        <f t="shared" si="55"/>
        <v>4-6 months</v>
      </c>
    </row>
    <row r="208" spans="1:46" s="12" customFormat="1">
      <c r="A208" s="13" t="s">
        <v>51</v>
      </c>
      <c r="B208" s="179">
        <v>2017</v>
      </c>
      <c r="C208" s="179">
        <v>11</v>
      </c>
      <c r="D208" s="39" t="str">
        <f t="shared" si="42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44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45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85">
        <f t="shared" si="46"/>
        <v>729642.18406153854</v>
      </c>
      <c r="AD208" s="141">
        <v>0.1908</v>
      </c>
      <c r="AE208" s="186">
        <f t="shared" si="47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236" t="str">
        <f t="shared" si="54"/>
        <v>YAMAHA_Mounter</v>
      </c>
      <c r="AS208" s="22">
        <f t="shared" si="53"/>
        <v>5</v>
      </c>
      <c r="AT208" s="238" t="str">
        <f t="shared" si="55"/>
        <v>4-6 months</v>
      </c>
    </row>
    <row r="209" spans="1:46" s="12" customFormat="1">
      <c r="A209" s="13" t="s">
        <v>51</v>
      </c>
      <c r="B209" s="179">
        <v>2017</v>
      </c>
      <c r="C209" s="179">
        <v>10</v>
      </c>
      <c r="D209" s="39" t="str">
        <f t="shared" si="42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44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45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85">
        <f t="shared" si="46"/>
        <v>141522.17808205128</v>
      </c>
      <c r="AD209" s="141">
        <v>0.1658</v>
      </c>
      <c r="AE209" s="186">
        <f t="shared" si="47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236" t="str">
        <f t="shared" si="54"/>
        <v>YAMAHA_Mounter</v>
      </c>
      <c r="AS209" s="22">
        <f t="shared" si="53"/>
        <v>6</v>
      </c>
      <c r="AT209" s="238" t="str">
        <f t="shared" si="55"/>
        <v>4-6 months</v>
      </c>
    </row>
    <row r="210" spans="1:46" s="12" customFormat="1">
      <c r="A210" s="13" t="s">
        <v>51</v>
      </c>
      <c r="B210" s="179">
        <v>2017</v>
      </c>
      <c r="C210" s="179">
        <v>12</v>
      </c>
      <c r="D210" s="39" t="str">
        <f t="shared" si="42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44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45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85">
        <f t="shared" si="46"/>
        <v>137122.51979999998</v>
      </c>
      <c r="AD210" s="141">
        <v>0.16089999999999999</v>
      </c>
      <c r="AE210" s="186">
        <f t="shared" si="47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236" t="str">
        <f t="shared" si="54"/>
        <v>YAMAHA_Mounter</v>
      </c>
      <c r="AS210" s="22">
        <f t="shared" si="53"/>
        <v>8</v>
      </c>
      <c r="AT210" s="238" t="str">
        <f t="shared" si="55"/>
        <v>&gt; 6 months</v>
      </c>
    </row>
    <row r="211" spans="1:46" s="12" customFormat="1">
      <c r="A211" s="13" t="s">
        <v>51</v>
      </c>
      <c r="B211" s="179">
        <v>2017</v>
      </c>
      <c r="C211" s="179">
        <v>12</v>
      </c>
      <c r="D211" s="39" t="str">
        <f t="shared" si="42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44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45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85">
        <f t="shared" si="46"/>
        <v>214687.95935999998</v>
      </c>
      <c r="AD211" s="141">
        <v>0.16159999999999999</v>
      </c>
      <c r="AE211" s="186">
        <f t="shared" si="47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236" t="str">
        <f t="shared" si="54"/>
        <v>YAMAHA_Mounter</v>
      </c>
      <c r="AS211" s="22">
        <f t="shared" si="53"/>
        <v>8</v>
      </c>
      <c r="AT211" s="238" t="str">
        <f t="shared" si="55"/>
        <v>&gt; 6 months</v>
      </c>
    </row>
    <row r="212" spans="1:46" s="12" customFormat="1">
      <c r="A212" s="13" t="s">
        <v>99</v>
      </c>
      <c r="B212" s="179">
        <v>2017</v>
      </c>
      <c r="C212" s="179">
        <v>2</v>
      </c>
      <c r="D212" s="39" t="str">
        <f t="shared" si="42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44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45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85">
        <f t="shared" si="46"/>
        <v>114499.589603</v>
      </c>
      <c r="AD212" s="141">
        <v>0.14019999999999999</v>
      </c>
      <c r="AE212" s="186">
        <f t="shared" si="47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236" t="str">
        <f t="shared" si="54"/>
        <v>YAMAHA_Mounter</v>
      </c>
      <c r="AS212" s="22">
        <f t="shared" si="53"/>
        <v>18</v>
      </c>
      <c r="AT212" s="238" t="str">
        <f t="shared" si="55"/>
        <v>&gt; 6 months</v>
      </c>
    </row>
    <row r="213" spans="1:46" s="12" customFormat="1">
      <c r="A213" s="13" t="s">
        <v>99</v>
      </c>
      <c r="B213" s="179">
        <v>2017</v>
      </c>
      <c r="C213" s="179">
        <v>1</v>
      </c>
      <c r="D213" s="39" t="str">
        <f t="shared" si="42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44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45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85">
        <f t="shared" si="46"/>
        <v>85436.068965517246</v>
      </c>
      <c r="AD213" s="141">
        <v>0.12</v>
      </c>
      <c r="AE213" s="186">
        <f t="shared" si="47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103</v>
      </c>
      <c r="AM213" s="17"/>
      <c r="AN213" s="17" t="s">
        <v>104</v>
      </c>
      <c r="AO213" s="17"/>
      <c r="AP213" s="28" t="str">
        <f t="shared" si="51"/>
        <v>20181</v>
      </c>
      <c r="AQ213" s="28" t="str">
        <f t="shared" si="52"/>
        <v>20181RMB</v>
      </c>
      <c r="AR213" s="236" t="str">
        <f t="shared" si="54"/>
        <v>YAMAHA_Mounter</v>
      </c>
      <c r="AS213" s="22">
        <f t="shared" si="53"/>
        <v>12</v>
      </c>
      <c r="AT213" s="238" t="str">
        <f t="shared" si="55"/>
        <v>&gt; 6 months</v>
      </c>
    </row>
    <row r="214" spans="1:46" s="12" customFormat="1">
      <c r="A214" s="13" t="s">
        <v>99</v>
      </c>
      <c r="B214" s="179">
        <v>2017</v>
      </c>
      <c r="C214" s="179">
        <v>1</v>
      </c>
      <c r="D214" s="39" t="str">
        <f t="shared" si="42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44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45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85">
        <f t="shared" si="46"/>
        <v>492281.70165517245</v>
      </c>
      <c r="AD214" s="141">
        <v>0.25690000000000002</v>
      </c>
      <c r="AE214" s="186">
        <f t="shared" si="47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236" t="str">
        <f t="shared" si="54"/>
        <v>YAMAHA_Mounter</v>
      </c>
      <c r="AS214" s="22">
        <f t="shared" si="53"/>
        <v>18</v>
      </c>
      <c r="AT214" s="238" t="str">
        <f t="shared" si="55"/>
        <v>&gt; 6 months</v>
      </c>
    </row>
    <row r="215" spans="1:46" s="12" customFormat="1">
      <c r="A215" s="13" t="s">
        <v>99</v>
      </c>
      <c r="B215" s="179">
        <v>2017</v>
      </c>
      <c r="C215" s="179">
        <v>1</v>
      </c>
      <c r="D215" s="39" t="str">
        <f t="shared" si="42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44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45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85">
        <f t="shared" si="46"/>
        <v>285402.41379310348</v>
      </c>
      <c r="AD215" s="141">
        <v>0.2243</v>
      </c>
      <c r="AE215" s="186">
        <f t="shared" si="47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236" t="str">
        <f t="shared" si="54"/>
        <v>YAMAHA_Mounter</v>
      </c>
      <c r="AS215" s="22">
        <f t="shared" si="53"/>
        <v>17</v>
      </c>
      <c r="AT215" s="238" t="str">
        <f t="shared" si="55"/>
        <v>&gt; 6 months</v>
      </c>
    </row>
    <row r="216" spans="1:46" s="12" customFormat="1">
      <c r="A216" s="13" t="s">
        <v>99</v>
      </c>
      <c r="B216" s="179">
        <v>2017</v>
      </c>
      <c r="C216" s="179">
        <v>1</v>
      </c>
      <c r="D216" s="39" t="str">
        <f t="shared" si="42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44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45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85">
        <f t="shared" si="46"/>
        <v>349617.95689655171</v>
      </c>
      <c r="AD216" s="141">
        <v>0.2243</v>
      </c>
      <c r="AE216" s="186">
        <f t="shared" si="47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236" t="str">
        <f t="shared" si="54"/>
        <v>YAMAHA_Mounter</v>
      </c>
      <c r="AS216" s="22">
        <f t="shared" si="53"/>
        <v>17</v>
      </c>
      <c r="AT216" s="238" t="str">
        <f t="shared" si="55"/>
        <v>&gt; 6 months</v>
      </c>
    </row>
    <row r="217" spans="1:46" s="12" customFormat="1">
      <c r="A217" s="13" t="s">
        <v>51</v>
      </c>
      <c r="B217" s="179">
        <v>2017</v>
      </c>
      <c r="C217" s="179">
        <v>12</v>
      </c>
      <c r="D217" s="39" t="str">
        <f t="shared" si="42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44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45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85">
        <f t="shared" si="46"/>
        <v>106159.19999999998</v>
      </c>
      <c r="AD217" s="141">
        <v>0.12</v>
      </c>
      <c r="AE217" s="186">
        <f t="shared" si="47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236" t="str">
        <f t="shared" si="54"/>
        <v>YAMAHA_Mounter</v>
      </c>
      <c r="AS217" s="22">
        <f t="shared" si="53"/>
        <v>1</v>
      </c>
      <c r="AT217" s="238" t="str">
        <f t="shared" si="55"/>
        <v>0-3 months</v>
      </c>
    </row>
    <row r="218" spans="1:46" s="12" customFormat="1">
      <c r="A218" s="13" t="s">
        <v>51</v>
      </c>
      <c r="B218" s="179">
        <v>2017</v>
      </c>
      <c r="C218" s="179">
        <v>7</v>
      </c>
      <c r="D218" s="39" t="str">
        <f t="shared" si="42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44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45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85">
        <f t="shared" si="46"/>
        <v>79490.253307499996</v>
      </c>
      <c r="AD218" s="141">
        <v>0.1065</v>
      </c>
      <c r="AE218" s="186">
        <f t="shared" si="47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236" t="str">
        <f t="shared" si="54"/>
        <v>YAMAHA_Mounter</v>
      </c>
      <c r="AS218" s="22">
        <f t="shared" si="53"/>
        <v>12</v>
      </c>
      <c r="AT218" s="238" t="str">
        <f t="shared" si="55"/>
        <v>&gt; 6 months</v>
      </c>
    </row>
    <row r="219" spans="1:46" s="12" customFormat="1">
      <c r="A219" s="13" t="s">
        <v>51</v>
      </c>
      <c r="B219" s="179">
        <v>2017</v>
      </c>
      <c r="C219" s="179">
        <v>11</v>
      </c>
      <c r="D219" s="39" t="str">
        <f t="shared" si="42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44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45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85">
        <f t="shared" si="46"/>
        <v>142035.47887999998</v>
      </c>
      <c r="AD219" s="141">
        <v>9.2899999999999996E-2</v>
      </c>
      <c r="AE219" s="186">
        <f t="shared" si="47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236" t="str">
        <f t="shared" si="54"/>
        <v>YAMAHA_Mounter</v>
      </c>
      <c r="AS219" s="22">
        <f t="shared" si="53"/>
        <v>8</v>
      </c>
      <c r="AT219" s="238" t="str">
        <f t="shared" si="55"/>
        <v>&gt; 6 months</v>
      </c>
    </row>
    <row r="220" spans="1:46" s="12" customFormat="1">
      <c r="A220" s="13" t="s">
        <v>51</v>
      </c>
      <c r="B220" s="179">
        <v>2017</v>
      </c>
      <c r="C220" s="179">
        <v>12</v>
      </c>
      <c r="D220" s="39" t="str">
        <f t="shared" si="42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44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45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85">
        <f t="shared" si="46"/>
        <v>108928</v>
      </c>
      <c r="AD220" s="141">
        <v>0.11840000000000001</v>
      </c>
      <c r="AE220" s="186">
        <f t="shared" si="47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236" t="str">
        <f t="shared" si="54"/>
        <v>YAMAHA_Mounter</v>
      </c>
      <c r="AS220" s="22">
        <f t="shared" si="53"/>
        <v>6</v>
      </c>
      <c r="AT220" s="238" t="str">
        <f t="shared" si="55"/>
        <v>4-6 months</v>
      </c>
    </row>
    <row r="221" spans="1:46" s="12" customFormat="1">
      <c r="A221" s="13" t="s">
        <v>51</v>
      </c>
      <c r="B221" s="179">
        <v>2017</v>
      </c>
      <c r="C221" s="179">
        <v>12</v>
      </c>
      <c r="D221" s="39" t="str">
        <f t="shared" si="42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44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45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85">
        <f t="shared" si="46"/>
        <v>133815.69280000002</v>
      </c>
      <c r="AD221" s="141">
        <v>8.9300000000000004E-2</v>
      </c>
      <c r="AE221" s="186">
        <f t="shared" si="47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236" t="str">
        <f t="shared" si="54"/>
        <v>YAMAHA_Mounter</v>
      </c>
      <c r="AS221" s="22">
        <f t="shared" si="53"/>
        <v>6</v>
      </c>
      <c r="AT221" s="238" t="str">
        <f t="shared" si="55"/>
        <v>4-6 months</v>
      </c>
    </row>
    <row r="222" spans="1:46" s="12" customFormat="1">
      <c r="A222" s="13" t="s">
        <v>51</v>
      </c>
      <c r="B222" s="179">
        <v>2017</v>
      </c>
      <c r="C222" s="179">
        <v>11</v>
      </c>
      <c r="D222" s="39" t="str">
        <f t="shared" si="42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44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45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85">
        <f t="shared" si="46"/>
        <v>185255.61600000001</v>
      </c>
      <c r="AD222" s="141">
        <v>0.13830000000000001</v>
      </c>
      <c r="AE222" s="186">
        <f t="shared" si="47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236" t="str">
        <f t="shared" si="54"/>
        <v>YAMAHA_Mounter</v>
      </c>
      <c r="AS222" s="22">
        <f t="shared" si="53"/>
        <v>7</v>
      </c>
      <c r="AT222" s="238" t="str">
        <f t="shared" si="55"/>
        <v>&gt; 6 months</v>
      </c>
    </row>
    <row r="223" spans="1:46" s="12" customFormat="1">
      <c r="A223" s="13" t="s">
        <v>51</v>
      </c>
      <c r="B223" s="179">
        <v>2017</v>
      </c>
      <c r="C223" s="179">
        <v>12</v>
      </c>
      <c r="D223" s="39" t="str">
        <f t="shared" si="42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44"/>
        <v>Q4</v>
      </c>
      <c r="J223" s="191" t="s">
        <v>128</v>
      </c>
      <c r="K223" s="191" t="s">
        <v>3079</v>
      </c>
      <c r="L223" s="17" t="s">
        <v>86</v>
      </c>
      <c r="M223" s="13" t="s">
        <v>46</v>
      </c>
      <c r="N223" s="13">
        <v>1</v>
      </c>
      <c r="O223" s="13"/>
      <c r="P223" s="39" t="str">
        <f t="shared" si="45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85">
        <f t="shared" si="46"/>
        <v>66804.102564102563</v>
      </c>
      <c r="AD223" s="141">
        <v>0.12</v>
      </c>
      <c r="AE223" s="186">
        <f t="shared" si="47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51"/>
        <v>20183</v>
      </c>
      <c r="AQ223" s="28" t="str">
        <f t="shared" si="52"/>
        <v>20183RMB</v>
      </c>
      <c r="AR223" s="236" t="str">
        <f t="shared" si="54"/>
        <v>YAMAHA_Mounter</v>
      </c>
      <c r="AS223" s="22">
        <f t="shared" si="53"/>
        <v>3</v>
      </c>
      <c r="AT223" s="238" t="str">
        <f t="shared" si="55"/>
        <v>0-3 months</v>
      </c>
    </row>
    <row r="224" spans="1:46" s="12" customFormat="1">
      <c r="A224" s="13" t="s">
        <v>99</v>
      </c>
      <c r="B224" s="179">
        <v>2017</v>
      </c>
      <c r="C224" s="179">
        <v>3</v>
      </c>
      <c r="D224" s="39" t="str">
        <f t="shared" si="42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44"/>
        <v>Q2</v>
      </c>
      <c r="J224" s="191" t="s">
        <v>134</v>
      </c>
      <c r="K224" s="191" t="s">
        <v>3080</v>
      </c>
      <c r="L224" s="17" t="s">
        <v>63</v>
      </c>
      <c r="M224" s="13" t="s">
        <v>46</v>
      </c>
      <c r="N224" s="13">
        <v>1</v>
      </c>
      <c r="O224" s="13"/>
      <c r="P224" s="39" t="str">
        <f t="shared" si="45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85">
        <f t="shared" si="46"/>
        <v>95172.413793103435</v>
      </c>
      <c r="AD224" s="141">
        <v>0.12</v>
      </c>
      <c r="AE224" s="186">
        <f t="shared" si="47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138</v>
      </c>
      <c r="AO224" s="17"/>
      <c r="AP224" s="28" t="str">
        <f t="shared" si="51"/>
        <v>20189</v>
      </c>
      <c r="AQ224" s="28" t="str">
        <f t="shared" si="52"/>
        <v>20189RMB</v>
      </c>
      <c r="AR224" s="236" t="str">
        <f t="shared" si="54"/>
        <v>YAMAHA_Mounter</v>
      </c>
      <c r="AS224" s="22">
        <f t="shared" si="53"/>
        <v>18</v>
      </c>
      <c r="AT224" s="238" t="str">
        <f t="shared" si="55"/>
        <v>&gt; 6 months</v>
      </c>
    </row>
    <row r="225" spans="1:46" s="12" customFormat="1">
      <c r="A225" s="13" t="s">
        <v>51</v>
      </c>
      <c r="B225" s="179">
        <v>2017</v>
      </c>
      <c r="C225" s="179">
        <v>12</v>
      </c>
      <c r="D225" s="39" t="str">
        <f t="shared" si="42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44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45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85">
        <f t="shared" si="46"/>
        <v>103943.99999999999</v>
      </c>
      <c r="AD225" s="141">
        <v>0.12</v>
      </c>
      <c r="AE225" s="186">
        <f t="shared" si="47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236" t="str">
        <f t="shared" si="54"/>
        <v>YAMAHA_Mounter</v>
      </c>
      <c r="AS225" s="22">
        <f t="shared" si="53"/>
        <v>3</v>
      </c>
      <c r="AT225" s="238" t="str">
        <f t="shared" si="55"/>
        <v>0-3 months</v>
      </c>
    </row>
    <row r="226" spans="1:46" s="12" customFormat="1">
      <c r="A226" s="13" t="s">
        <v>51</v>
      </c>
      <c r="B226" s="179">
        <v>2017</v>
      </c>
      <c r="C226" s="179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44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45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85">
        <f t="shared" si="46"/>
        <v>85199.999999999985</v>
      </c>
      <c r="AD226" s="141">
        <v>0.12</v>
      </c>
      <c r="AE226" s="186">
        <f t="shared" si="47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236" t="str">
        <f t="shared" si="54"/>
        <v>YAMAHA_Mounter</v>
      </c>
      <c r="AS226" s="22">
        <f t="shared" si="53"/>
        <v>3</v>
      </c>
      <c r="AT226" s="238" t="str">
        <f t="shared" si="55"/>
        <v>0-3 months</v>
      </c>
    </row>
    <row r="227" spans="1:46" s="12" customFormat="1">
      <c r="A227" s="13" t="s">
        <v>51</v>
      </c>
      <c r="B227" s="179">
        <v>2017</v>
      </c>
      <c r="C227" s="179">
        <v>12</v>
      </c>
      <c r="D227" s="39" t="str">
        <f t="shared" si="57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44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45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85">
        <f t="shared" si="46"/>
        <v>129088.50799999999</v>
      </c>
      <c r="AD227" s="141">
        <v>8.9300000000000004E-2</v>
      </c>
      <c r="AE227" s="186">
        <f t="shared" si="47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236" t="str">
        <f t="shared" si="54"/>
        <v>YAMAHA_Mounter</v>
      </c>
      <c r="AS227" s="22">
        <f t="shared" si="53"/>
        <v>3</v>
      </c>
      <c r="AT227" s="238" t="str">
        <f t="shared" si="55"/>
        <v>0-3 months</v>
      </c>
    </row>
    <row r="228" spans="1:46" s="12" customFormat="1">
      <c r="A228" s="13" t="s">
        <v>99</v>
      </c>
      <c r="B228" s="179">
        <v>2017</v>
      </c>
      <c r="C228" s="179">
        <v>3</v>
      </c>
      <c r="D228" s="39" t="str">
        <f t="shared" si="57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44"/>
        <v>Q2</v>
      </c>
      <c r="J228" s="191" t="s">
        <v>134</v>
      </c>
      <c r="K228" s="191" t="s">
        <v>3080</v>
      </c>
      <c r="L228" s="17" t="s">
        <v>86</v>
      </c>
      <c r="M228" s="13" t="s">
        <v>46</v>
      </c>
      <c r="N228" s="13">
        <v>1</v>
      </c>
      <c r="O228" s="13"/>
      <c r="P228" s="39" t="str">
        <f t="shared" si="45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85">
        <f t="shared" si="46"/>
        <v>53534.482758620688</v>
      </c>
      <c r="AD228" s="141">
        <v>0.12</v>
      </c>
      <c r="AE228" s="186">
        <f t="shared" si="47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142</v>
      </c>
      <c r="AO228" s="17"/>
      <c r="AP228" s="28" t="str">
        <f t="shared" si="51"/>
        <v>20189</v>
      </c>
      <c r="AQ228" s="28" t="str">
        <f t="shared" si="52"/>
        <v>20189RMB</v>
      </c>
      <c r="AR228" s="236" t="str">
        <f t="shared" si="54"/>
        <v>YAMAHA_Mounter</v>
      </c>
      <c r="AS228" s="22">
        <f t="shared" si="53"/>
        <v>18</v>
      </c>
      <c r="AT228" s="238" t="str">
        <f t="shared" si="55"/>
        <v>&gt; 6 months</v>
      </c>
    </row>
    <row r="229" spans="1:46" s="12" customFormat="1">
      <c r="A229" s="13" t="s">
        <v>99</v>
      </c>
      <c r="B229" s="179">
        <v>2017</v>
      </c>
      <c r="C229" s="179">
        <v>3</v>
      </c>
      <c r="D229" s="39" t="str">
        <f t="shared" si="57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44"/>
        <v>Q2</v>
      </c>
      <c r="J229" s="191" t="s">
        <v>134</v>
      </c>
      <c r="K229" s="191" t="s">
        <v>3080</v>
      </c>
      <c r="L229" s="17" t="s">
        <v>45</v>
      </c>
      <c r="M229" s="13" t="s">
        <v>46</v>
      </c>
      <c r="N229" s="13">
        <v>1</v>
      </c>
      <c r="O229" s="13"/>
      <c r="P229" s="39" t="str">
        <f t="shared" si="45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85">
        <f t="shared" si="46"/>
        <v>80113.639655172403</v>
      </c>
      <c r="AD229" s="141">
        <v>0.12</v>
      </c>
      <c r="AE229" s="186">
        <f t="shared" si="47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143</v>
      </c>
      <c r="AO229" s="17"/>
      <c r="AP229" s="28" t="str">
        <f t="shared" si="51"/>
        <v>20189</v>
      </c>
      <c r="AQ229" s="28" t="str">
        <f t="shared" si="52"/>
        <v>20189RMB</v>
      </c>
      <c r="AR229" s="236" t="str">
        <f t="shared" si="54"/>
        <v>YAMAHA_Mounter</v>
      </c>
      <c r="AS229" s="22">
        <f t="shared" si="53"/>
        <v>18</v>
      </c>
      <c r="AT229" s="238" t="str">
        <f t="shared" si="55"/>
        <v>&gt; 6 months</v>
      </c>
    </row>
    <row r="230" spans="1:46" s="12" customFormat="1">
      <c r="A230" s="13" t="s">
        <v>51</v>
      </c>
      <c r="B230" s="179">
        <v>2017</v>
      </c>
      <c r="C230" s="179">
        <v>11</v>
      </c>
      <c r="D230" s="39" t="str">
        <f t="shared" si="57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44"/>
        <v>Q4</v>
      </c>
      <c r="J230" s="191" t="s">
        <v>144</v>
      </c>
      <c r="K230" s="191" t="s">
        <v>3081</v>
      </c>
      <c r="L230" s="17" t="s">
        <v>86</v>
      </c>
      <c r="M230" s="13" t="s">
        <v>46</v>
      </c>
      <c r="N230" s="13">
        <v>1</v>
      </c>
      <c r="O230" s="13"/>
      <c r="P230" s="39" t="str">
        <f t="shared" si="45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85">
        <f t="shared" si="46"/>
        <v>58396</v>
      </c>
      <c r="AD230" s="141">
        <v>0.12</v>
      </c>
      <c r="AE230" s="186">
        <f t="shared" si="47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51"/>
        <v>20183</v>
      </c>
      <c r="AQ230" s="28" t="str">
        <f t="shared" si="52"/>
        <v>20183RMB</v>
      </c>
      <c r="AR230" s="236" t="str">
        <f t="shared" si="54"/>
        <v>YAMAHA_Mounter</v>
      </c>
      <c r="AS230" s="22">
        <f t="shared" si="53"/>
        <v>4</v>
      </c>
      <c r="AT230" s="238" t="str">
        <f t="shared" si="55"/>
        <v>4-6 months</v>
      </c>
    </row>
    <row r="231" spans="1:46" s="12" customFormat="1">
      <c r="A231" s="13" t="s">
        <v>51</v>
      </c>
      <c r="B231" s="179">
        <v>2017</v>
      </c>
      <c r="C231" s="179">
        <v>11</v>
      </c>
      <c r="D231" s="39" t="str">
        <f t="shared" si="57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44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45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85">
        <f t="shared" si="46"/>
        <v>97267.08</v>
      </c>
      <c r="AD231" s="141">
        <v>0.12</v>
      </c>
      <c r="AE231" s="186">
        <f t="shared" si="47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236" t="str">
        <f t="shared" si="54"/>
        <v>YAMAHA_Mounter</v>
      </c>
      <c r="AS231" s="22">
        <f t="shared" si="53"/>
        <v>4</v>
      </c>
      <c r="AT231" s="238" t="str">
        <f t="shared" si="55"/>
        <v>4-6 months</v>
      </c>
    </row>
    <row r="232" spans="1:46" s="12" customFormat="1">
      <c r="A232" s="13" t="s">
        <v>51</v>
      </c>
      <c r="B232" s="179">
        <v>2017</v>
      </c>
      <c r="C232" s="179">
        <v>11</v>
      </c>
      <c r="D232" s="39" t="str">
        <f t="shared" si="57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44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45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85">
        <f t="shared" si="46"/>
        <v>267961.10399999999</v>
      </c>
      <c r="AD232" s="141">
        <v>0.12</v>
      </c>
      <c r="AE232" s="186">
        <f t="shared" si="47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236" t="str">
        <f t="shared" si="54"/>
        <v>YAMAHA_Mounter</v>
      </c>
      <c r="AS232" s="22">
        <f t="shared" si="53"/>
        <v>4</v>
      </c>
      <c r="AT232" s="238" t="str">
        <f t="shared" si="55"/>
        <v>4-6 months</v>
      </c>
    </row>
    <row r="233" spans="1:46" s="12" customFormat="1">
      <c r="A233" s="13" t="s">
        <v>51</v>
      </c>
      <c r="B233" s="179">
        <v>2017</v>
      </c>
      <c r="C233" s="179">
        <v>11</v>
      </c>
      <c r="D233" s="39" t="str">
        <f t="shared" si="57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44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45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85">
        <f t="shared" si="46"/>
        <v>194028</v>
      </c>
      <c r="AD233" s="141">
        <v>0.12</v>
      </c>
      <c r="AE233" s="186">
        <f t="shared" si="47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236" t="str">
        <f t="shared" si="54"/>
        <v>YAMAHA_Mounter</v>
      </c>
      <c r="AS233" s="22">
        <f t="shared" si="53"/>
        <v>4</v>
      </c>
      <c r="AT233" s="238" t="str">
        <f t="shared" si="55"/>
        <v>4-6 months</v>
      </c>
    </row>
    <row r="234" spans="1:46" s="12" customFormat="1">
      <c r="A234" s="13" t="s">
        <v>51</v>
      </c>
      <c r="B234" s="179">
        <v>2017</v>
      </c>
      <c r="C234" s="179">
        <v>12</v>
      </c>
      <c r="D234" s="39" t="str">
        <f t="shared" si="57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44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45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85">
        <f t="shared" si="46"/>
        <v>244507.1794871795</v>
      </c>
      <c r="AD234" s="141">
        <v>0.16039999999999999</v>
      </c>
      <c r="AE234" s="186">
        <f t="shared" si="47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156</v>
      </c>
      <c r="AP234" s="28" t="str">
        <f t="shared" si="51"/>
        <v>20185</v>
      </c>
      <c r="AQ234" s="28" t="str">
        <f t="shared" si="52"/>
        <v>20185RMB</v>
      </c>
      <c r="AR234" s="236" t="str">
        <f t="shared" si="54"/>
        <v>YAMAHA_Mounter</v>
      </c>
      <c r="AS234" s="22">
        <f t="shared" si="53"/>
        <v>5</v>
      </c>
      <c r="AT234" s="238" t="str">
        <f t="shared" si="55"/>
        <v>4-6 months</v>
      </c>
    </row>
    <row r="235" spans="1:46" s="12" customFormat="1">
      <c r="A235" s="13" t="s">
        <v>51</v>
      </c>
      <c r="B235" s="179">
        <v>2017</v>
      </c>
      <c r="C235" s="179">
        <v>12</v>
      </c>
      <c r="D235" s="39" t="str">
        <f t="shared" si="57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44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45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85">
        <f t="shared" si="46"/>
        <v>151763.07692307691</v>
      </c>
      <c r="AD235" s="141">
        <v>0.16039999999999999</v>
      </c>
      <c r="AE235" s="186">
        <f t="shared" si="47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156</v>
      </c>
      <c r="AP235" s="28" t="str">
        <f t="shared" si="51"/>
        <v>20185</v>
      </c>
      <c r="AQ235" s="28" t="str">
        <f t="shared" si="52"/>
        <v>20185RMB</v>
      </c>
      <c r="AR235" s="236" t="str">
        <f t="shared" si="54"/>
        <v>YAMAHA_Mounter</v>
      </c>
      <c r="AS235" s="22">
        <f t="shared" si="53"/>
        <v>5</v>
      </c>
      <c r="AT235" s="238" t="str">
        <f t="shared" si="55"/>
        <v>4-6 months</v>
      </c>
    </row>
    <row r="236" spans="1:46" s="12" customFormat="1">
      <c r="A236" s="13" t="s">
        <v>51</v>
      </c>
      <c r="B236" s="179">
        <v>2017</v>
      </c>
      <c r="C236" s="179">
        <v>12</v>
      </c>
      <c r="D236" s="39" t="str">
        <f t="shared" si="57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44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45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85">
        <f t="shared" si="46"/>
        <v>327657.60000000003</v>
      </c>
      <c r="AD236" s="141">
        <v>0.12</v>
      </c>
      <c r="AE236" s="186">
        <f t="shared" si="47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236" t="str">
        <f t="shared" si="54"/>
        <v>YAMAHA_Mounter</v>
      </c>
      <c r="AS236" s="22">
        <f t="shared" si="53"/>
        <v>5</v>
      </c>
      <c r="AT236" s="238" t="str">
        <f t="shared" si="55"/>
        <v>4-6 months</v>
      </c>
    </row>
    <row r="237" spans="1:46" s="12" customFormat="1">
      <c r="A237" s="13" t="s">
        <v>51</v>
      </c>
      <c r="B237" s="179">
        <v>2017</v>
      </c>
      <c r="C237" s="179">
        <v>12</v>
      </c>
      <c r="D237" s="39" t="str">
        <f t="shared" si="57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44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45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85">
        <f t="shared" si="46"/>
        <v>198417.81599999999</v>
      </c>
      <c r="AD237" s="141">
        <v>0.12</v>
      </c>
      <c r="AE237" s="186">
        <f t="shared" si="47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236" t="str">
        <f t="shared" si="54"/>
        <v>YAMAHA_Mounter</v>
      </c>
      <c r="AS237" s="22">
        <f t="shared" si="53"/>
        <v>5</v>
      </c>
      <c r="AT237" s="238" t="str">
        <f t="shared" si="55"/>
        <v>4-6 months</v>
      </c>
    </row>
    <row r="238" spans="1:46" s="12" customFormat="1">
      <c r="A238" s="13" t="s">
        <v>51</v>
      </c>
      <c r="B238" s="179">
        <v>2017</v>
      </c>
      <c r="C238" s="179">
        <v>11</v>
      </c>
      <c r="D238" s="39" t="str">
        <f t="shared" si="57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44"/>
        <v>Q1</v>
      </c>
      <c r="J238" s="191" t="s">
        <v>160</v>
      </c>
      <c r="K238" s="191" t="s">
        <v>3082</v>
      </c>
      <c r="L238" s="17" t="s">
        <v>63</v>
      </c>
      <c r="M238" s="13" t="s">
        <v>46</v>
      </c>
      <c r="N238" s="13">
        <v>1</v>
      </c>
      <c r="O238" s="13"/>
      <c r="P238" s="39" t="str">
        <f t="shared" si="45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85">
        <f t="shared" si="46"/>
        <v>149975.17241379313</v>
      </c>
      <c r="AD238" s="141">
        <v>0.17680000000000001</v>
      </c>
      <c r="AE238" s="186">
        <f t="shared" si="47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51"/>
        <v>20185</v>
      </c>
      <c r="AQ238" s="28" t="str">
        <f t="shared" si="52"/>
        <v>20185RMB</v>
      </c>
      <c r="AR238" s="236" t="str">
        <f t="shared" si="54"/>
        <v>YAMAHA_Mounter</v>
      </c>
      <c r="AS238" s="22">
        <f t="shared" si="53"/>
        <v>6</v>
      </c>
      <c r="AT238" s="238" t="str">
        <f t="shared" si="55"/>
        <v>4-6 months</v>
      </c>
    </row>
    <row r="239" spans="1:46" s="12" customFormat="1">
      <c r="A239" s="13" t="s">
        <v>51</v>
      </c>
      <c r="B239" s="179">
        <v>2017</v>
      </c>
      <c r="C239" s="179">
        <v>11</v>
      </c>
      <c r="D239" s="39" t="str">
        <f t="shared" si="57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44"/>
        <v>Q1</v>
      </c>
      <c r="J239" s="191" t="s">
        <v>160</v>
      </c>
      <c r="K239" s="191" t="s">
        <v>3082</v>
      </c>
      <c r="L239" s="17" t="s">
        <v>86</v>
      </c>
      <c r="M239" s="13" t="s">
        <v>46</v>
      </c>
      <c r="N239" s="13">
        <v>1</v>
      </c>
      <c r="O239" s="13"/>
      <c r="P239" s="39" t="str">
        <f t="shared" si="45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85">
        <f t="shared" si="46"/>
        <v>133102.96551724139</v>
      </c>
      <c r="AD239" s="141">
        <v>0.17680000000000001</v>
      </c>
      <c r="AE239" s="186">
        <f t="shared" si="47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51"/>
        <v>20185</v>
      </c>
      <c r="AQ239" s="28" t="str">
        <f t="shared" si="52"/>
        <v>20185RMB</v>
      </c>
      <c r="AR239" s="236" t="str">
        <f t="shared" si="54"/>
        <v>YAMAHA_Mounter</v>
      </c>
      <c r="AS239" s="22">
        <f t="shared" si="53"/>
        <v>6</v>
      </c>
      <c r="AT239" s="238" t="str">
        <f t="shared" si="55"/>
        <v>4-6 months</v>
      </c>
    </row>
    <row r="240" spans="1:46" s="12" customFormat="1">
      <c r="A240" s="13" t="s">
        <v>51</v>
      </c>
      <c r="B240" s="179">
        <v>2017</v>
      </c>
      <c r="C240" s="179">
        <v>11</v>
      </c>
      <c r="D240" s="39" t="str">
        <f t="shared" si="57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44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45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85">
        <f t="shared" si="46"/>
        <v>327657.60000000003</v>
      </c>
      <c r="AD240" s="141">
        <v>0.12</v>
      </c>
      <c r="AE240" s="186">
        <f t="shared" si="47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236" t="str">
        <f t="shared" si="54"/>
        <v>YAMAHA_Mounter</v>
      </c>
      <c r="AS240" s="22">
        <f t="shared" si="53"/>
        <v>6</v>
      </c>
      <c r="AT240" s="238" t="str">
        <f t="shared" si="55"/>
        <v>4-6 months</v>
      </c>
    </row>
    <row r="241" spans="1:46" s="12" customFormat="1">
      <c r="A241" s="13" t="s">
        <v>51</v>
      </c>
      <c r="B241" s="179">
        <v>2017</v>
      </c>
      <c r="C241" s="179">
        <v>11</v>
      </c>
      <c r="D241" s="39" t="str">
        <f t="shared" si="57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44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45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85">
        <f t="shared" si="46"/>
        <v>198417.81599999999</v>
      </c>
      <c r="AD241" s="141">
        <v>0.12</v>
      </c>
      <c r="AE241" s="186">
        <f t="shared" si="47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236" t="str">
        <f t="shared" si="54"/>
        <v>YAMAHA_Mounter</v>
      </c>
      <c r="AS241" s="22">
        <f t="shared" si="53"/>
        <v>6</v>
      </c>
      <c r="AT241" s="238" t="str">
        <f t="shared" si="55"/>
        <v>4-6 months</v>
      </c>
    </row>
    <row r="242" spans="1:46" s="12" customFormat="1">
      <c r="A242" s="13" t="s">
        <v>51</v>
      </c>
      <c r="B242" s="179">
        <v>2017</v>
      </c>
      <c r="C242" s="179">
        <v>9</v>
      </c>
      <c r="D242" s="39" t="str">
        <f t="shared" si="57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44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45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85">
        <f t="shared" si="46"/>
        <v>84437.892000000007</v>
      </c>
      <c r="AD242" s="141">
        <v>0.1162</v>
      </c>
      <c r="AE242" s="186">
        <f t="shared" si="47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236" t="str">
        <f t="shared" si="54"/>
        <v>YAMAHA_Mounter</v>
      </c>
      <c r="AS242" s="22">
        <f t="shared" si="53"/>
        <v>8</v>
      </c>
      <c r="AT242" s="238" t="str">
        <f t="shared" si="55"/>
        <v>&gt; 6 months</v>
      </c>
    </row>
    <row r="243" spans="1:46" s="12" customFormat="1">
      <c r="A243" s="13" t="s">
        <v>51</v>
      </c>
      <c r="B243" s="179">
        <v>2017</v>
      </c>
      <c r="C243" s="179">
        <v>5</v>
      </c>
      <c r="D243" s="39" t="str">
        <f t="shared" si="57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44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45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85">
        <f t="shared" si="46"/>
        <v>244644.008436</v>
      </c>
      <c r="AD243" s="141">
        <v>0.12</v>
      </c>
      <c r="AE243" s="186">
        <f t="shared" si="47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236" t="str">
        <f t="shared" si="54"/>
        <v>YAMAHA_Mounter</v>
      </c>
      <c r="AS243" s="22" t="str">
        <f t="shared" si="53"/>
        <v/>
      </c>
      <c r="AT243" s="238" t="str">
        <f t="shared" si="55"/>
        <v/>
      </c>
    </row>
    <row r="244" spans="1:46" s="12" customFormat="1">
      <c r="A244" s="13" t="s">
        <v>28</v>
      </c>
      <c r="B244" s="179">
        <v>2018</v>
      </c>
      <c r="C244" s="179">
        <v>4</v>
      </c>
      <c r="D244" s="39" t="str">
        <f t="shared" si="57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44"/>
        <v>Q1</v>
      </c>
      <c r="J244" s="191" t="s">
        <v>173</v>
      </c>
      <c r="K244" s="191" t="s">
        <v>3083</v>
      </c>
      <c r="L244" s="17" t="s">
        <v>86</v>
      </c>
      <c r="M244" s="13" t="s">
        <v>46</v>
      </c>
      <c r="N244" s="13">
        <v>1</v>
      </c>
      <c r="O244" s="13"/>
      <c r="P244" s="39" t="str">
        <f t="shared" si="45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85">
        <f t="shared" si="46"/>
        <v>62323.784615384611</v>
      </c>
      <c r="AD244" s="141">
        <v>0.1167</v>
      </c>
      <c r="AE244" s="186">
        <f t="shared" si="47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51"/>
        <v>20184</v>
      </c>
      <c r="AQ244" s="28" t="str">
        <f t="shared" si="52"/>
        <v>20184RMB</v>
      </c>
      <c r="AR244" s="236" t="str">
        <f t="shared" si="54"/>
        <v>YAMAHA_Mounter</v>
      </c>
      <c r="AS244" s="22">
        <f t="shared" si="53"/>
        <v>0</v>
      </c>
      <c r="AT244" s="238" t="str">
        <f t="shared" si="55"/>
        <v>0-3 months</v>
      </c>
    </row>
    <row r="245" spans="1:46" s="12" customFormat="1">
      <c r="A245" s="13" t="s">
        <v>28</v>
      </c>
      <c r="B245" s="179">
        <v>2018</v>
      </c>
      <c r="C245" s="179">
        <v>4</v>
      </c>
      <c r="D245" s="39" t="str">
        <f t="shared" si="57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44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45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85">
        <f t="shared" si="46"/>
        <v>115137.96615384615</v>
      </c>
      <c r="AD245" s="141">
        <v>0.1258</v>
      </c>
      <c r="AE245" s="186">
        <f t="shared" si="47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51"/>
        <v>20184</v>
      </c>
      <c r="AQ245" s="28" t="str">
        <f t="shared" si="52"/>
        <v>20184RMB</v>
      </c>
      <c r="AR245" s="236" t="str">
        <f t="shared" si="54"/>
        <v>YAMAHA_Mounter</v>
      </c>
      <c r="AS245" s="22">
        <f t="shared" si="53"/>
        <v>0</v>
      </c>
      <c r="AT245" s="238" t="str">
        <f t="shared" si="55"/>
        <v>0-3 months</v>
      </c>
    </row>
    <row r="246" spans="1:46" s="12" customFormat="1">
      <c r="A246" s="13" t="s">
        <v>28</v>
      </c>
      <c r="B246" s="179">
        <v>2018</v>
      </c>
      <c r="C246" s="179">
        <v>4</v>
      </c>
      <c r="D246" s="39" t="str">
        <f t="shared" si="57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44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45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85">
        <f t="shared" si="46"/>
        <v>79189.923076923063</v>
      </c>
      <c r="AD246" s="141">
        <v>0.12659999999999999</v>
      </c>
      <c r="AE246" s="186">
        <f t="shared" si="47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236" t="str">
        <f t="shared" si="54"/>
        <v>YAMAHA_Mounter</v>
      </c>
      <c r="AS246" s="22">
        <f t="shared" si="53"/>
        <v>0</v>
      </c>
      <c r="AT246" s="238" t="str">
        <f t="shared" si="55"/>
        <v>0-3 months</v>
      </c>
    </row>
    <row r="247" spans="1:46" s="12" customFormat="1">
      <c r="A247" s="13" t="s">
        <v>28</v>
      </c>
      <c r="B247" s="179">
        <v>2018</v>
      </c>
      <c r="C247" s="179">
        <v>4</v>
      </c>
      <c r="D247" s="39" t="str">
        <f t="shared" si="57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44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45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85">
        <f t="shared" si="46"/>
        <v>306211.58399999997</v>
      </c>
      <c r="AD247" s="141">
        <v>0.13439999999999999</v>
      </c>
      <c r="AE247" s="186">
        <f t="shared" si="47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236" t="str">
        <f t="shared" si="54"/>
        <v>YAMAHA_Mounter</v>
      </c>
      <c r="AS247" s="22">
        <f t="shared" si="53"/>
        <v>4</v>
      </c>
      <c r="AT247" s="238" t="str">
        <f t="shared" si="55"/>
        <v>4-6 months</v>
      </c>
    </row>
    <row r="248" spans="1:46" s="12" customFormat="1">
      <c r="A248" s="13" t="s">
        <v>28</v>
      </c>
      <c r="B248" s="179">
        <v>2018</v>
      </c>
      <c r="C248" s="179">
        <v>4</v>
      </c>
      <c r="D248" s="39" t="str">
        <f t="shared" si="57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44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45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85">
        <f t="shared" si="46"/>
        <v>275479.67999999999</v>
      </c>
      <c r="AD248" s="141">
        <v>0.16</v>
      </c>
      <c r="AE248" s="186">
        <f t="shared" si="47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236" t="str">
        <f t="shared" si="54"/>
        <v>YAMAHA_Mounter</v>
      </c>
      <c r="AS248" s="22">
        <f t="shared" si="53"/>
        <v>4</v>
      </c>
      <c r="AT248" s="238" t="str">
        <f t="shared" si="55"/>
        <v>4-6 months</v>
      </c>
    </row>
    <row r="249" spans="1:46" s="12" customFormat="1">
      <c r="A249" s="13" t="s">
        <v>28</v>
      </c>
      <c r="B249" s="179">
        <v>2018</v>
      </c>
      <c r="C249" s="179">
        <v>4</v>
      </c>
      <c r="D249" s="39" t="str">
        <f t="shared" si="57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44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45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85">
        <f t="shared" si="46"/>
        <v>337920</v>
      </c>
      <c r="AD249" s="141">
        <v>0.16</v>
      </c>
      <c r="AE249" s="186">
        <f t="shared" si="47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236" t="str">
        <f t="shared" si="54"/>
        <v>YAMAHA_Mounter</v>
      </c>
      <c r="AS249" s="22">
        <f t="shared" si="53"/>
        <v>8</v>
      </c>
      <c r="AT249" s="238" t="str">
        <f t="shared" si="55"/>
        <v>&gt; 6 months</v>
      </c>
    </row>
    <row r="250" spans="1:46" s="12" customFormat="1">
      <c r="A250" s="13" t="s">
        <v>28</v>
      </c>
      <c r="B250" s="179">
        <v>2018</v>
      </c>
      <c r="C250" s="179">
        <v>4</v>
      </c>
      <c r="D250" s="39" t="str">
        <f t="shared" si="57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44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45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85">
        <f t="shared" si="46"/>
        <v>70586.379310344826</v>
      </c>
      <c r="AD250" s="141">
        <v>0.1285</v>
      </c>
      <c r="AE250" s="186">
        <f t="shared" si="47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236" t="str">
        <f t="shared" si="54"/>
        <v>YAMAHA_Mounter</v>
      </c>
      <c r="AS250" s="22">
        <f t="shared" si="53"/>
        <v>3</v>
      </c>
      <c r="AT250" s="238" t="str">
        <f t="shared" si="55"/>
        <v>0-3 months</v>
      </c>
    </row>
    <row r="251" spans="1:46" s="12" customFormat="1">
      <c r="A251" s="13" t="s">
        <v>28</v>
      </c>
      <c r="B251" s="179">
        <v>2018</v>
      </c>
      <c r="C251" s="179">
        <v>4</v>
      </c>
      <c r="D251" s="39" t="str">
        <f t="shared" si="57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44"/>
        <v>Q2</v>
      </c>
      <c r="J251" s="191" t="s">
        <v>190</v>
      </c>
      <c r="K251" s="191" t="s">
        <v>3084</v>
      </c>
      <c r="L251" s="17" t="s">
        <v>63</v>
      </c>
      <c r="M251" s="13" t="s">
        <v>46</v>
      </c>
      <c r="N251" s="13">
        <v>1</v>
      </c>
      <c r="O251" s="13"/>
      <c r="P251" s="39" t="str">
        <f t="shared" si="45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85">
        <f t="shared" si="46"/>
        <v>120469.86206896551</v>
      </c>
      <c r="AD251" s="141">
        <v>0.14199999999999999</v>
      </c>
      <c r="AE251" s="186">
        <f t="shared" si="47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236" t="str">
        <f t="shared" si="54"/>
        <v>YAMAHA_Mounter</v>
      </c>
      <c r="AS251" s="22">
        <f t="shared" si="53"/>
        <v>3</v>
      </c>
      <c r="AT251" s="238" t="str">
        <f t="shared" si="55"/>
        <v>0-3 months</v>
      </c>
    </row>
    <row r="252" spans="1:46" s="12" customFormat="1">
      <c r="A252" s="13" t="s">
        <v>28</v>
      </c>
      <c r="B252" s="179">
        <v>2018</v>
      </c>
      <c r="C252" s="179">
        <v>4</v>
      </c>
      <c r="D252" s="39" t="str">
        <f t="shared" si="57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44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45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85">
        <f t="shared" si="46"/>
        <v>119949.08982068967</v>
      </c>
      <c r="AD252" s="141">
        <v>0.13220000000000001</v>
      </c>
      <c r="AE252" s="186">
        <f t="shared" si="47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236" t="str">
        <f t="shared" si="54"/>
        <v>YAMAHA_Mounter</v>
      </c>
      <c r="AS252" s="22">
        <f t="shared" si="53"/>
        <v>3</v>
      </c>
      <c r="AT252" s="238" t="str">
        <f t="shared" si="55"/>
        <v>0-3 months</v>
      </c>
    </row>
    <row r="253" spans="1:46" s="12" customFormat="1">
      <c r="A253" s="13" t="s">
        <v>28</v>
      </c>
      <c r="B253" s="179">
        <v>2018</v>
      </c>
      <c r="C253" s="179">
        <v>4</v>
      </c>
      <c r="D253" s="39" t="str">
        <f t="shared" si="57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44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45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85">
        <f t="shared" si="46"/>
        <v>157078.28948965517</v>
      </c>
      <c r="AD253" s="141">
        <v>0.13220000000000001</v>
      </c>
      <c r="AE253" s="186">
        <f t="shared" si="47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236" t="str">
        <f t="shared" si="54"/>
        <v>YAMAHA_Mounter</v>
      </c>
      <c r="AS253" s="22">
        <f t="shared" si="53"/>
        <v>3</v>
      </c>
      <c r="AT253" s="238" t="str">
        <f t="shared" si="55"/>
        <v>0-3 months</v>
      </c>
    </row>
    <row r="254" spans="1:46" s="12" customFormat="1">
      <c r="A254" s="13" t="s">
        <v>28</v>
      </c>
      <c r="B254" s="179">
        <v>2018</v>
      </c>
      <c r="C254" s="179">
        <v>4</v>
      </c>
      <c r="D254" s="39" t="str">
        <f t="shared" si="57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44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45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85">
        <f t="shared" si="46"/>
        <v>254543.90344827581</v>
      </c>
      <c r="AD254" s="141">
        <v>9.5799999999999996E-2</v>
      </c>
      <c r="AE254" s="186">
        <f t="shared" si="47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236" t="str">
        <f t="shared" si="54"/>
        <v>YAMAHA_Mounter</v>
      </c>
      <c r="AS254" s="22">
        <f t="shared" si="53"/>
        <v>3</v>
      </c>
      <c r="AT254" s="238" t="str">
        <f t="shared" si="55"/>
        <v>0-3 months</v>
      </c>
    </row>
    <row r="255" spans="1:46" s="12" customFormat="1">
      <c r="A255" s="13" t="s">
        <v>28</v>
      </c>
      <c r="B255" s="179">
        <v>2018</v>
      </c>
      <c r="C255" s="179">
        <v>4</v>
      </c>
      <c r="D255" s="39" t="str">
        <f t="shared" si="57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44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45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85">
        <f t="shared" si="46"/>
        <v>227066.11199999999</v>
      </c>
      <c r="AD255" s="141">
        <v>0.13439999999999999</v>
      </c>
      <c r="AE255" s="186">
        <f t="shared" si="47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236" t="str">
        <f t="shared" si="54"/>
        <v>YAMAHA_Mounter</v>
      </c>
      <c r="AS255" s="22">
        <f t="shared" si="53"/>
        <v>3</v>
      </c>
      <c r="AT255" s="238" t="str">
        <f t="shared" si="55"/>
        <v>0-3 months</v>
      </c>
    </row>
    <row r="256" spans="1:46" s="12" customFormat="1">
      <c r="A256" s="13" t="s">
        <v>28</v>
      </c>
      <c r="B256" s="179">
        <v>2018</v>
      </c>
      <c r="C256" s="179">
        <v>4</v>
      </c>
      <c r="D256" s="39" t="str">
        <f t="shared" si="57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44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45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85">
        <f t="shared" si="46"/>
        <v>160055.70359999998</v>
      </c>
      <c r="AD256" s="141">
        <v>0.12609999999999999</v>
      </c>
      <c r="AE256" s="186">
        <f t="shared" si="47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236" t="str">
        <f t="shared" si="54"/>
        <v>YAMAHA_Mounter</v>
      </c>
      <c r="AS256" s="22">
        <f t="shared" si="53"/>
        <v>3</v>
      </c>
      <c r="AT256" s="238" t="str">
        <f t="shared" si="55"/>
        <v>0-3 months</v>
      </c>
    </row>
    <row r="257" spans="1:46" s="12" customFormat="1">
      <c r="A257" s="13" t="s">
        <v>28</v>
      </c>
      <c r="B257" s="179">
        <v>2018</v>
      </c>
      <c r="C257" s="179">
        <v>4</v>
      </c>
      <c r="D257" s="39" t="str">
        <f t="shared" si="57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44"/>
        <v>Q1</v>
      </c>
      <c r="J257" s="191" t="s">
        <v>200</v>
      </c>
      <c r="K257" s="191" t="s">
        <v>3085</v>
      </c>
      <c r="L257" s="17" t="s">
        <v>78</v>
      </c>
      <c r="M257" s="13" t="s">
        <v>46</v>
      </c>
      <c r="N257" s="13">
        <v>1</v>
      </c>
      <c r="O257" s="13"/>
      <c r="P257" s="39" t="str">
        <f t="shared" si="45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85">
        <f t="shared" si="46"/>
        <v>122890.25431034484</v>
      </c>
      <c r="AD257" s="141">
        <v>0.1201</v>
      </c>
      <c r="AE257" s="186">
        <f t="shared" si="47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203</v>
      </c>
      <c r="AP257" s="28" t="str">
        <f t="shared" si="51"/>
        <v>20186</v>
      </c>
      <c r="AQ257" s="28" t="str">
        <f t="shared" si="52"/>
        <v>20186RMB</v>
      </c>
      <c r="AR257" s="236" t="str">
        <f t="shared" si="54"/>
        <v>YAMAHA_Mounter</v>
      </c>
      <c r="AS257" s="22">
        <f t="shared" si="53"/>
        <v>2</v>
      </c>
      <c r="AT257" s="238" t="str">
        <f t="shared" si="55"/>
        <v>0-3 months</v>
      </c>
    </row>
    <row r="258" spans="1:46" s="12" customFormat="1">
      <c r="A258" s="13" t="s">
        <v>28</v>
      </c>
      <c r="B258" s="179">
        <v>2018</v>
      </c>
      <c r="C258" s="179">
        <v>4</v>
      </c>
      <c r="D258" s="39" t="str">
        <f t="shared" si="57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85">
        <f t="shared" ref="AC258:AC321" si="61">IF(R258&lt;&gt;"",AB258*AD258,"")</f>
        <v>74966.379310344826</v>
      </c>
      <c r="AD258" s="141">
        <v>0.1414</v>
      </c>
      <c r="AE258" s="186">
        <f t="shared" ref="AE258:AE321" si="62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236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38" t="str">
        <f t="shared" si="55"/>
        <v>0-3 months</v>
      </c>
    </row>
    <row r="259" spans="1:46" s="12" customFormat="1">
      <c r="A259" s="13" t="s">
        <v>28</v>
      </c>
      <c r="B259" s="179">
        <v>2018</v>
      </c>
      <c r="C259" s="179">
        <v>4</v>
      </c>
      <c r="D259" s="39" t="str">
        <f t="shared" si="57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59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60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85">
        <f t="shared" si="61"/>
        <v>92096.25</v>
      </c>
      <c r="AD259" s="141">
        <v>0.14499999999999999</v>
      </c>
      <c r="AE259" s="186">
        <f t="shared" si="62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66"/>
        <v>20186</v>
      </c>
      <c r="AQ259" s="28" t="str">
        <f t="shared" si="67"/>
        <v>20186RMB</v>
      </c>
      <c r="AR259" s="236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38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28</v>
      </c>
      <c r="B260" s="179">
        <v>2018</v>
      </c>
      <c r="C260" s="179">
        <v>4</v>
      </c>
      <c r="D260" s="39" t="str">
        <f t="shared" si="57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59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60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85">
        <f t="shared" si="61"/>
        <v>279880.13793103449</v>
      </c>
      <c r="AD260" s="141">
        <v>0.16919999999999999</v>
      </c>
      <c r="AE260" s="186">
        <f t="shared" si="62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236" t="str">
        <f t="shared" si="69"/>
        <v>YAMAHA_Mounter</v>
      </c>
      <c r="AS260" s="22">
        <f t="shared" si="68"/>
        <v>2</v>
      </c>
      <c r="AT260" s="238" t="str">
        <f t="shared" si="70"/>
        <v>0-3 months</v>
      </c>
    </row>
    <row r="261" spans="1:46" s="12" customFormat="1">
      <c r="A261" s="13" t="s">
        <v>28</v>
      </c>
      <c r="B261" s="179">
        <v>2018</v>
      </c>
      <c r="C261" s="179">
        <v>4</v>
      </c>
      <c r="D261" s="39" t="str">
        <f t="shared" si="57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59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60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85">
        <f t="shared" si="61"/>
        <v>113166.18240000001</v>
      </c>
      <c r="AD261" s="141">
        <v>0.1648</v>
      </c>
      <c r="AE261" s="186">
        <f t="shared" si="62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236" t="str">
        <f t="shared" si="69"/>
        <v>YAMAHA_Mounter</v>
      </c>
      <c r="AS261" s="22">
        <f t="shared" si="68"/>
        <v>2</v>
      </c>
      <c r="AT261" s="238" t="str">
        <f t="shared" si="70"/>
        <v>0-3 months</v>
      </c>
    </row>
    <row r="262" spans="1:46" s="12" customFormat="1">
      <c r="A262" s="13" t="s">
        <v>28</v>
      </c>
      <c r="B262" s="179">
        <v>2018</v>
      </c>
      <c r="C262" s="179">
        <v>4</v>
      </c>
      <c r="D262" s="39" t="str">
        <f t="shared" si="57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59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60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85">
        <f t="shared" si="61"/>
        <v>127291.3625088</v>
      </c>
      <c r="AD262" s="141">
        <v>0.1792</v>
      </c>
      <c r="AE262" s="186">
        <f t="shared" si="62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66"/>
        <v>20186</v>
      </c>
      <c r="AQ262" s="28" t="str">
        <f t="shared" si="67"/>
        <v>20186JPY</v>
      </c>
      <c r="AR262" s="236" t="str">
        <f t="shared" si="69"/>
        <v>YAMAHA_Mounter</v>
      </c>
      <c r="AS262" s="22">
        <f t="shared" si="68"/>
        <v>2</v>
      </c>
      <c r="AT262" s="238" t="str">
        <f t="shared" si="70"/>
        <v>0-3 months</v>
      </c>
    </row>
    <row r="263" spans="1:46" s="12" customFormat="1">
      <c r="A263" s="13" t="s">
        <v>28</v>
      </c>
      <c r="B263" s="179">
        <v>2018</v>
      </c>
      <c r="C263" s="179">
        <v>4</v>
      </c>
      <c r="D263" s="39" t="str">
        <f t="shared" si="57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59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60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85">
        <f t="shared" si="61"/>
        <v>72198.879310344826</v>
      </c>
      <c r="AD263" s="141">
        <v>0.12379999999999999</v>
      </c>
      <c r="AE263" s="186">
        <f t="shared" si="62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66"/>
        <v>20185</v>
      </c>
      <c r="AQ263" s="28" t="str">
        <f t="shared" si="67"/>
        <v>20185RMB</v>
      </c>
      <c r="AR263" s="236" t="str">
        <f t="shared" si="69"/>
        <v>YAMAHA_Mounter</v>
      </c>
      <c r="AS263" s="22">
        <f t="shared" si="68"/>
        <v>1</v>
      </c>
      <c r="AT263" s="238" t="str">
        <f t="shared" si="70"/>
        <v>0-3 months</v>
      </c>
    </row>
    <row r="264" spans="1:46" s="12" customFormat="1">
      <c r="A264" s="13" t="s">
        <v>28</v>
      </c>
      <c r="B264" s="179">
        <v>2018</v>
      </c>
      <c r="C264" s="179">
        <v>4</v>
      </c>
      <c r="D264" s="39" t="str">
        <f t="shared" si="57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59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60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85">
        <f t="shared" si="61"/>
        <v>136699.39008620693</v>
      </c>
      <c r="AD264" s="141">
        <v>0.1245</v>
      </c>
      <c r="AE264" s="186">
        <f t="shared" si="62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66"/>
        <v>20185</v>
      </c>
      <c r="AQ264" s="28" t="str">
        <f t="shared" si="67"/>
        <v>20185RMB</v>
      </c>
      <c r="AR264" s="236" t="str">
        <f t="shared" si="69"/>
        <v>YAMAHA_Mounter</v>
      </c>
      <c r="AS264" s="22">
        <f t="shared" si="68"/>
        <v>1</v>
      </c>
      <c r="AT264" s="238" t="str">
        <f t="shared" si="70"/>
        <v>0-3 months</v>
      </c>
    </row>
    <row r="265" spans="1:46" s="12" customFormat="1">
      <c r="A265" s="13" t="s">
        <v>28</v>
      </c>
      <c r="B265" s="179">
        <v>2018</v>
      </c>
      <c r="C265" s="179">
        <v>4</v>
      </c>
      <c r="D265" s="39" t="str">
        <f t="shared" si="57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59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60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85">
        <f t="shared" si="61"/>
        <v>57710.22197586207</v>
      </c>
      <c r="AD265" s="141">
        <v>0.1236</v>
      </c>
      <c r="AE265" s="186">
        <f t="shared" si="62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236" t="str">
        <f t="shared" si="69"/>
        <v>YAMAHA_Mounter</v>
      </c>
      <c r="AS265" s="22">
        <f t="shared" si="68"/>
        <v>1</v>
      </c>
      <c r="AT265" s="238" t="str">
        <f t="shared" si="70"/>
        <v>0-3 months</v>
      </c>
    </row>
    <row r="266" spans="1:46" s="12" customFormat="1">
      <c r="A266" s="13" t="s">
        <v>28</v>
      </c>
      <c r="B266" s="179">
        <v>2018</v>
      </c>
      <c r="C266" s="179">
        <v>4</v>
      </c>
      <c r="D266" s="39" t="str">
        <f t="shared" si="57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59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60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85">
        <f t="shared" si="61"/>
        <v>116121.51094092001</v>
      </c>
      <c r="AD266" s="141">
        <v>0.1646</v>
      </c>
      <c r="AE266" s="186">
        <f t="shared" si="62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236" t="str">
        <f t="shared" si="69"/>
        <v>YAMAHA_Mounter</v>
      </c>
      <c r="AS266" s="22">
        <f t="shared" si="68"/>
        <v>1</v>
      </c>
      <c r="AT266" s="238" t="str">
        <f t="shared" si="70"/>
        <v>0-3 months</v>
      </c>
    </row>
    <row r="267" spans="1:46" s="12" customFormat="1">
      <c r="A267" s="13" t="s">
        <v>28</v>
      </c>
      <c r="B267" s="179">
        <v>2018</v>
      </c>
      <c r="C267" s="179">
        <v>4</v>
      </c>
      <c r="D267" s="39" t="str">
        <f t="shared" si="57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59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60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85">
        <f t="shared" si="61"/>
        <v>110275.86206896554</v>
      </c>
      <c r="AD267" s="141">
        <v>0.16</v>
      </c>
      <c r="AE267" s="186">
        <f t="shared" si="62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236" t="str">
        <f t="shared" si="69"/>
        <v>YAMAHA_Mounter</v>
      </c>
      <c r="AS267" s="22">
        <f t="shared" si="68"/>
        <v>1</v>
      </c>
      <c r="AT267" s="238" t="str">
        <f t="shared" si="70"/>
        <v>0-3 months</v>
      </c>
    </row>
    <row r="268" spans="1:46" s="12" customFormat="1">
      <c r="A268" s="13" t="s">
        <v>28</v>
      </c>
      <c r="B268" s="179">
        <v>2018</v>
      </c>
      <c r="C268" s="179">
        <v>4</v>
      </c>
      <c r="D268" s="39" t="str">
        <f t="shared" si="57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59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60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85">
        <f t="shared" si="61"/>
        <v>87786.223060344841</v>
      </c>
      <c r="AD268" s="141">
        <v>0.11550000000000001</v>
      </c>
      <c r="AE268" s="186">
        <f t="shared" si="62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236" t="str">
        <f t="shared" si="69"/>
        <v>YAMAHA_Mounter</v>
      </c>
      <c r="AS268" s="22">
        <f t="shared" si="68"/>
        <v>7</v>
      </c>
      <c r="AT268" s="238" t="str">
        <f t="shared" si="70"/>
        <v>&gt; 6 months</v>
      </c>
    </row>
    <row r="269" spans="1:46" s="12" customFormat="1">
      <c r="A269" s="13" t="s">
        <v>28</v>
      </c>
      <c r="B269" s="179">
        <v>2018</v>
      </c>
      <c r="C269" s="179">
        <v>4</v>
      </c>
      <c r="D269" s="39" t="str">
        <f t="shared" si="57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59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60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85">
        <f t="shared" si="61"/>
        <v>73844.819999999992</v>
      </c>
      <c r="AD269" s="141">
        <v>0.1138</v>
      </c>
      <c r="AE269" s="186">
        <f t="shared" si="62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236" t="str">
        <f t="shared" si="69"/>
        <v>YAMAHA_Mounter</v>
      </c>
      <c r="AS269" s="22">
        <f t="shared" si="68"/>
        <v>5</v>
      </c>
      <c r="AT269" s="238" t="str">
        <f t="shared" si="70"/>
        <v>4-6 months</v>
      </c>
    </row>
    <row r="270" spans="1:46" s="12" customFormat="1">
      <c r="A270" s="13" t="s">
        <v>28</v>
      </c>
      <c r="B270" s="179">
        <v>2018</v>
      </c>
      <c r="C270" s="179">
        <v>4</v>
      </c>
      <c r="D270" s="39" t="str">
        <f t="shared" si="57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59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60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85">
        <f t="shared" si="61"/>
        <v>229739.44</v>
      </c>
      <c r="AD270" s="141">
        <v>0.1138</v>
      </c>
      <c r="AE270" s="186">
        <f t="shared" si="62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236" t="str">
        <f t="shared" si="69"/>
        <v>YAMAHA_Mounter</v>
      </c>
      <c r="AS270" s="22">
        <f t="shared" si="68"/>
        <v>5</v>
      </c>
      <c r="AT270" s="238" t="str">
        <f t="shared" si="70"/>
        <v>4-6 months</v>
      </c>
    </row>
    <row r="271" spans="1:46" s="12" customFormat="1">
      <c r="A271" s="13" t="s">
        <v>28</v>
      </c>
      <c r="B271" s="179">
        <v>2018</v>
      </c>
      <c r="C271" s="179">
        <v>4</v>
      </c>
      <c r="D271" s="39" t="str">
        <f t="shared" si="57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59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60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85">
        <f t="shared" si="61"/>
        <v>82010.512820512828</v>
      </c>
      <c r="AD271" s="141">
        <v>0.13450000000000001</v>
      </c>
      <c r="AE271" s="186">
        <f t="shared" si="62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66"/>
        <v>20184</v>
      </c>
      <c r="AQ271" s="28" t="str">
        <f t="shared" si="67"/>
        <v>20184RMB</v>
      </c>
      <c r="AR271" s="236" t="str">
        <f t="shared" si="69"/>
        <v>YAMAHA_Mounter</v>
      </c>
      <c r="AS271" s="22">
        <f t="shared" si="68"/>
        <v>0</v>
      </c>
      <c r="AT271" s="238" t="str">
        <f t="shared" si="70"/>
        <v>0-3 months</v>
      </c>
    </row>
    <row r="272" spans="1:46" s="12" customFormat="1">
      <c r="A272" s="13" t="s">
        <v>28</v>
      </c>
      <c r="B272" s="179">
        <v>2018</v>
      </c>
      <c r="C272" s="179">
        <v>8</v>
      </c>
      <c r="D272" s="39" t="str">
        <f t="shared" si="57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59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60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3308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85">
        <f t="shared" si="61"/>
        <v>97043.716</v>
      </c>
      <c r="AD272" s="141">
        <v>0.161</v>
      </c>
      <c r="AE272" s="186">
        <f t="shared" si="62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236" t="str">
        <f t="shared" si="69"/>
        <v>YAMAHA_Mounter</v>
      </c>
      <c r="AS272" s="22">
        <f t="shared" si="68"/>
        <v>0</v>
      </c>
      <c r="AT272" s="238" t="str">
        <f t="shared" si="70"/>
        <v>0-3 months</v>
      </c>
    </row>
    <row r="273" spans="1:46" s="12" customFormat="1">
      <c r="A273" s="13" t="s">
        <v>28</v>
      </c>
      <c r="B273" s="179">
        <v>2018</v>
      </c>
      <c r="C273" s="179">
        <v>8</v>
      </c>
      <c r="D273" s="39" t="str">
        <f t="shared" si="57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59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60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85">
        <f t="shared" si="61"/>
        <v>142035.6256</v>
      </c>
      <c r="AD273" s="141">
        <v>0.16489999999999999</v>
      </c>
      <c r="AE273" s="186">
        <f t="shared" si="62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236" t="str">
        <f t="shared" si="69"/>
        <v>YAMAHA_Mounter</v>
      </c>
      <c r="AS273" s="22">
        <f t="shared" si="68"/>
        <v>4</v>
      </c>
      <c r="AT273" s="238" t="str">
        <f t="shared" si="70"/>
        <v>4-6 months</v>
      </c>
    </row>
    <row r="274" spans="1:46" s="12" customFormat="1">
      <c r="A274" s="13" t="s">
        <v>28</v>
      </c>
      <c r="B274" s="179">
        <v>2018</v>
      </c>
      <c r="C274" s="179">
        <v>8</v>
      </c>
      <c r="D274" s="39" t="str">
        <f t="shared" si="57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59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60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85">
        <f t="shared" si="61"/>
        <v>162525.44</v>
      </c>
      <c r="AD274" s="141">
        <v>0.16489999999999999</v>
      </c>
      <c r="AE274" s="186">
        <f t="shared" si="62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236" t="str">
        <f t="shared" si="69"/>
        <v>YAMAHA_Mounter</v>
      </c>
      <c r="AS274" s="22">
        <f t="shared" si="68"/>
        <v>4</v>
      </c>
      <c r="AT274" s="238" t="str">
        <f t="shared" si="70"/>
        <v>4-6 months</v>
      </c>
    </row>
    <row r="275" spans="1:46" s="12" customFormat="1">
      <c r="A275" s="13" t="s">
        <v>28</v>
      </c>
      <c r="B275" s="179">
        <v>2018</v>
      </c>
      <c r="C275" s="179">
        <v>8</v>
      </c>
      <c r="D275" s="39" t="str">
        <f t="shared" si="57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59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60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85">
        <f t="shared" si="61"/>
        <v>114690.75199999999</v>
      </c>
      <c r="AD275" s="141">
        <v>0.1613</v>
      </c>
      <c r="AE275" s="186">
        <f t="shared" si="62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236" t="str">
        <f t="shared" si="69"/>
        <v>YAMAHA_Mounter</v>
      </c>
      <c r="AS275" s="22">
        <f t="shared" si="68"/>
        <v>4</v>
      </c>
      <c r="AT275" s="238" t="str">
        <f t="shared" si="70"/>
        <v>4-6 months</v>
      </c>
    </row>
    <row r="276" spans="1:46" s="12" customFormat="1">
      <c r="A276" s="13" t="s">
        <v>28</v>
      </c>
      <c r="B276" s="179">
        <v>2018</v>
      </c>
      <c r="C276" s="179">
        <v>8</v>
      </c>
      <c r="D276" s="39" t="str">
        <f t="shared" si="57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59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60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85">
        <f t="shared" si="61"/>
        <v>114690.75199999999</v>
      </c>
      <c r="AD276" s="141">
        <v>0.1613</v>
      </c>
      <c r="AE276" s="186">
        <f t="shared" si="62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236" t="str">
        <f t="shared" si="69"/>
        <v>YAMAHA_Mounter</v>
      </c>
      <c r="AS276" s="22">
        <f t="shared" si="68"/>
        <v>4</v>
      </c>
      <c r="AT276" s="238" t="str">
        <f t="shared" si="70"/>
        <v>4-6 months</v>
      </c>
    </row>
    <row r="277" spans="1:46" s="12" customFormat="1">
      <c r="A277" s="13" t="s">
        <v>28</v>
      </c>
      <c r="B277" s="179">
        <v>2018</v>
      </c>
      <c r="C277" s="179">
        <v>8</v>
      </c>
      <c r="D277" s="39" t="str">
        <f t="shared" si="57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59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60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85">
        <f t="shared" si="61"/>
        <v>114690.75199999999</v>
      </c>
      <c r="AD277" s="141">
        <v>0.1613</v>
      </c>
      <c r="AE277" s="186">
        <f t="shared" si="62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236" t="str">
        <f t="shared" si="69"/>
        <v>YAMAHA_Mounter</v>
      </c>
      <c r="AS277" s="22">
        <f t="shared" si="68"/>
        <v>4</v>
      </c>
      <c r="AT277" s="238" t="str">
        <f t="shared" si="70"/>
        <v>4-6 months</v>
      </c>
    </row>
    <row r="278" spans="1:46" s="12" customFormat="1">
      <c r="A278" s="13" t="s">
        <v>28</v>
      </c>
      <c r="B278" s="179">
        <v>2018</v>
      </c>
      <c r="C278" s="179">
        <v>8</v>
      </c>
      <c r="D278" s="39" t="str">
        <f t="shared" si="57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59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60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85">
        <f t="shared" si="61"/>
        <v>91666.163793103464</v>
      </c>
      <c r="AD278" s="141">
        <v>8.0100000000000005E-2</v>
      </c>
      <c r="AE278" s="186">
        <f t="shared" si="62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47</v>
      </c>
      <c r="AP278" s="28" t="str">
        <f t="shared" si="66"/>
        <v>201812</v>
      </c>
      <c r="AQ278" s="28" t="str">
        <f t="shared" si="67"/>
        <v>201812RMB</v>
      </c>
      <c r="AR278" s="236" t="str">
        <f t="shared" si="69"/>
        <v>YAMAHA_Mounter</v>
      </c>
      <c r="AS278" s="22">
        <f t="shared" si="68"/>
        <v>4</v>
      </c>
      <c r="AT278" s="238" t="str">
        <f t="shared" si="70"/>
        <v>4-6 months</v>
      </c>
    </row>
    <row r="279" spans="1:46" s="12" customFormat="1">
      <c r="A279" s="13" t="s">
        <v>28</v>
      </c>
      <c r="B279" s="179">
        <v>2018</v>
      </c>
      <c r="C279" s="179">
        <v>8</v>
      </c>
      <c r="D279" s="39" t="str">
        <f t="shared" si="57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59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60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85">
        <f t="shared" si="61"/>
        <v>105649.13793103451</v>
      </c>
      <c r="AD279" s="141">
        <v>8.0100000000000005E-2</v>
      </c>
      <c r="AE279" s="186">
        <f t="shared" si="62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47</v>
      </c>
      <c r="AP279" s="28" t="str">
        <f t="shared" si="66"/>
        <v>201812</v>
      </c>
      <c r="AQ279" s="28" t="str">
        <f t="shared" si="67"/>
        <v>201812RMB</v>
      </c>
      <c r="AR279" s="236" t="str">
        <f t="shared" si="69"/>
        <v>YAMAHA_Mounter</v>
      </c>
      <c r="AS279" s="22">
        <f t="shared" si="68"/>
        <v>4</v>
      </c>
      <c r="AT279" s="238" t="str">
        <f t="shared" si="70"/>
        <v>4-6 months</v>
      </c>
    </row>
    <row r="280" spans="1:46" s="12" customFormat="1">
      <c r="A280" s="13" t="s">
        <v>28</v>
      </c>
      <c r="B280" s="179">
        <v>2018</v>
      </c>
      <c r="C280" s="179">
        <v>8</v>
      </c>
      <c r="D280" s="39" t="str">
        <f t="shared" si="57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59"/>
        <v>Q3</v>
      </c>
      <c r="J280" s="191" t="s">
        <v>257</v>
      </c>
      <c r="K280" s="191" t="s">
        <v>3086</v>
      </c>
      <c r="L280" s="17" t="s">
        <v>54</v>
      </c>
      <c r="M280" s="13" t="s">
        <v>46</v>
      </c>
      <c r="N280" s="13">
        <v>1</v>
      </c>
      <c r="O280" s="13"/>
      <c r="P280" s="39" t="str">
        <f t="shared" si="60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85">
        <f t="shared" si="61"/>
        <v>73528</v>
      </c>
      <c r="AD280" s="141">
        <v>0.1414</v>
      </c>
      <c r="AE280" s="186">
        <f t="shared" si="62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236" t="str">
        <f t="shared" si="69"/>
        <v>YAMAHA_Mounter</v>
      </c>
      <c r="AS280" s="22">
        <f t="shared" si="68"/>
        <v>4</v>
      </c>
      <c r="AT280" s="238" t="str">
        <f t="shared" si="70"/>
        <v>4-6 months</v>
      </c>
    </row>
    <row r="281" spans="1:46" s="12" customFormat="1">
      <c r="A281" s="13" t="s">
        <v>28</v>
      </c>
      <c r="B281" s="179">
        <v>2018</v>
      </c>
      <c r="C281" s="179">
        <v>8</v>
      </c>
      <c r="D281" s="39" t="str">
        <f t="shared" si="57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59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60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85">
        <f t="shared" si="61"/>
        <v>40358.387999999999</v>
      </c>
      <c r="AD281" s="141">
        <v>8.0399999999999999E-2</v>
      </c>
      <c r="AE281" s="186">
        <f t="shared" si="62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236" t="str">
        <f t="shared" si="69"/>
        <v>YAMAHA_Mounter</v>
      </c>
      <c r="AS281" s="22">
        <f t="shared" si="68"/>
        <v>3</v>
      </c>
      <c r="AT281" s="238" t="str">
        <f t="shared" si="70"/>
        <v>0-3 months</v>
      </c>
    </row>
    <row r="282" spans="1:46" s="12" customFormat="1">
      <c r="A282" s="13" t="s">
        <v>28</v>
      </c>
      <c r="B282" s="179">
        <v>2018</v>
      </c>
      <c r="C282" s="179">
        <v>8</v>
      </c>
      <c r="D282" s="39" t="str">
        <f t="shared" si="57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59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60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85">
        <f t="shared" si="61"/>
        <v>189094.50279999999</v>
      </c>
      <c r="AD282" s="141">
        <v>0.1948</v>
      </c>
      <c r="AE282" s="186">
        <f t="shared" si="62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236" t="str">
        <f t="shared" si="69"/>
        <v>YAMAHA_Mounter</v>
      </c>
      <c r="AS282" s="22">
        <f t="shared" si="68"/>
        <v>3</v>
      </c>
      <c r="AT282" s="238" t="str">
        <f t="shared" si="70"/>
        <v>0-3 months</v>
      </c>
    </row>
    <row r="283" spans="1:46" s="12" customFormat="1">
      <c r="A283" s="13" t="s">
        <v>28</v>
      </c>
      <c r="B283" s="179">
        <v>2018</v>
      </c>
      <c r="C283" s="179">
        <v>8</v>
      </c>
      <c r="D283" s="39" t="str">
        <f t="shared" si="57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59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60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85">
        <f t="shared" si="61"/>
        <v>189094.50279999999</v>
      </c>
      <c r="AD283" s="141">
        <v>0.1948</v>
      </c>
      <c r="AE283" s="186">
        <f t="shared" si="62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236" t="str">
        <f t="shared" si="69"/>
        <v>YAMAHA_Mounter</v>
      </c>
      <c r="AS283" s="22">
        <f t="shared" si="68"/>
        <v>3</v>
      </c>
      <c r="AT283" s="238" t="str">
        <f t="shared" si="70"/>
        <v>0-3 months</v>
      </c>
    </row>
    <row r="284" spans="1:46" s="12" customFormat="1">
      <c r="A284" s="13" t="s">
        <v>28</v>
      </c>
      <c r="B284" s="179">
        <v>2018</v>
      </c>
      <c r="C284" s="179">
        <v>8</v>
      </c>
      <c r="D284" s="39" t="str">
        <f t="shared" si="57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59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60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85">
        <f t="shared" si="61"/>
        <v>81853.2</v>
      </c>
      <c r="AD284" s="141">
        <v>0.106</v>
      </c>
      <c r="AE284" s="186">
        <f t="shared" si="62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236" t="str">
        <f t="shared" si="69"/>
        <v>YAMAHA_Mounter</v>
      </c>
      <c r="AS284" s="22">
        <f t="shared" si="68"/>
        <v>2</v>
      </c>
      <c r="AT284" s="238" t="str">
        <f t="shared" si="70"/>
        <v>0-3 months</v>
      </c>
    </row>
    <row r="285" spans="1:46" s="12" customFormat="1">
      <c r="A285" s="13" t="s">
        <v>28</v>
      </c>
      <c r="B285" s="179">
        <v>2018</v>
      </c>
      <c r="C285" s="179">
        <v>8</v>
      </c>
      <c r="D285" s="39" t="str">
        <f t="shared" si="57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59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60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85">
        <f t="shared" si="61"/>
        <v>123872.84482758622</v>
      </c>
      <c r="AD285" s="141">
        <v>0.1666</v>
      </c>
      <c r="AE285" s="186">
        <f t="shared" si="62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236" t="str">
        <f t="shared" si="69"/>
        <v>YAMAHA_Mounter</v>
      </c>
      <c r="AS285" s="22">
        <f t="shared" si="68"/>
        <v>1</v>
      </c>
      <c r="AT285" s="238" t="str">
        <f t="shared" si="70"/>
        <v>0-3 months</v>
      </c>
    </row>
    <row r="286" spans="1:46" s="12" customFormat="1">
      <c r="A286" s="13" t="s">
        <v>28</v>
      </c>
      <c r="B286" s="179">
        <v>2018</v>
      </c>
      <c r="C286" s="179">
        <v>8</v>
      </c>
      <c r="D286" s="39" t="str">
        <f t="shared" si="57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59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60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85">
        <f t="shared" si="61"/>
        <v>85885.172413793101</v>
      </c>
      <c r="AD286" s="141">
        <v>0.1666</v>
      </c>
      <c r="AE286" s="186">
        <f t="shared" si="62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236" t="str">
        <f t="shared" si="69"/>
        <v>YAMAHA_Mounter</v>
      </c>
      <c r="AS286" s="22">
        <f t="shared" si="68"/>
        <v>1</v>
      </c>
      <c r="AT286" s="238" t="str">
        <f t="shared" si="70"/>
        <v>0-3 months</v>
      </c>
    </row>
    <row r="287" spans="1:46" s="12" customFormat="1">
      <c r="A287" s="13" t="s">
        <v>28</v>
      </c>
      <c r="B287" s="179">
        <v>2018</v>
      </c>
      <c r="C287" s="179">
        <v>8</v>
      </c>
      <c r="D287" s="39" t="str">
        <f t="shared" si="57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59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60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85">
        <f t="shared" si="61"/>
        <v>90413.793103448275</v>
      </c>
      <c r="AD287" s="141">
        <v>0.12</v>
      </c>
      <c r="AE287" s="186">
        <f t="shared" si="62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236" t="str">
        <f t="shared" si="69"/>
        <v>YAMAHA_Mounter</v>
      </c>
      <c r="AS287" s="22">
        <f t="shared" si="68"/>
        <v>1</v>
      </c>
      <c r="AT287" s="238" t="str">
        <f t="shared" si="70"/>
        <v>0-3 months</v>
      </c>
    </row>
    <row r="288" spans="1:46" s="12" customFormat="1">
      <c r="A288" s="13" t="s">
        <v>28</v>
      </c>
      <c r="B288" s="179">
        <v>2018</v>
      </c>
      <c r="C288" s="179">
        <v>12</v>
      </c>
      <c r="D288" s="39" t="str">
        <f t="shared" si="57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59"/>
        <v>Q3</v>
      </c>
      <c r="J288" s="191" t="s">
        <v>269</v>
      </c>
      <c r="K288" s="191" t="s">
        <v>3087</v>
      </c>
      <c r="L288" s="17" t="s">
        <v>54</v>
      </c>
      <c r="M288" s="13" t="s">
        <v>46</v>
      </c>
      <c r="N288" s="13">
        <v>1</v>
      </c>
      <c r="O288" s="13"/>
      <c r="P288" s="39" t="str">
        <f t="shared" si="60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85">
        <f t="shared" si="61"/>
        <v>70025.469827586217</v>
      </c>
      <c r="AD288" s="141">
        <v>0.1009</v>
      </c>
      <c r="AE288" s="186">
        <f t="shared" si="62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236" t="str">
        <f t="shared" si="69"/>
        <v>YAMAHA_Mounter</v>
      </c>
      <c r="AS288" s="22">
        <f t="shared" si="68"/>
        <v>0</v>
      </c>
      <c r="AT288" s="238" t="str">
        <f t="shared" si="70"/>
        <v>0-3 months</v>
      </c>
    </row>
    <row r="289" spans="1:46" s="12" customFormat="1">
      <c r="A289" s="13" t="s">
        <v>28</v>
      </c>
      <c r="B289" s="179">
        <v>2018</v>
      </c>
      <c r="C289" s="179">
        <v>12</v>
      </c>
      <c r="D289" s="39" t="str">
        <f t="shared" si="57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59"/>
        <v>Q1</v>
      </c>
      <c r="J289" s="191" t="s">
        <v>270</v>
      </c>
      <c r="K289" s="191" t="s">
        <v>3088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60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85">
        <f t="shared" si="61"/>
        <v>162605.91589743592</v>
      </c>
      <c r="AD289" s="141">
        <v>8.1100000000000005E-2</v>
      </c>
      <c r="AE289" s="186">
        <f t="shared" si="62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236" t="str">
        <f t="shared" si="69"/>
        <v>YAMAHA_Mounter</v>
      </c>
      <c r="AS289" s="22" t="str">
        <f t="shared" si="68"/>
        <v/>
      </c>
      <c r="AT289" s="238" t="str">
        <f t="shared" si="70"/>
        <v/>
      </c>
    </row>
    <row r="290" spans="1:46" s="12" customFormat="1">
      <c r="A290" s="13" t="s">
        <v>28</v>
      </c>
      <c r="B290" s="179">
        <v>2018</v>
      </c>
      <c r="C290" s="179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59"/>
        <v>Q1</v>
      </c>
      <c r="J290" s="191" t="s">
        <v>273</v>
      </c>
      <c r="K290" s="191" t="s">
        <v>3089</v>
      </c>
      <c r="L290" s="17" t="s">
        <v>54</v>
      </c>
      <c r="M290" s="13" t="s">
        <v>46</v>
      </c>
      <c r="N290" s="13">
        <v>1</v>
      </c>
      <c r="O290" s="13"/>
      <c r="P290" s="39" t="str">
        <f t="shared" si="60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85">
        <f t="shared" si="61"/>
        <v>70214.076923076922</v>
      </c>
      <c r="AD290" s="141">
        <v>0.1086</v>
      </c>
      <c r="AE290" s="186">
        <f t="shared" si="62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66"/>
        <v>20184</v>
      </c>
      <c r="AQ290" s="28" t="str">
        <f t="shared" si="67"/>
        <v>20184RMB</v>
      </c>
      <c r="AR290" s="236" t="str">
        <f t="shared" si="69"/>
        <v>YAMAHA_Mounter</v>
      </c>
      <c r="AS290" s="22" t="str">
        <f t="shared" si="68"/>
        <v/>
      </c>
      <c r="AT290" s="238" t="str">
        <f t="shared" si="70"/>
        <v/>
      </c>
    </row>
    <row r="291" spans="1:46" s="12" customFormat="1">
      <c r="A291" s="13" t="s">
        <v>28</v>
      </c>
      <c r="B291" s="179">
        <v>2018</v>
      </c>
      <c r="C291" s="179">
        <v>12</v>
      </c>
      <c r="D291" s="39" t="str">
        <f t="shared" si="72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59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60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85">
        <f t="shared" si="61"/>
        <v>117148.97063999998</v>
      </c>
      <c r="AD291" s="141">
        <v>0.22489999999999999</v>
      </c>
      <c r="AE291" s="186">
        <f t="shared" si="62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66"/>
        <v>20184</v>
      </c>
      <c r="AQ291" s="28" t="str">
        <f t="shared" si="67"/>
        <v>20184JPY</v>
      </c>
      <c r="AR291" s="236" t="str">
        <f t="shared" si="69"/>
        <v>YAMAHA_Mounter</v>
      </c>
      <c r="AS291" s="22" t="str">
        <f t="shared" si="68"/>
        <v/>
      </c>
      <c r="AT291" s="238" t="str">
        <f t="shared" si="70"/>
        <v/>
      </c>
    </row>
    <row r="292" spans="1:46" s="12" customFormat="1">
      <c r="A292" s="13" t="s">
        <v>28</v>
      </c>
      <c r="B292" s="179">
        <v>2018</v>
      </c>
      <c r="C292" s="179">
        <v>12</v>
      </c>
      <c r="D292" s="39" t="str">
        <f t="shared" si="72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59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60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85">
        <f t="shared" si="61"/>
        <v>161945.64000000001</v>
      </c>
      <c r="AD292" s="141">
        <v>0.1198</v>
      </c>
      <c r="AE292" s="186">
        <f t="shared" si="62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236" t="str">
        <f t="shared" si="69"/>
        <v>YAMAHA_Mounter</v>
      </c>
      <c r="AS292" s="22" t="str">
        <f t="shared" si="68"/>
        <v/>
      </c>
      <c r="AT292" s="238" t="str">
        <f t="shared" si="70"/>
        <v/>
      </c>
    </row>
    <row r="293" spans="1:46" s="12" customFormat="1">
      <c r="A293" s="13" t="s">
        <v>28</v>
      </c>
      <c r="B293" s="179">
        <v>2018</v>
      </c>
      <c r="C293" s="179">
        <v>12</v>
      </c>
      <c r="D293" s="39" t="str">
        <f t="shared" si="72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59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60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85">
        <f t="shared" si="61"/>
        <v>78661.100000000006</v>
      </c>
      <c r="AD293" s="141">
        <v>0.1091</v>
      </c>
      <c r="AE293" s="186">
        <f t="shared" si="62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236" t="str">
        <f t="shared" si="69"/>
        <v>YAMAHA_Mounter</v>
      </c>
      <c r="AS293" s="22" t="str">
        <f t="shared" si="68"/>
        <v/>
      </c>
      <c r="AT293" s="238" t="str">
        <f t="shared" si="70"/>
        <v/>
      </c>
    </row>
    <row r="294" spans="1:46" s="12" customFormat="1">
      <c r="A294" s="13" t="s">
        <v>28</v>
      </c>
      <c r="B294" s="179">
        <v>2018</v>
      </c>
      <c r="C294" s="179">
        <v>12</v>
      </c>
      <c r="D294" s="39" t="str">
        <f t="shared" si="72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59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60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85">
        <f t="shared" si="61"/>
        <v>102316.10060000001</v>
      </c>
      <c r="AD294" s="141">
        <v>0.12470000000000001</v>
      </c>
      <c r="AE294" s="186">
        <f t="shared" si="62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236" t="str">
        <f t="shared" si="69"/>
        <v>YAMAHA_Mounter</v>
      </c>
      <c r="AS294" s="22" t="str">
        <f t="shared" si="68"/>
        <v/>
      </c>
      <c r="AT294" s="238" t="str">
        <f t="shared" si="70"/>
        <v/>
      </c>
    </row>
    <row r="295" spans="1:46" s="12" customFormat="1">
      <c r="A295" s="13" t="s">
        <v>43</v>
      </c>
      <c r="B295" s="179">
        <v>2018</v>
      </c>
      <c r="C295" s="179">
        <v>2</v>
      </c>
      <c r="D295" s="39" t="str">
        <f t="shared" si="72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59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60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85">
        <f t="shared" si="61"/>
        <v>96738.892800000001</v>
      </c>
      <c r="AD295" s="141">
        <v>0.1119</v>
      </c>
      <c r="AE295" s="186">
        <f t="shared" si="62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236" t="str">
        <f t="shared" si="69"/>
        <v>YAMAHA_Mounter</v>
      </c>
      <c r="AS295" s="22">
        <f t="shared" si="68"/>
        <v>10</v>
      </c>
      <c r="AT295" s="238" t="str">
        <f t="shared" si="70"/>
        <v>&gt; 6 months</v>
      </c>
    </row>
    <row r="296" spans="1:46" s="12" customFormat="1">
      <c r="A296" s="13" t="s">
        <v>43</v>
      </c>
      <c r="B296" s="179">
        <v>2018</v>
      </c>
      <c r="C296" s="179">
        <v>2</v>
      </c>
      <c r="D296" s="39" t="str">
        <f t="shared" si="72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59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60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85">
        <f t="shared" si="61"/>
        <v>127712.35173103448</v>
      </c>
      <c r="AD296" s="141">
        <v>9.3799999999999994E-2</v>
      </c>
      <c r="AE296" s="186">
        <f t="shared" si="62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236" t="str">
        <f t="shared" si="69"/>
        <v>YAMAHA_Mounter</v>
      </c>
      <c r="AS296" s="22">
        <f t="shared" si="68"/>
        <v>5</v>
      </c>
      <c r="AT296" s="238" t="str">
        <f t="shared" si="70"/>
        <v>4-6 months</v>
      </c>
    </row>
    <row r="297" spans="1:46" s="12" customFormat="1">
      <c r="A297" s="13" t="s">
        <v>43</v>
      </c>
      <c r="B297" s="179">
        <v>2018</v>
      </c>
      <c r="C297" s="179">
        <v>2</v>
      </c>
      <c r="D297" s="39" t="str">
        <f t="shared" si="72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59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60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85">
        <f t="shared" si="61"/>
        <v>50198.420689655177</v>
      </c>
      <c r="AD297" s="141">
        <v>8.2000000000000003E-2</v>
      </c>
      <c r="AE297" s="186">
        <f t="shared" si="62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66"/>
        <v>20187</v>
      </c>
      <c r="AQ297" s="28" t="str">
        <f t="shared" si="67"/>
        <v>20187RMB</v>
      </c>
      <c r="AR297" s="236" t="str">
        <f t="shared" si="69"/>
        <v>YAMAHA_Mounter</v>
      </c>
      <c r="AS297" s="22">
        <f t="shared" si="68"/>
        <v>5</v>
      </c>
      <c r="AT297" s="238" t="str">
        <f t="shared" si="70"/>
        <v>4-6 months</v>
      </c>
    </row>
    <row r="298" spans="1:46" s="12" customFormat="1">
      <c r="A298" s="13" t="s">
        <v>43</v>
      </c>
      <c r="B298" s="179">
        <v>2018</v>
      </c>
      <c r="C298" s="179">
        <v>2</v>
      </c>
      <c r="D298" s="39" t="str">
        <f t="shared" si="72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59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60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85">
        <f t="shared" si="61"/>
        <v>391070.4</v>
      </c>
      <c r="AD298" s="141">
        <v>0.22600000000000001</v>
      </c>
      <c r="AE298" s="186">
        <f t="shared" si="62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236" t="str">
        <f t="shared" si="69"/>
        <v>YAMAHA_Mounter</v>
      </c>
      <c r="AS298" s="22">
        <f t="shared" si="68"/>
        <v>7</v>
      </c>
      <c r="AT298" s="238" t="str">
        <f t="shared" si="70"/>
        <v>&gt; 6 months</v>
      </c>
    </row>
    <row r="299" spans="1:46" s="12" customFormat="1">
      <c r="A299" s="13" t="s">
        <v>43</v>
      </c>
      <c r="B299" s="179">
        <v>2018</v>
      </c>
      <c r="C299" s="179">
        <v>2</v>
      </c>
      <c r="D299" s="39" t="str">
        <f t="shared" si="72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59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60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85">
        <f t="shared" si="61"/>
        <v>157322.20000000001</v>
      </c>
      <c r="AD299" s="141">
        <v>0.1091</v>
      </c>
      <c r="AE299" s="186">
        <f t="shared" si="62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236" t="str">
        <f t="shared" si="69"/>
        <v>YAMAHA_Mounter</v>
      </c>
      <c r="AS299" s="22">
        <f t="shared" si="68"/>
        <v>7</v>
      </c>
      <c r="AT299" s="238" t="str">
        <f t="shared" si="70"/>
        <v>&gt; 6 months</v>
      </c>
    </row>
    <row r="300" spans="1:46" s="12" customFormat="1">
      <c r="A300" s="13" t="s">
        <v>43</v>
      </c>
      <c r="B300" s="179">
        <v>2018</v>
      </c>
      <c r="C300" s="179">
        <v>1</v>
      </c>
      <c r="D300" s="39" t="str">
        <f t="shared" si="72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59"/>
        <v>Q1</v>
      </c>
      <c r="J300" s="191" t="s">
        <v>300</v>
      </c>
      <c r="K300" s="191" t="s">
        <v>3090</v>
      </c>
      <c r="L300" s="17" t="s">
        <v>63</v>
      </c>
      <c r="M300" s="13" t="s">
        <v>46</v>
      </c>
      <c r="N300" s="13">
        <v>1</v>
      </c>
      <c r="O300" s="13"/>
      <c r="P300" s="39" t="str">
        <f t="shared" si="60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85">
        <f t="shared" si="61"/>
        <v>132264.42307692309</v>
      </c>
      <c r="AD300" s="141">
        <v>0.13750000000000001</v>
      </c>
      <c r="AE300" s="186">
        <f t="shared" si="62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236" t="str">
        <f t="shared" si="69"/>
        <v>YAMAHA_Mounter</v>
      </c>
      <c r="AS300" s="22">
        <f t="shared" si="68"/>
        <v>3</v>
      </c>
      <c r="AT300" s="238" t="str">
        <f t="shared" si="70"/>
        <v>0-3 months</v>
      </c>
    </row>
    <row r="301" spans="1:46" s="12" customFormat="1">
      <c r="A301" s="13" t="s">
        <v>43</v>
      </c>
      <c r="B301" s="179">
        <v>2018</v>
      </c>
      <c r="C301" s="179">
        <v>1</v>
      </c>
      <c r="D301" s="39" t="str">
        <f t="shared" si="72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59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60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85">
        <f t="shared" si="61"/>
        <v>167548.07692307694</v>
      </c>
      <c r="AD301" s="141">
        <v>0.1275</v>
      </c>
      <c r="AE301" s="186">
        <f t="shared" si="62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236" t="str">
        <f t="shared" si="69"/>
        <v>YAMAHA_Mounter</v>
      </c>
      <c r="AS301" s="22">
        <f t="shared" si="68"/>
        <v>3</v>
      </c>
      <c r="AT301" s="238" t="str">
        <f t="shared" si="70"/>
        <v>0-3 months</v>
      </c>
    </row>
    <row r="302" spans="1:46" s="12" customFormat="1">
      <c r="A302" s="13" t="s">
        <v>43</v>
      </c>
      <c r="B302" s="179">
        <v>2018</v>
      </c>
      <c r="C302" s="179">
        <v>1</v>
      </c>
      <c r="D302" s="39" t="str">
        <f t="shared" si="72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59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60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85">
        <f t="shared" si="61"/>
        <v>92586.830769230772</v>
      </c>
      <c r="AD302" s="141">
        <v>0.1668</v>
      </c>
      <c r="AE302" s="186">
        <f t="shared" si="62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236" t="str">
        <f t="shared" si="69"/>
        <v>YAMAHA_Mounter</v>
      </c>
      <c r="AS302" s="22">
        <f t="shared" si="68"/>
        <v>3</v>
      </c>
      <c r="AT302" s="238" t="str">
        <f t="shared" si="70"/>
        <v>0-3 months</v>
      </c>
    </row>
    <row r="303" spans="1:46" s="12" customFormat="1">
      <c r="A303" s="13" t="s">
        <v>43</v>
      </c>
      <c r="B303" s="179">
        <v>2018</v>
      </c>
      <c r="C303" s="179">
        <v>1</v>
      </c>
      <c r="D303" s="39" t="str">
        <f t="shared" si="72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59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60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85">
        <f t="shared" si="61"/>
        <v>117156</v>
      </c>
      <c r="AD303" s="141">
        <v>0.12</v>
      </c>
      <c r="AE303" s="186">
        <f t="shared" si="62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236" t="str">
        <f t="shared" si="69"/>
        <v>YAMAHA_Mounter</v>
      </c>
      <c r="AS303" s="22">
        <f t="shared" si="68"/>
        <v>3</v>
      </c>
      <c r="AT303" s="238" t="str">
        <f t="shared" si="70"/>
        <v>0-3 months</v>
      </c>
    </row>
    <row r="304" spans="1:46" s="12" customFormat="1">
      <c r="A304" s="13" t="s">
        <v>43</v>
      </c>
      <c r="B304" s="179">
        <v>2018</v>
      </c>
      <c r="C304" s="179">
        <v>1</v>
      </c>
      <c r="D304" s="39" t="str">
        <f t="shared" si="72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59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60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85">
        <f t="shared" si="61"/>
        <v>105402.12480000001</v>
      </c>
      <c r="AD304" s="141">
        <v>0.12690000000000001</v>
      </c>
      <c r="AE304" s="186">
        <f t="shared" si="62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236" t="str">
        <f t="shared" si="69"/>
        <v>YAMAHA_Mounter</v>
      </c>
      <c r="AS304" s="22">
        <f t="shared" si="68"/>
        <v>7</v>
      </c>
      <c r="AT304" s="238" t="str">
        <f t="shared" si="70"/>
        <v>&gt; 6 months</v>
      </c>
    </row>
    <row r="305" spans="1:46" s="12" customFormat="1">
      <c r="A305" s="13" t="s">
        <v>43</v>
      </c>
      <c r="B305" s="179">
        <v>2018</v>
      </c>
      <c r="C305" s="179">
        <v>1</v>
      </c>
      <c r="D305" s="39" t="str">
        <f t="shared" si="72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59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60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85">
        <f t="shared" si="61"/>
        <v>81256.7</v>
      </c>
      <c r="AD305" s="141">
        <v>0.11269999999999999</v>
      </c>
      <c r="AE305" s="186">
        <f t="shared" si="62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236" t="str">
        <f t="shared" si="69"/>
        <v>YAMAHA_Mounter</v>
      </c>
      <c r="AS305" s="22">
        <f t="shared" si="68"/>
        <v>7</v>
      </c>
      <c r="AT305" s="238" t="str">
        <f t="shared" si="70"/>
        <v>&gt; 6 months</v>
      </c>
    </row>
    <row r="306" spans="1:46" s="12" customFormat="1">
      <c r="A306" s="13" t="s">
        <v>43</v>
      </c>
      <c r="B306" s="179">
        <v>2018</v>
      </c>
      <c r="C306" s="179">
        <v>1</v>
      </c>
      <c r="D306" s="39" t="str">
        <f t="shared" si="72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59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60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85">
        <f t="shared" si="61"/>
        <v>108518.57519999999</v>
      </c>
      <c r="AD306" s="141">
        <v>0.11559999999999999</v>
      </c>
      <c r="AE306" s="186">
        <f t="shared" si="62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236" t="str">
        <f t="shared" si="69"/>
        <v>YAMAHA_Mounter</v>
      </c>
      <c r="AS306" s="22">
        <f t="shared" si="68"/>
        <v>7</v>
      </c>
      <c r="AT306" s="238" t="str">
        <f t="shared" si="70"/>
        <v>&gt; 6 months</v>
      </c>
    </row>
    <row r="307" spans="1:46" s="12" customFormat="1">
      <c r="A307" s="13" t="s">
        <v>43</v>
      </c>
      <c r="B307" s="179">
        <v>2018</v>
      </c>
      <c r="C307" s="179">
        <v>1</v>
      </c>
      <c r="D307" s="39" t="str">
        <f t="shared" si="72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59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60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85">
        <f t="shared" si="61"/>
        <v>175851.9</v>
      </c>
      <c r="AD307" s="141">
        <v>0.16259999999999999</v>
      </c>
      <c r="AE307" s="186">
        <f t="shared" si="62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236" t="str">
        <f t="shared" si="69"/>
        <v>YAMAHA_Mounter</v>
      </c>
      <c r="AS307" s="22">
        <f t="shared" si="68"/>
        <v>7</v>
      </c>
      <c r="AT307" s="238" t="str">
        <f t="shared" si="70"/>
        <v>&gt; 6 months</v>
      </c>
    </row>
    <row r="308" spans="1:46" s="12" customFormat="1">
      <c r="A308" s="13" t="s">
        <v>43</v>
      </c>
      <c r="B308" s="179">
        <v>2018</v>
      </c>
      <c r="C308" s="179">
        <v>1</v>
      </c>
      <c r="D308" s="39" t="str">
        <f t="shared" si="72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59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60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85">
        <f t="shared" si="61"/>
        <v>141361.06663379201</v>
      </c>
      <c r="AD308" s="141">
        <v>0.13400000000000001</v>
      </c>
      <c r="AE308" s="186">
        <f t="shared" si="62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203</v>
      </c>
      <c r="AP308" s="28" t="str">
        <f t="shared" si="66"/>
        <v>20186</v>
      </c>
      <c r="AQ308" s="28" t="str">
        <f t="shared" si="67"/>
        <v>20186JPY</v>
      </c>
      <c r="AR308" s="236" t="str">
        <f t="shared" si="69"/>
        <v>YAMAHA_Mounter</v>
      </c>
      <c r="AS308" s="22">
        <f t="shared" si="68"/>
        <v>5</v>
      </c>
      <c r="AT308" s="238" t="str">
        <f t="shared" si="70"/>
        <v>4-6 months</v>
      </c>
    </row>
    <row r="309" spans="1:46" s="12" customFormat="1">
      <c r="A309" s="13" t="s">
        <v>43</v>
      </c>
      <c r="B309" s="179">
        <v>2018</v>
      </c>
      <c r="C309" s="179">
        <v>1</v>
      </c>
      <c r="D309" s="39" t="str">
        <f t="shared" si="72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59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60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85">
        <f t="shared" si="61"/>
        <v>198933.2928</v>
      </c>
      <c r="AD309" s="141">
        <v>0.16059999999999999</v>
      </c>
      <c r="AE309" s="186">
        <f t="shared" si="62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203</v>
      </c>
      <c r="AP309" s="28" t="str">
        <f t="shared" si="66"/>
        <v>20186</v>
      </c>
      <c r="AQ309" s="28" t="str">
        <f t="shared" si="67"/>
        <v>20186JPY</v>
      </c>
      <c r="AR309" s="236" t="str">
        <f t="shared" si="69"/>
        <v>YAMAHA_Mounter</v>
      </c>
      <c r="AS309" s="22">
        <f t="shared" si="68"/>
        <v>5</v>
      </c>
      <c r="AT309" s="238" t="str">
        <f t="shared" si="70"/>
        <v>4-6 months</v>
      </c>
    </row>
    <row r="310" spans="1:46" s="12" customFormat="1">
      <c r="A310" s="13" t="s">
        <v>43</v>
      </c>
      <c r="B310" s="179">
        <v>2018</v>
      </c>
      <c r="C310" s="179">
        <v>1</v>
      </c>
      <c r="D310" s="39" t="str">
        <f t="shared" si="72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59"/>
        <v>Q4</v>
      </c>
      <c r="J310" s="191" t="s">
        <v>323</v>
      </c>
      <c r="K310" s="191" t="s">
        <v>3091</v>
      </c>
      <c r="L310" s="17" t="s">
        <v>63</v>
      </c>
      <c r="M310" s="13" t="s">
        <v>46</v>
      </c>
      <c r="N310" s="13">
        <v>1</v>
      </c>
      <c r="O310" s="13"/>
      <c r="P310" s="39" t="str">
        <f t="shared" si="60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85">
        <f t="shared" si="61"/>
        <v>92143.589743589735</v>
      </c>
      <c r="AD310" s="141">
        <v>0.12</v>
      </c>
      <c r="AE310" s="186">
        <f t="shared" si="62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66"/>
        <v>20183</v>
      </c>
      <c r="AQ310" s="28" t="str">
        <f t="shared" si="67"/>
        <v>20183RMB</v>
      </c>
      <c r="AR310" s="236" t="str">
        <f t="shared" si="69"/>
        <v>YAMAHA_Mounter</v>
      </c>
      <c r="AS310" s="22">
        <f t="shared" si="68"/>
        <v>2</v>
      </c>
      <c r="AT310" s="238" t="str">
        <f t="shared" si="70"/>
        <v>0-3 months</v>
      </c>
    </row>
    <row r="311" spans="1:46" s="12" customFormat="1">
      <c r="A311" s="13" t="s">
        <v>43</v>
      </c>
      <c r="B311" s="179">
        <v>2018</v>
      </c>
      <c r="C311" s="179">
        <v>1</v>
      </c>
      <c r="D311" s="39" t="str">
        <f t="shared" si="72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59"/>
        <v>Q4</v>
      </c>
      <c r="J311" s="191" t="s">
        <v>323</v>
      </c>
      <c r="K311" s="191" t="s">
        <v>3091</v>
      </c>
      <c r="L311" s="17" t="s">
        <v>45</v>
      </c>
      <c r="M311" s="13" t="s">
        <v>46</v>
      </c>
      <c r="N311" s="13">
        <v>1</v>
      </c>
      <c r="O311" s="13"/>
      <c r="P311" s="39" t="str">
        <f t="shared" si="60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85">
        <f t="shared" si="61"/>
        <v>62715.230769230773</v>
      </c>
      <c r="AD311" s="141">
        <v>0.12</v>
      </c>
      <c r="AE311" s="186">
        <f t="shared" si="62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66"/>
        <v>20183</v>
      </c>
      <c r="AQ311" s="28" t="str">
        <f t="shared" si="67"/>
        <v>20183RMB</v>
      </c>
      <c r="AR311" s="236" t="str">
        <f t="shared" si="69"/>
        <v>YAMAHA_Mounter</v>
      </c>
      <c r="AS311" s="22">
        <f t="shared" si="68"/>
        <v>2</v>
      </c>
      <c r="AT311" s="238" t="str">
        <f t="shared" si="70"/>
        <v>0-3 months</v>
      </c>
    </row>
    <row r="312" spans="1:46" s="12" customFormat="1">
      <c r="A312" s="13" t="s">
        <v>43</v>
      </c>
      <c r="B312" s="179">
        <v>2018</v>
      </c>
      <c r="C312" s="179">
        <v>1</v>
      </c>
      <c r="D312" s="39" t="str">
        <f t="shared" si="72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59"/>
        <v>Q1</v>
      </c>
      <c r="J312" s="191" t="s">
        <v>328</v>
      </c>
      <c r="K312" s="191" t="s">
        <v>3092</v>
      </c>
      <c r="L312" s="17" t="s">
        <v>86</v>
      </c>
      <c r="M312" s="13" t="s">
        <v>46</v>
      </c>
      <c r="N312" s="13">
        <v>1</v>
      </c>
      <c r="O312" s="13"/>
      <c r="P312" s="39" t="str">
        <f t="shared" si="60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85">
        <f t="shared" si="61"/>
        <v>78264.051724137942</v>
      </c>
      <c r="AD312" s="141">
        <v>0.121</v>
      </c>
      <c r="AE312" s="186">
        <f t="shared" si="62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236" t="str">
        <f t="shared" si="69"/>
        <v>YAMAHA_Mounter</v>
      </c>
      <c r="AS312" s="22">
        <f t="shared" si="68"/>
        <v>4</v>
      </c>
      <c r="AT312" s="238" t="str">
        <f t="shared" si="70"/>
        <v>4-6 months</v>
      </c>
    </row>
    <row r="313" spans="1:46" s="12" customFormat="1">
      <c r="A313" s="13" t="s">
        <v>43</v>
      </c>
      <c r="B313" s="179">
        <v>2018</v>
      </c>
      <c r="C313" s="179">
        <v>1</v>
      </c>
      <c r="D313" s="39" t="str">
        <f t="shared" si="72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59"/>
        <v>Q1</v>
      </c>
      <c r="J313" s="191" t="s">
        <v>330</v>
      </c>
      <c r="K313" s="191" t="s">
        <v>3092</v>
      </c>
      <c r="L313" s="17" t="s">
        <v>86</v>
      </c>
      <c r="M313" s="13" t="s">
        <v>46</v>
      </c>
      <c r="N313" s="13">
        <v>1</v>
      </c>
      <c r="O313" s="13"/>
      <c r="P313" s="39" t="str">
        <f t="shared" si="60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85">
        <f t="shared" si="61"/>
        <v>62867.844827586203</v>
      </c>
      <c r="AD313" s="141">
        <v>0.121</v>
      </c>
      <c r="AE313" s="186">
        <f t="shared" si="62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236" t="str">
        <f t="shared" si="69"/>
        <v>YAMAHA_Mounter</v>
      </c>
      <c r="AS313" s="22">
        <f t="shared" si="68"/>
        <v>4</v>
      </c>
      <c r="AT313" s="238" t="str">
        <f t="shared" si="70"/>
        <v>4-6 months</v>
      </c>
    </row>
    <row r="314" spans="1:46" s="12" customFormat="1">
      <c r="A314" s="13" t="s">
        <v>43</v>
      </c>
      <c r="B314" s="179">
        <v>2018</v>
      </c>
      <c r="C314" s="179">
        <v>1</v>
      </c>
      <c r="D314" s="39" t="str">
        <f t="shared" si="72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59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60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85">
        <f t="shared" si="61"/>
        <v>104476.68213600002</v>
      </c>
      <c r="AD314" s="141">
        <v>0.1182</v>
      </c>
      <c r="AE314" s="186">
        <f t="shared" si="62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236" t="str">
        <f t="shared" si="69"/>
        <v>YAMAHA_Mounter</v>
      </c>
      <c r="AS314" s="22">
        <f t="shared" si="68"/>
        <v>4</v>
      </c>
      <c r="AT314" s="238" t="str">
        <f t="shared" si="70"/>
        <v>4-6 months</v>
      </c>
    </row>
    <row r="315" spans="1:46" s="12" customFormat="1">
      <c r="A315" s="13" t="s">
        <v>43</v>
      </c>
      <c r="B315" s="179">
        <v>2018</v>
      </c>
      <c r="C315" s="179">
        <v>1</v>
      </c>
      <c r="D315" s="39" t="str">
        <f t="shared" si="72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59"/>
        <v>Q2</v>
      </c>
      <c r="J315" s="191" t="s">
        <v>333</v>
      </c>
      <c r="K315" s="191" t="s">
        <v>3307</v>
      </c>
      <c r="L315" s="17" t="s">
        <v>63</v>
      </c>
      <c r="M315" s="13" t="s">
        <v>46</v>
      </c>
      <c r="N315" s="13">
        <v>3</v>
      </c>
      <c r="O315" s="13"/>
      <c r="P315" s="39" t="str">
        <f t="shared" si="60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85">
        <f t="shared" si="61"/>
        <v>228571.71993600001</v>
      </c>
      <c r="AD315" s="141">
        <v>9.7600000000000006E-2</v>
      </c>
      <c r="AE315" s="186">
        <f t="shared" si="62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236" t="str">
        <f t="shared" si="69"/>
        <v>YAMAHA_Mounter</v>
      </c>
      <c r="AS315" s="22">
        <f t="shared" si="68"/>
        <v>8</v>
      </c>
      <c r="AT315" s="238" t="str">
        <f t="shared" si="70"/>
        <v>&gt; 6 months</v>
      </c>
    </row>
    <row r="316" spans="1:46" s="12" customFormat="1">
      <c r="A316" s="13" t="s">
        <v>43</v>
      </c>
      <c r="B316" s="179">
        <v>2018</v>
      </c>
      <c r="C316" s="179">
        <v>1</v>
      </c>
      <c r="D316" s="39" t="str">
        <f t="shared" si="72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59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60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85">
        <f t="shared" si="61"/>
        <v>276960.13326892402</v>
      </c>
      <c r="AD316" s="141">
        <v>0.13400000000000001</v>
      </c>
      <c r="AE316" s="186">
        <f t="shared" si="62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236" t="str">
        <f t="shared" si="69"/>
        <v>YAMAHA_Mounter</v>
      </c>
      <c r="AS316" s="22">
        <f t="shared" si="68"/>
        <v>8</v>
      </c>
      <c r="AT316" s="238" t="str">
        <f t="shared" si="70"/>
        <v>&gt; 6 months</v>
      </c>
    </row>
    <row r="317" spans="1:46" s="12" customFormat="1">
      <c r="A317" s="13" t="s">
        <v>43</v>
      </c>
      <c r="B317" s="179">
        <v>2018</v>
      </c>
      <c r="C317" s="179">
        <v>1</v>
      </c>
      <c r="D317" s="39" t="str">
        <f t="shared" si="72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59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60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85">
        <f t="shared" si="61"/>
        <v>39113.529000000002</v>
      </c>
      <c r="AD317" s="141">
        <v>5.3499999999999999E-2</v>
      </c>
      <c r="AE317" s="186">
        <f t="shared" si="62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236" t="str">
        <f t="shared" si="69"/>
        <v>YAMAHA_Mounter</v>
      </c>
      <c r="AS317" s="22">
        <f t="shared" si="68"/>
        <v>8</v>
      </c>
      <c r="AT317" s="238" t="str">
        <f t="shared" si="70"/>
        <v>&gt; 6 months</v>
      </c>
    </row>
    <row r="318" spans="1:46" s="12" customFormat="1">
      <c r="A318" s="13" t="s">
        <v>43</v>
      </c>
      <c r="B318" s="179">
        <v>2018</v>
      </c>
      <c r="C318" s="179">
        <v>1</v>
      </c>
      <c r="D318" s="39" t="str">
        <f t="shared" si="72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59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60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85">
        <f t="shared" si="61"/>
        <v>75604.06</v>
      </c>
      <c r="AD318" s="141">
        <v>0.107</v>
      </c>
      <c r="AE318" s="186">
        <f t="shared" si="62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236" t="str">
        <f t="shared" si="69"/>
        <v>YAMAHA_Mounter</v>
      </c>
      <c r="AS318" s="22">
        <f t="shared" si="68"/>
        <v>8</v>
      </c>
      <c r="AT318" s="238" t="str">
        <f t="shared" si="70"/>
        <v>&gt; 6 months</v>
      </c>
    </row>
    <row r="319" spans="1:46" s="12" customFormat="1">
      <c r="A319" s="13" t="s">
        <v>28</v>
      </c>
      <c r="B319" s="179">
        <v>2018</v>
      </c>
      <c r="C319" s="179">
        <v>7</v>
      </c>
      <c r="D319" s="39" t="str">
        <f t="shared" si="72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59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60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3308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85">
        <f t="shared" si="61"/>
        <v>86555.543103448275</v>
      </c>
      <c r="AD319" s="141">
        <v>0.1208</v>
      </c>
      <c r="AE319" s="186">
        <f t="shared" si="62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236" t="str">
        <f t="shared" si="69"/>
        <v>YAMAHA_Mounter</v>
      </c>
      <c r="AS319" s="22">
        <f t="shared" si="68"/>
        <v>1</v>
      </c>
      <c r="AT319" s="238" t="str">
        <f t="shared" si="70"/>
        <v>0-3 months</v>
      </c>
    </row>
    <row r="320" spans="1:46" s="12" customFormat="1">
      <c r="A320" s="13" t="s">
        <v>28</v>
      </c>
      <c r="B320" s="179">
        <v>2018</v>
      </c>
      <c r="C320" s="179">
        <v>7</v>
      </c>
      <c r="D320" s="39" t="str">
        <f t="shared" si="72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59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60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3308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85">
        <f t="shared" si="61"/>
        <v>86555.543103448275</v>
      </c>
      <c r="AD320" s="141">
        <v>0.1208</v>
      </c>
      <c r="AE320" s="186">
        <f t="shared" si="62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236" t="str">
        <f t="shared" si="69"/>
        <v>YAMAHA_Mounter</v>
      </c>
      <c r="AS320" s="22">
        <f t="shared" si="68"/>
        <v>1</v>
      </c>
      <c r="AT320" s="238" t="str">
        <f t="shared" si="70"/>
        <v>0-3 months</v>
      </c>
    </row>
    <row r="321" spans="1:46" s="12" customFormat="1">
      <c r="A321" s="13" t="s">
        <v>28</v>
      </c>
      <c r="B321" s="179">
        <v>2018</v>
      </c>
      <c r="C321" s="179">
        <v>7</v>
      </c>
      <c r="D321" s="39" t="str">
        <f t="shared" si="72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59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60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85">
        <f t="shared" si="61"/>
        <v>252364.42</v>
      </c>
      <c r="AD321" s="141">
        <v>0.1628</v>
      </c>
      <c r="AE321" s="186">
        <f t="shared" si="62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236" t="str">
        <f t="shared" si="69"/>
        <v>YAMAHA_Mounter</v>
      </c>
      <c r="AS321" s="22">
        <f t="shared" si="68"/>
        <v>1</v>
      </c>
      <c r="AT321" s="238" t="str">
        <f t="shared" si="70"/>
        <v>0-3 months</v>
      </c>
    </row>
    <row r="322" spans="1:46" s="12" customFormat="1">
      <c r="A322" s="13" t="s">
        <v>28</v>
      </c>
      <c r="B322" s="179">
        <v>2018</v>
      </c>
      <c r="C322" s="179">
        <v>7</v>
      </c>
      <c r="D322" s="39" t="str">
        <f t="shared" si="72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85">
        <f t="shared" ref="AC322:AC385" si="76">IF(R322&lt;&gt;"",AB322*AD322,"")</f>
        <v>78677.493103448272</v>
      </c>
      <c r="AD322" s="141">
        <v>6.13E-2</v>
      </c>
      <c r="AE322" s="186">
        <f t="shared" ref="AE322:AE385" si="77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236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38" t="str">
        <f t="shared" si="70"/>
        <v>0-3 months</v>
      </c>
    </row>
    <row r="323" spans="1:46" s="12" customFormat="1">
      <c r="A323" s="13" t="s">
        <v>28</v>
      </c>
      <c r="B323" s="179">
        <v>2018</v>
      </c>
      <c r="C323" s="179">
        <v>7</v>
      </c>
      <c r="D323" s="39" t="str">
        <f t="shared" si="72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74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75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85">
        <f t="shared" si="76"/>
        <v>33716.810344827587</v>
      </c>
      <c r="AD323" s="141">
        <v>0.34010000000000001</v>
      </c>
      <c r="AE323" s="186">
        <f t="shared" si="77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236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38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28</v>
      </c>
      <c r="B324" s="179">
        <v>2018</v>
      </c>
      <c r="C324" s="179">
        <v>7</v>
      </c>
      <c r="D324" s="39" t="str">
        <f t="shared" si="72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74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75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85">
        <f t="shared" si="76"/>
        <v>102406.40063999999</v>
      </c>
      <c r="AD324" s="141">
        <v>0.12</v>
      </c>
      <c r="AE324" s="186">
        <f t="shared" si="77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236" t="str">
        <f t="shared" si="84"/>
        <v>YAMAHA_Mounter</v>
      </c>
      <c r="AS324" s="22">
        <f t="shared" si="83"/>
        <v>2</v>
      </c>
      <c r="AT324" s="238" t="str">
        <f t="shared" si="85"/>
        <v>0-3 months</v>
      </c>
    </row>
    <row r="325" spans="1:46" s="12" customFormat="1">
      <c r="A325" s="13" t="s">
        <v>28</v>
      </c>
      <c r="B325" s="179">
        <v>2018</v>
      </c>
      <c r="C325" s="179">
        <v>7</v>
      </c>
      <c r="D325" s="39" t="str">
        <f t="shared" si="72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74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75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85">
        <f t="shared" si="76"/>
        <v>229474.93336319996</v>
      </c>
      <c r="AD325" s="141">
        <v>0.16439999999999999</v>
      </c>
      <c r="AE325" s="186">
        <f t="shared" si="77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236" t="str">
        <f t="shared" si="84"/>
        <v>YAMAHA_Mounter</v>
      </c>
      <c r="AS325" s="22">
        <f t="shared" si="83"/>
        <v>2</v>
      </c>
      <c r="AT325" s="238" t="str">
        <f t="shared" si="85"/>
        <v>0-3 months</v>
      </c>
    </row>
    <row r="326" spans="1:46" s="12" customFormat="1">
      <c r="A326" s="13" t="s">
        <v>28</v>
      </c>
      <c r="B326" s="179">
        <v>2018</v>
      </c>
      <c r="C326" s="179">
        <v>7</v>
      </c>
      <c r="D326" s="39" t="str">
        <f t="shared" si="72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74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75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85">
        <f t="shared" si="76"/>
        <v>54040.581896551717</v>
      </c>
      <c r="AD326" s="141">
        <v>9.01E-2</v>
      </c>
      <c r="AE326" s="186">
        <f t="shared" si="77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236" t="str">
        <f t="shared" si="84"/>
        <v>YAMAHA_Mounter</v>
      </c>
      <c r="AS326" s="22">
        <f t="shared" si="83"/>
        <v>2</v>
      </c>
      <c r="AT326" s="238" t="str">
        <f t="shared" si="85"/>
        <v>0-3 months</v>
      </c>
    </row>
    <row r="327" spans="1:46" s="12" customFormat="1">
      <c r="A327" s="13" t="s">
        <v>28</v>
      </c>
      <c r="B327" s="179">
        <v>2018</v>
      </c>
      <c r="C327" s="179">
        <v>7</v>
      </c>
      <c r="D327" s="39" t="str">
        <f t="shared" si="72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74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75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85">
        <f t="shared" si="76"/>
        <v>112129.92</v>
      </c>
      <c r="AD327" s="141">
        <v>0.16200000000000001</v>
      </c>
      <c r="AE327" s="186">
        <f t="shared" si="77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236" t="str">
        <f t="shared" si="84"/>
        <v>YAMAHA_Mounter</v>
      </c>
      <c r="AS327" s="22">
        <f t="shared" si="83"/>
        <v>2</v>
      </c>
      <c r="AT327" s="238" t="str">
        <f t="shared" si="85"/>
        <v>0-3 months</v>
      </c>
    </row>
    <row r="328" spans="1:46" s="12" customFormat="1">
      <c r="A328" s="13" t="s">
        <v>28</v>
      </c>
      <c r="B328" s="179">
        <v>2018</v>
      </c>
      <c r="C328" s="179">
        <v>6</v>
      </c>
      <c r="D328" s="39" t="str">
        <f t="shared" si="72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74"/>
        <v>Q2</v>
      </c>
      <c r="J328" s="191" t="s">
        <v>361</v>
      </c>
      <c r="K328" s="191" t="s">
        <v>3093</v>
      </c>
      <c r="L328" s="17" t="s">
        <v>63</v>
      </c>
      <c r="M328" s="13" t="s">
        <v>46</v>
      </c>
      <c r="N328" s="13">
        <v>1</v>
      </c>
      <c r="O328" s="13"/>
      <c r="P328" s="39" t="str">
        <f t="shared" si="75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85">
        <f t="shared" si="76"/>
        <v>56310.344827586196</v>
      </c>
      <c r="AD328" s="141">
        <v>7.0999999999999994E-2</v>
      </c>
      <c r="AE328" s="186">
        <f t="shared" si="77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362</v>
      </c>
      <c r="AP328" s="28" t="str">
        <f t="shared" si="81"/>
        <v>20188</v>
      </c>
      <c r="AQ328" s="28" t="str">
        <f t="shared" si="82"/>
        <v>20188RMB</v>
      </c>
      <c r="AR328" s="236" t="str">
        <f t="shared" si="84"/>
        <v>YAMAHA_Mounter</v>
      </c>
      <c r="AS328" s="22">
        <f t="shared" si="83"/>
        <v>2</v>
      </c>
      <c r="AT328" s="238" t="str">
        <f t="shared" si="85"/>
        <v>0-3 months</v>
      </c>
    </row>
    <row r="329" spans="1:46" s="12" customFormat="1">
      <c r="A329" s="13" t="s">
        <v>28</v>
      </c>
      <c r="B329" s="179">
        <v>2018</v>
      </c>
      <c r="C329" s="179">
        <v>6</v>
      </c>
      <c r="D329" s="39" t="str">
        <f t="shared" si="72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74"/>
        <v>Q2</v>
      </c>
      <c r="J329" s="191" t="s">
        <v>361</v>
      </c>
      <c r="K329" s="191" t="s">
        <v>3093</v>
      </c>
      <c r="L329" s="17" t="s">
        <v>54</v>
      </c>
      <c r="M329" s="13" t="s">
        <v>46</v>
      </c>
      <c r="N329" s="13">
        <v>1</v>
      </c>
      <c r="O329" s="13"/>
      <c r="P329" s="39" t="str">
        <f t="shared" si="75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85">
        <f t="shared" si="76"/>
        <v>47561.124999999993</v>
      </c>
      <c r="AD329" s="141">
        <v>7.0999999999999994E-2</v>
      </c>
      <c r="AE329" s="186">
        <f t="shared" si="77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362</v>
      </c>
      <c r="AP329" s="28" t="str">
        <f t="shared" si="81"/>
        <v>20188</v>
      </c>
      <c r="AQ329" s="28" t="str">
        <f t="shared" si="82"/>
        <v>20188RMB</v>
      </c>
      <c r="AR329" s="236" t="str">
        <f t="shared" si="84"/>
        <v>YAMAHA_Mounter</v>
      </c>
      <c r="AS329" s="22">
        <f t="shared" si="83"/>
        <v>2</v>
      </c>
      <c r="AT329" s="238" t="str">
        <f t="shared" si="85"/>
        <v>0-3 months</v>
      </c>
    </row>
    <row r="330" spans="1:46" s="12" customFormat="1">
      <c r="A330" s="13" t="s">
        <v>28</v>
      </c>
      <c r="B330" s="179">
        <v>2018</v>
      </c>
      <c r="C330" s="179">
        <v>6</v>
      </c>
      <c r="D330" s="39" t="str">
        <f t="shared" si="72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74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75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85">
        <f t="shared" si="76"/>
        <v>112211.63720269999</v>
      </c>
      <c r="AD330" s="141">
        <v>0.161</v>
      </c>
      <c r="AE330" s="186">
        <f t="shared" si="77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236" t="str">
        <f t="shared" si="84"/>
        <v>YAMAHA_Mounter</v>
      </c>
      <c r="AS330" s="22">
        <f t="shared" si="83"/>
        <v>2</v>
      </c>
      <c r="AT330" s="238" t="str">
        <f t="shared" si="85"/>
        <v>0-3 months</v>
      </c>
    </row>
    <row r="331" spans="1:46" s="12" customFormat="1">
      <c r="A331" s="13" t="s">
        <v>28</v>
      </c>
      <c r="B331" s="179">
        <v>2018</v>
      </c>
      <c r="C331" s="179">
        <v>6</v>
      </c>
      <c r="D331" s="39" t="str">
        <f t="shared" si="72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74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75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85">
        <f t="shared" si="76"/>
        <v>235496.58943965519</v>
      </c>
      <c r="AD331" s="141">
        <v>0.16020000000000001</v>
      </c>
      <c r="AE331" s="186">
        <f t="shared" si="77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236" t="str">
        <f t="shared" si="84"/>
        <v>YAMAHA_Mounter</v>
      </c>
      <c r="AS331" s="22">
        <f t="shared" si="83"/>
        <v>6</v>
      </c>
      <c r="AT331" s="238" t="str">
        <f t="shared" si="85"/>
        <v>4-6 months</v>
      </c>
    </row>
    <row r="332" spans="1:46" s="12" customFormat="1">
      <c r="A332" s="13" t="s">
        <v>28</v>
      </c>
      <c r="B332" s="179">
        <v>2018</v>
      </c>
      <c r="C332" s="179">
        <v>6</v>
      </c>
      <c r="D332" s="39" t="str">
        <f t="shared" si="72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74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75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85">
        <f t="shared" si="76"/>
        <v>163120.32000000001</v>
      </c>
      <c r="AD332" s="141">
        <v>0.16259999999999999</v>
      </c>
      <c r="AE332" s="186">
        <f t="shared" si="77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236" t="str">
        <f t="shared" si="84"/>
        <v>YAMAHA_Mounter</v>
      </c>
      <c r="AS332" s="22">
        <f t="shared" si="83"/>
        <v>6</v>
      </c>
      <c r="AT332" s="238" t="str">
        <f t="shared" si="85"/>
        <v>4-6 months</v>
      </c>
    </row>
    <row r="333" spans="1:46" s="12" customFormat="1">
      <c r="A333" s="13" t="s">
        <v>28</v>
      </c>
      <c r="B333" s="179">
        <v>2018</v>
      </c>
      <c r="C333" s="179">
        <v>6</v>
      </c>
      <c r="D333" s="39" t="str">
        <f t="shared" si="72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74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75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85">
        <f t="shared" si="76"/>
        <v>404431.94880000007</v>
      </c>
      <c r="AD333" s="141">
        <v>0.1958</v>
      </c>
      <c r="AE333" s="186">
        <f t="shared" si="77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236" t="str">
        <f t="shared" si="84"/>
        <v>YAMAHA_Mounter</v>
      </c>
      <c r="AS333" s="22">
        <f t="shared" si="83"/>
        <v>6</v>
      </c>
      <c r="AT333" s="238" t="str">
        <f t="shared" si="85"/>
        <v>4-6 months</v>
      </c>
    </row>
    <row r="334" spans="1:46" s="12" customFormat="1">
      <c r="A334" s="13" t="s">
        <v>28</v>
      </c>
      <c r="B334" s="179">
        <v>2018</v>
      </c>
      <c r="C334" s="179">
        <v>6</v>
      </c>
      <c r="D334" s="39" t="str">
        <f t="shared" si="72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74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75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85">
        <f t="shared" si="76"/>
        <v>424026.55680000002</v>
      </c>
      <c r="AD334" s="141">
        <v>0.16170000000000001</v>
      </c>
      <c r="AE334" s="186">
        <f t="shared" si="77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236" t="str">
        <f t="shared" si="84"/>
        <v>YAMAHA_Mounter</v>
      </c>
      <c r="AS334" s="22">
        <f t="shared" si="83"/>
        <v>1</v>
      </c>
      <c r="AT334" s="238" t="str">
        <f t="shared" si="85"/>
        <v>0-3 months</v>
      </c>
    </row>
    <row r="335" spans="1:46" s="12" customFormat="1">
      <c r="A335" s="13" t="s">
        <v>28</v>
      </c>
      <c r="B335" s="179">
        <v>2018</v>
      </c>
      <c r="C335" s="179">
        <v>6</v>
      </c>
      <c r="D335" s="39" t="str">
        <f t="shared" si="72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74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75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85">
        <f t="shared" si="76"/>
        <v>215047.7</v>
      </c>
      <c r="AD335" s="141">
        <v>0.161</v>
      </c>
      <c r="AE335" s="186">
        <f t="shared" si="77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236" t="str">
        <f t="shared" si="84"/>
        <v>YAMAHA_Mounter</v>
      </c>
      <c r="AS335" s="22">
        <f t="shared" si="83"/>
        <v>1</v>
      </c>
      <c r="AT335" s="238" t="str">
        <f t="shared" si="85"/>
        <v>0-3 months</v>
      </c>
    </row>
    <row r="336" spans="1:46" s="12" customFormat="1">
      <c r="A336" s="13" t="s">
        <v>28</v>
      </c>
      <c r="B336" s="179">
        <v>2018</v>
      </c>
      <c r="C336" s="179">
        <v>6</v>
      </c>
      <c r="D336" s="39" t="str">
        <f t="shared" si="72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74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75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85">
        <f t="shared" si="76"/>
        <v>75516.389270679996</v>
      </c>
      <c r="AD336" s="141">
        <v>0.1082</v>
      </c>
      <c r="AE336" s="186">
        <f t="shared" si="77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236" t="str">
        <f t="shared" si="84"/>
        <v>YAMAHA_Mounter</v>
      </c>
      <c r="AS336" s="22">
        <f t="shared" si="83"/>
        <v>1</v>
      </c>
      <c r="AT336" s="238" t="str">
        <f t="shared" si="85"/>
        <v>0-3 months</v>
      </c>
    </row>
    <row r="337" spans="1:46" s="12" customFormat="1">
      <c r="A337" s="13" t="s">
        <v>28</v>
      </c>
      <c r="B337" s="179">
        <v>2018</v>
      </c>
      <c r="C337" s="179">
        <v>6</v>
      </c>
      <c r="D337" s="39" t="str">
        <f t="shared" si="72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74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75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85">
        <f t="shared" si="76"/>
        <v>75516.381458640011</v>
      </c>
      <c r="AD337" s="141">
        <v>0.1082</v>
      </c>
      <c r="AE337" s="186">
        <f t="shared" si="77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236" t="str">
        <f t="shared" si="84"/>
        <v>YAMAHA_Mounter</v>
      </c>
      <c r="AS337" s="22">
        <f t="shared" si="83"/>
        <v>1</v>
      </c>
      <c r="AT337" s="238" t="str">
        <f t="shared" si="85"/>
        <v>0-3 months</v>
      </c>
    </row>
    <row r="338" spans="1:46" s="12" customFormat="1">
      <c r="A338" s="13" t="s">
        <v>28</v>
      </c>
      <c r="B338" s="179">
        <v>2018</v>
      </c>
      <c r="C338" s="179">
        <v>6</v>
      </c>
      <c r="D338" s="39" t="str">
        <f t="shared" si="72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74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75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85">
        <f t="shared" si="76"/>
        <v>108945.46800000001</v>
      </c>
      <c r="AD338" s="141">
        <v>0.16600000000000001</v>
      </c>
      <c r="AE338" s="186">
        <f t="shared" si="77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236" t="str">
        <f t="shared" si="84"/>
        <v>YAMAHA_Mounter</v>
      </c>
      <c r="AS338" s="22">
        <f t="shared" si="83"/>
        <v>1</v>
      </c>
      <c r="AT338" s="238" t="str">
        <f t="shared" si="85"/>
        <v>0-3 months</v>
      </c>
    </row>
    <row r="339" spans="1:46" s="12" customFormat="1">
      <c r="A339" s="13" t="s">
        <v>28</v>
      </c>
      <c r="B339" s="179">
        <v>2018</v>
      </c>
      <c r="C339" s="179">
        <v>6</v>
      </c>
      <c r="D339" s="39" t="str">
        <f t="shared" si="72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74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75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85">
        <f t="shared" si="76"/>
        <v>109457.6575436</v>
      </c>
      <c r="AD339" s="141">
        <v>0.1663</v>
      </c>
      <c r="AE339" s="186">
        <f t="shared" si="77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236" t="str">
        <f t="shared" si="84"/>
        <v>YAMAHA_Mounter</v>
      </c>
      <c r="AS339" s="22">
        <f t="shared" si="83"/>
        <v>1</v>
      </c>
      <c r="AT339" s="238" t="str">
        <f t="shared" si="85"/>
        <v>0-3 months</v>
      </c>
    </row>
    <row r="340" spans="1:46" s="12" customFormat="1">
      <c r="A340" s="13" t="s">
        <v>28</v>
      </c>
      <c r="B340" s="179">
        <v>2018</v>
      </c>
      <c r="C340" s="179">
        <v>6</v>
      </c>
      <c r="D340" s="39" t="str">
        <f t="shared" si="72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74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75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85">
        <f t="shared" si="76"/>
        <v>218975.44827586206</v>
      </c>
      <c r="AD340" s="141">
        <v>0.19220000000000001</v>
      </c>
      <c r="AE340" s="186">
        <f t="shared" si="77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236" t="str">
        <f t="shared" si="84"/>
        <v>YAMAHA_Mounter</v>
      </c>
      <c r="AS340" s="22">
        <f t="shared" si="83"/>
        <v>1</v>
      </c>
      <c r="AT340" s="238" t="str">
        <f t="shared" si="85"/>
        <v>0-3 months</v>
      </c>
    </row>
    <row r="341" spans="1:46" s="12" customFormat="1" ht="17">
      <c r="A341" s="13" t="s">
        <v>28</v>
      </c>
      <c r="B341" s="179">
        <v>2018</v>
      </c>
      <c r="C341" s="179">
        <v>6</v>
      </c>
      <c r="D341" s="39" t="str">
        <f t="shared" si="72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74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75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3309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85">
        <f t="shared" si="76"/>
        <v>76761.54310344829</v>
      </c>
      <c r="AD341" s="141">
        <v>0.1227</v>
      </c>
      <c r="AE341" s="186">
        <f t="shared" si="77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236" t="str">
        <f t="shared" si="84"/>
        <v>YAMAHA_Mounter</v>
      </c>
      <c r="AS341" s="22">
        <f t="shared" si="83"/>
        <v>1</v>
      </c>
      <c r="AT341" s="238" t="str">
        <f t="shared" si="85"/>
        <v>0-3 months</v>
      </c>
    </row>
    <row r="342" spans="1:46" s="12" customFormat="1">
      <c r="A342" s="13" t="s">
        <v>28</v>
      </c>
      <c r="B342" s="179">
        <v>2018</v>
      </c>
      <c r="C342" s="179">
        <v>6</v>
      </c>
      <c r="D342" s="39" t="str">
        <f t="shared" si="72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74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75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85">
        <f t="shared" si="76"/>
        <v>167975.80799999999</v>
      </c>
      <c r="AD342" s="141">
        <v>0.18479999999999999</v>
      </c>
      <c r="AE342" s="186">
        <f t="shared" si="77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236" t="str">
        <f t="shared" si="84"/>
        <v>YAMAHA_Mounter</v>
      </c>
      <c r="AS342" s="22">
        <f t="shared" si="83"/>
        <v>0</v>
      </c>
      <c r="AT342" s="238" t="str">
        <f t="shared" si="85"/>
        <v>0-3 months</v>
      </c>
    </row>
    <row r="343" spans="1:46" s="12" customFormat="1">
      <c r="A343" s="13" t="s">
        <v>28</v>
      </c>
      <c r="B343" s="179">
        <v>2018</v>
      </c>
      <c r="C343" s="179">
        <v>6</v>
      </c>
      <c r="D343" s="39" t="str">
        <f t="shared" si="72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74"/>
        <v>Q3</v>
      </c>
      <c r="J343" s="191" t="s">
        <v>384</v>
      </c>
      <c r="K343" s="191" t="s">
        <v>3094</v>
      </c>
      <c r="L343" s="17" t="s">
        <v>86</v>
      </c>
      <c r="M343" s="13" t="s">
        <v>46</v>
      </c>
      <c r="N343" s="13">
        <v>1</v>
      </c>
      <c r="O343" s="13"/>
      <c r="P343" s="39" t="str">
        <f t="shared" si="75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85">
        <f t="shared" si="76"/>
        <v>81868.48060344829</v>
      </c>
      <c r="AD343" s="141">
        <v>0.14430000000000001</v>
      </c>
      <c r="AE343" s="186">
        <f t="shared" si="77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236" t="str">
        <f t="shared" si="84"/>
        <v>YAMAHA_Mounter</v>
      </c>
      <c r="AS343" s="22">
        <f t="shared" si="83"/>
        <v>5</v>
      </c>
      <c r="AT343" s="238" t="str">
        <f t="shared" si="85"/>
        <v>4-6 months</v>
      </c>
    </row>
    <row r="344" spans="1:46" s="12" customFormat="1" ht="17">
      <c r="A344" s="13" t="s">
        <v>28</v>
      </c>
      <c r="B344" s="179">
        <v>2018</v>
      </c>
      <c r="C344" s="179">
        <v>6</v>
      </c>
      <c r="D344" s="39" t="str">
        <f t="shared" si="72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74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75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3310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85">
        <f t="shared" si="76"/>
        <v>127335.84051724136</v>
      </c>
      <c r="AD344" s="141">
        <v>0.12089999999999999</v>
      </c>
      <c r="AE344" s="186">
        <f t="shared" si="77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236" t="str">
        <f t="shared" si="84"/>
        <v>YAMAHA_Mounter</v>
      </c>
      <c r="AS344" s="22">
        <f t="shared" si="83"/>
        <v>5</v>
      </c>
      <c r="AT344" s="238" t="str">
        <f t="shared" si="85"/>
        <v>4-6 months</v>
      </c>
    </row>
    <row r="345" spans="1:46" s="12" customFormat="1">
      <c r="A345" s="13" t="s">
        <v>28</v>
      </c>
      <c r="B345" s="179">
        <v>2018</v>
      </c>
      <c r="C345" s="179">
        <v>6</v>
      </c>
      <c r="D345" s="39" t="str">
        <f t="shared" si="72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74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75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85">
        <f t="shared" si="76"/>
        <v>168170.06765987998</v>
      </c>
      <c r="AD345" s="141">
        <v>0.1658</v>
      </c>
      <c r="AE345" s="186">
        <f t="shared" si="77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236" t="str">
        <f t="shared" si="84"/>
        <v>YAMAHA_Mounter</v>
      </c>
      <c r="AS345" s="22">
        <f t="shared" si="83"/>
        <v>4</v>
      </c>
      <c r="AT345" s="238" t="str">
        <f t="shared" si="85"/>
        <v>4-6 months</v>
      </c>
    </row>
    <row r="346" spans="1:46" s="12" customFormat="1">
      <c r="A346" s="13" t="s">
        <v>28</v>
      </c>
      <c r="B346" s="179">
        <v>2018</v>
      </c>
      <c r="C346" s="179">
        <v>6</v>
      </c>
      <c r="D346" s="39" t="str">
        <f t="shared" si="72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74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75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85">
        <f t="shared" si="76"/>
        <v>347641.63199999998</v>
      </c>
      <c r="AD346" s="141">
        <v>0.16289999999999999</v>
      </c>
      <c r="AE346" s="186">
        <f t="shared" si="77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236" t="str">
        <f t="shared" si="84"/>
        <v>YAMAHA_Mounter</v>
      </c>
      <c r="AS346" s="22">
        <f t="shared" si="83"/>
        <v>4</v>
      </c>
      <c r="AT346" s="238" t="str">
        <f t="shared" si="85"/>
        <v>4-6 months</v>
      </c>
    </row>
    <row r="347" spans="1:46" s="12" customFormat="1">
      <c r="A347" s="13" t="s">
        <v>28</v>
      </c>
      <c r="B347" s="179">
        <v>2018</v>
      </c>
      <c r="C347" s="179">
        <v>6</v>
      </c>
      <c r="D347" s="39" t="str">
        <f t="shared" si="72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74"/>
        <v>Q2</v>
      </c>
      <c r="J347" s="191" t="s">
        <v>391</v>
      </c>
      <c r="K347" s="191" t="s">
        <v>3095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75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85">
        <f t="shared" si="76"/>
        <v>55913.793103448275</v>
      </c>
      <c r="AD347" s="141">
        <v>0.12</v>
      </c>
      <c r="AE347" s="186">
        <f t="shared" si="77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394</v>
      </c>
      <c r="AO347" s="17"/>
      <c r="AP347" s="28" t="str">
        <f t="shared" si="81"/>
        <v>20189</v>
      </c>
      <c r="AQ347" s="28" t="str">
        <f t="shared" si="82"/>
        <v>20189RMB</v>
      </c>
      <c r="AR347" s="236" t="str">
        <f t="shared" si="84"/>
        <v>DEK</v>
      </c>
      <c r="AS347" s="22">
        <f t="shared" si="83"/>
        <v>3</v>
      </c>
      <c r="AT347" s="238" t="str">
        <f t="shared" si="85"/>
        <v>0-3 months</v>
      </c>
    </row>
    <row r="348" spans="1:46" s="12" customFormat="1">
      <c r="A348" s="13" t="s">
        <v>28</v>
      </c>
      <c r="B348" s="179">
        <v>2018</v>
      </c>
      <c r="C348" s="179">
        <v>6</v>
      </c>
      <c r="D348" s="39" t="str">
        <f t="shared" si="72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74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75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85">
        <f t="shared" si="76"/>
        <v>105537.09599999999</v>
      </c>
      <c r="AD348" s="141">
        <v>0.12839999999999999</v>
      </c>
      <c r="AE348" s="186">
        <f t="shared" si="77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236" t="str">
        <f t="shared" si="84"/>
        <v>YAMAHA_Mounter</v>
      </c>
      <c r="AS348" s="22">
        <f t="shared" si="83"/>
        <v>3</v>
      </c>
      <c r="AT348" s="238" t="str">
        <f t="shared" si="85"/>
        <v>0-3 months</v>
      </c>
    </row>
    <row r="349" spans="1:46" s="12" customFormat="1">
      <c r="A349" s="13" t="s">
        <v>28</v>
      </c>
      <c r="B349" s="179">
        <v>2018</v>
      </c>
      <c r="C349" s="179">
        <v>6</v>
      </c>
      <c r="D349" s="39" t="str">
        <f t="shared" si="72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74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75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85">
        <f t="shared" si="76"/>
        <v>87021.815999999992</v>
      </c>
      <c r="AD349" s="141">
        <v>0.12839999999999999</v>
      </c>
      <c r="AE349" s="186">
        <f t="shared" si="77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236" t="str">
        <f t="shared" si="84"/>
        <v>YAMAHA_Mounter</v>
      </c>
      <c r="AS349" s="22">
        <f t="shared" si="83"/>
        <v>3</v>
      </c>
      <c r="AT349" s="238" t="str">
        <f t="shared" si="85"/>
        <v>0-3 months</v>
      </c>
    </row>
    <row r="350" spans="1:46" s="12" customFormat="1">
      <c r="A350" s="13" t="s">
        <v>28</v>
      </c>
      <c r="B350" s="179">
        <v>2018</v>
      </c>
      <c r="C350" s="179">
        <v>6</v>
      </c>
      <c r="D350" s="39" t="str">
        <f t="shared" si="72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74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75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85">
        <f t="shared" si="76"/>
        <v>76137.931034482768</v>
      </c>
      <c r="AD350" s="141">
        <v>0.12</v>
      </c>
      <c r="AE350" s="186">
        <f t="shared" si="77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236" t="str">
        <f t="shared" si="84"/>
        <v>YAMAHA_Mounter</v>
      </c>
      <c r="AS350" s="22">
        <f t="shared" si="83"/>
        <v>3</v>
      </c>
      <c r="AT350" s="238" t="str">
        <f t="shared" si="85"/>
        <v>0-3 months</v>
      </c>
    </row>
    <row r="351" spans="1:46" s="12" customFormat="1" ht="17">
      <c r="A351" s="13" t="s">
        <v>28</v>
      </c>
      <c r="B351" s="179">
        <v>2018</v>
      </c>
      <c r="C351" s="179">
        <v>6</v>
      </c>
      <c r="D351" s="39" t="str">
        <f t="shared" si="72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74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75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3310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85">
        <f t="shared" si="76"/>
        <v>190843.49137931032</v>
      </c>
      <c r="AD351" s="141">
        <v>0.1181</v>
      </c>
      <c r="AE351" s="186">
        <f t="shared" si="77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236" t="str">
        <f t="shared" si="84"/>
        <v>YAMAHA_Mounter</v>
      </c>
      <c r="AS351" s="22">
        <f t="shared" si="83"/>
        <v>3</v>
      </c>
      <c r="AT351" s="238" t="str">
        <f t="shared" si="85"/>
        <v>0-3 months</v>
      </c>
    </row>
    <row r="352" spans="1:46" s="12" customFormat="1">
      <c r="A352" s="13" t="s">
        <v>43</v>
      </c>
      <c r="B352" s="179">
        <v>2018</v>
      </c>
      <c r="C352" s="179">
        <v>3</v>
      </c>
      <c r="D352" s="39" t="str">
        <f t="shared" si="72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74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75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85">
        <f t="shared" si="76"/>
        <v>294336.89743589744</v>
      </c>
      <c r="AD352" s="141">
        <v>0.1081</v>
      </c>
      <c r="AE352" s="186">
        <f t="shared" si="77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81"/>
        <v>20184</v>
      </c>
      <c r="AQ352" s="28" t="str">
        <f t="shared" si="82"/>
        <v>20184RMB</v>
      </c>
      <c r="AR352" s="236" t="str">
        <f t="shared" si="84"/>
        <v>YAMAHA_Mounter</v>
      </c>
      <c r="AS352" s="22">
        <f t="shared" si="83"/>
        <v>1</v>
      </c>
      <c r="AT352" s="238" t="str">
        <f t="shared" si="85"/>
        <v>0-3 months</v>
      </c>
    </row>
    <row r="353" spans="1:46" s="12" customFormat="1">
      <c r="A353" s="13" t="s">
        <v>43</v>
      </c>
      <c r="B353" s="179">
        <v>2018</v>
      </c>
      <c r="C353" s="179">
        <v>3</v>
      </c>
      <c r="D353" s="39" t="str">
        <f t="shared" si="72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74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75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85">
        <f t="shared" si="76"/>
        <v>55948.705128205132</v>
      </c>
      <c r="AD353" s="141">
        <v>8.1500000000000003E-2</v>
      </c>
      <c r="AE353" s="186">
        <f t="shared" si="77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81"/>
        <v>20184</v>
      </c>
      <c r="AQ353" s="28" t="str">
        <f t="shared" si="82"/>
        <v>20184RMB</v>
      </c>
      <c r="AR353" s="236" t="str">
        <f t="shared" si="84"/>
        <v>YAMAHA_Mounter</v>
      </c>
      <c r="AS353" s="22">
        <f t="shared" si="83"/>
        <v>1</v>
      </c>
      <c r="AT353" s="238" t="str">
        <f t="shared" si="85"/>
        <v>0-3 months</v>
      </c>
    </row>
    <row r="354" spans="1:46" s="12" customFormat="1">
      <c r="A354" s="13" t="s">
        <v>43</v>
      </c>
      <c r="B354" s="179">
        <v>2018</v>
      </c>
      <c r="C354" s="179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74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75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85">
        <f t="shared" si="76"/>
        <v>58565.608500000002</v>
      </c>
      <c r="AD354" s="141">
        <v>0.1061</v>
      </c>
      <c r="AE354" s="186">
        <f t="shared" si="77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236" t="str">
        <f t="shared" si="84"/>
        <v>YAMAHA_Mounter</v>
      </c>
      <c r="AS354" s="22">
        <f t="shared" si="83"/>
        <v>1</v>
      </c>
      <c r="AT354" s="238" t="str">
        <f t="shared" si="85"/>
        <v>0-3 months</v>
      </c>
    </row>
    <row r="355" spans="1:46" s="12" customFormat="1">
      <c r="A355" s="13" t="s">
        <v>43</v>
      </c>
      <c r="B355" s="179">
        <v>2018</v>
      </c>
      <c r="C355" s="179">
        <v>3</v>
      </c>
      <c r="D355" s="39" t="str">
        <f t="shared" si="87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74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75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85">
        <f t="shared" si="76"/>
        <v>136582.56410256409</v>
      </c>
      <c r="AD355" s="141">
        <v>0.16239999999999999</v>
      </c>
      <c r="AE355" s="186">
        <f t="shared" si="77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236" t="str">
        <f t="shared" si="84"/>
        <v>YAMAHA_Mounter</v>
      </c>
      <c r="AS355" s="22">
        <f t="shared" si="83"/>
        <v>1</v>
      </c>
      <c r="AT355" s="238" t="str">
        <f t="shared" si="85"/>
        <v>0-3 months</v>
      </c>
    </row>
    <row r="356" spans="1:46" s="12" customFormat="1">
      <c r="A356" s="13" t="s">
        <v>43</v>
      </c>
      <c r="B356" s="179">
        <v>2018</v>
      </c>
      <c r="C356" s="179">
        <v>3</v>
      </c>
      <c r="D356" s="39" t="str">
        <f t="shared" si="87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74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75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85">
        <f t="shared" si="76"/>
        <v>138336.10256410256</v>
      </c>
      <c r="AD356" s="141">
        <v>0.19639999999999999</v>
      </c>
      <c r="AE356" s="186">
        <f t="shared" si="77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236" t="str">
        <f t="shared" si="84"/>
        <v>YAMAHA_Mounter</v>
      </c>
      <c r="AS356" s="22">
        <f t="shared" si="83"/>
        <v>1</v>
      </c>
      <c r="AT356" s="238" t="str">
        <f t="shared" si="85"/>
        <v>0-3 months</v>
      </c>
    </row>
    <row r="357" spans="1:46" s="12" customFormat="1">
      <c r="A357" s="13" t="s">
        <v>43</v>
      </c>
      <c r="B357" s="179">
        <v>2018</v>
      </c>
      <c r="C357" s="179">
        <v>3</v>
      </c>
      <c r="D357" s="39" t="str">
        <f t="shared" si="87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74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75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85">
        <f t="shared" si="76"/>
        <v>125888.08205128206</v>
      </c>
      <c r="AD357" s="141">
        <v>0.16270000000000001</v>
      </c>
      <c r="AE357" s="186">
        <f t="shared" si="77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236" t="str">
        <f t="shared" si="84"/>
        <v>YAMAHA_Mounter</v>
      </c>
      <c r="AS357" s="22">
        <f t="shared" si="83"/>
        <v>1</v>
      </c>
      <c r="AT357" s="238" t="str">
        <f t="shared" si="85"/>
        <v>0-3 months</v>
      </c>
    </row>
    <row r="358" spans="1:46" s="12" customFormat="1">
      <c r="A358" s="13" t="s">
        <v>43</v>
      </c>
      <c r="B358" s="179">
        <v>2018</v>
      </c>
      <c r="C358" s="179">
        <v>3</v>
      </c>
      <c r="D358" s="39" t="str">
        <f t="shared" si="87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74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75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85">
        <f t="shared" si="76"/>
        <v>205602.19076319999</v>
      </c>
      <c r="AD358" s="141">
        <v>0.1694</v>
      </c>
      <c r="AE358" s="186">
        <f t="shared" si="77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236" t="str">
        <f t="shared" si="84"/>
        <v>YAMAHA_Mounter</v>
      </c>
      <c r="AS358" s="22">
        <f t="shared" si="83"/>
        <v>5</v>
      </c>
      <c r="AT358" s="238" t="str">
        <f t="shared" si="85"/>
        <v>4-6 months</v>
      </c>
    </row>
    <row r="359" spans="1:46" s="12" customFormat="1">
      <c r="A359" s="13" t="s">
        <v>43</v>
      </c>
      <c r="B359" s="179">
        <v>2018</v>
      </c>
      <c r="C359" s="179">
        <v>3</v>
      </c>
      <c r="D359" s="39" t="str">
        <f t="shared" si="87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74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75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85">
        <f t="shared" si="76"/>
        <v>252072.33758496001</v>
      </c>
      <c r="AD359" s="141">
        <v>0.1719</v>
      </c>
      <c r="AE359" s="186">
        <f t="shared" si="77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236" t="str">
        <f t="shared" si="84"/>
        <v>YAMAHA_Mounter</v>
      </c>
      <c r="AS359" s="22">
        <f t="shared" si="83"/>
        <v>3</v>
      </c>
      <c r="AT359" s="238" t="str">
        <f t="shared" si="85"/>
        <v>0-3 months</v>
      </c>
    </row>
    <row r="360" spans="1:46" s="12" customFormat="1">
      <c r="A360" s="13" t="s">
        <v>43</v>
      </c>
      <c r="B360" s="179">
        <v>2018</v>
      </c>
      <c r="C360" s="179">
        <v>3</v>
      </c>
      <c r="D360" s="39" t="str">
        <f t="shared" si="87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74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75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85">
        <f t="shared" si="76"/>
        <v>79920.345600000001</v>
      </c>
      <c r="AD360" s="141">
        <v>0.12</v>
      </c>
      <c r="AE360" s="186">
        <f t="shared" si="77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236" t="str">
        <f t="shared" si="84"/>
        <v>YAMAHA_Mounter</v>
      </c>
      <c r="AS360" s="22">
        <f t="shared" si="83"/>
        <v>0</v>
      </c>
      <c r="AT360" s="238" t="str">
        <f t="shared" si="85"/>
        <v>0-3 months</v>
      </c>
    </row>
    <row r="361" spans="1:46" s="12" customFormat="1">
      <c r="A361" s="13" t="s">
        <v>43</v>
      </c>
      <c r="B361" s="179">
        <v>2018</v>
      </c>
      <c r="C361" s="179">
        <v>3</v>
      </c>
      <c r="D361" s="39" t="str">
        <f t="shared" si="87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74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75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85">
        <f t="shared" si="76"/>
        <v>453274.36000000004</v>
      </c>
      <c r="AD361" s="141">
        <v>0.16039999999999999</v>
      </c>
      <c r="AE361" s="186">
        <f t="shared" si="77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236" t="str">
        <f t="shared" si="84"/>
        <v>YAMAHA_Mounter</v>
      </c>
      <c r="AS361" s="22">
        <f t="shared" si="83"/>
        <v>2</v>
      </c>
      <c r="AT361" s="238" t="str">
        <f t="shared" si="85"/>
        <v>0-3 months</v>
      </c>
    </row>
    <row r="362" spans="1:46" s="12" customFormat="1">
      <c r="A362" s="13" t="s">
        <v>43</v>
      </c>
      <c r="B362" s="179">
        <v>2018</v>
      </c>
      <c r="C362" s="179">
        <v>3</v>
      </c>
      <c r="D362" s="39" t="str">
        <f t="shared" si="87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74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75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85">
        <f t="shared" si="76"/>
        <v>172238.53224239999</v>
      </c>
      <c r="AD362" s="141">
        <v>0.1313</v>
      </c>
      <c r="AE362" s="186">
        <f t="shared" si="77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236" t="str">
        <f t="shared" si="84"/>
        <v>YAMAHA_Mounter</v>
      </c>
      <c r="AS362" s="22">
        <f t="shared" si="83"/>
        <v>2</v>
      </c>
      <c r="AT362" s="238" t="str">
        <f t="shared" si="85"/>
        <v>0-3 months</v>
      </c>
    </row>
    <row r="363" spans="1:46" s="12" customFormat="1">
      <c r="A363" s="13" t="s">
        <v>28</v>
      </c>
      <c r="B363" s="179">
        <v>2018</v>
      </c>
      <c r="C363" s="179">
        <v>5</v>
      </c>
      <c r="D363" s="39" t="str">
        <f t="shared" si="87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74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75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85">
        <f t="shared" si="76"/>
        <v>93100.629310344826</v>
      </c>
      <c r="AD363" s="141">
        <v>0.1114</v>
      </c>
      <c r="AE363" s="186">
        <f t="shared" si="77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236" t="str">
        <f t="shared" si="84"/>
        <v>YAMAHA_Mounter</v>
      </c>
      <c r="AS363" s="22">
        <f t="shared" si="83"/>
        <v>3</v>
      </c>
      <c r="AT363" s="238" t="str">
        <f t="shared" si="85"/>
        <v>0-3 months</v>
      </c>
    </row>
    <row r="364" spans="1:46" s="12" customFormat="1">
      <c r="A364" s="13" t="s">
        <v>28</v>
      </c>
      <c r="B364" s="179">
        <v>2018</v>
      </c>
      <c r="C364" s="179">
        <v>5</v>
      </c>
      <c r="D364" s="39" t="str">
        <f t="shared" si="87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74"/>
        <v>Q2</v>
      </c>
      <c r="J364" s="191" t="s">
        <v>431</v>
      </c>
      <c r="K364" s="191" t="s">
        <v>3096</v>
      </c>
      <c r="L364" s="17" t="s">
        <v>63</v>
      </c>
      <c r="M364" s="13" t="s">
        <v>46</v>
      </c>
      <c r="N364" s="13">
        <v>1</v>
      </c>
      <c r="O364" s="13"/>
      <c r="P364" s="39" t="str">
        <f t="shared" si="75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85">
        <f t="shared" si="76"/>
        <v>76598.922413793101</v>
      </c>
      <c r="AD364" s="141">
        <v>9.0899999999999995E-2</v>
      </c>
      <c r="AE364" s="186">
        <f t="shared" si="77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236" t="str">
        <f t="shared" si="84"/>
        <v>YAMAHA_Mounter</v>
      </c>
      <c r="AS364" s="22">
        <f t="shared" si="83"/>
        <v>3</v>
      </c>
      <c r="AT364" s="238" t="str">
        <f t="shared" si="85"/>
        <v>0-3 months</v>
      </c>
    </row>
    <row r="365" spans="1:46" s="12" customFormat="1">
      <c r="A365" s="13" t="s">
        <v>28</v>
      </c>
      <c r="B365" s="179">
        <v>2018</v>
      </c>
      <c r="C365" s="179">
        <v>5</v>
      </c>
      <c r="D365" s="39" t="str">
        <f t="shared" si="87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74"/>
        <v>Q2</v>
      </c>
      <c r="J365" s="191" t="s">
        <v>431</v>
      </c>
      <c r="K365" s="191" t="s">
        <v>3096</v>
      </c>
      <c r="L365" s="17" t="s">
        <v>63</v>
      </c>
      <c r="M365" s="13" t="s">
        <v>46</v>
      </c>
      <c r="N365" s="13">
        <v>1</v>
      </c>
      <c r="O365" s="13"/>
      <c r="P365" s="39" t="str">
        <f t="shared" si="75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85">
        <f t="shared" si="76"/>
        <v>76598.922413793101</v>
      </c>
      <c r="AD365" s="141">
        <v>9.0899999999999995E-2</v>
      </c>
      <c r="AE365" s="186">
        <f t="shared" si="77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236" t="str">
        <f t="shared" si="84"/>
        <v>YAMAHA_Mounter</v>
      </c>
      <c r="AS365" s="22">
        <f t="shared" si="83"/>
        <v>3</v>
      </c>
      <c r="AT365" s="238" t="str">
        <f t="shared" si="85"/>
        <v>0-3 months</v>
      </c>
    </row>
    <row r="366" spans="1:46" s="12" customFormat="1">
      <c r="A366" s="13" t="s">
        <v>28</v>
      </c>
      <c r="B366" s="179">
        <v>2018</v>
      </c>
      <c r="C366" s="179">
        <v>5</v>
      </c>
      <c r="D366" s="39" t="str">
        <f t="shared" si="87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74"/>
        <v>Q2</v>
      </c>
      <c r="J366" s="191" t="s">
        <v>431</v>
      </c>
      <c r="K366" s="191" t="s">
        <v>3096</v>
      </c>
      <c r="L366" s="17" t="s">
        <v>54</v>
      </c>
      <c r="M366" s="13" t="s">
        <v>46</v>
      </c>
      <c r="N366" s="13">
        <v>1</v>
      </c>
      <c r="O366" s="13"/>
      <c r="P366" s="39" t="str">
        <f t="shared" si="75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85">
        <f t="shared" si="76"/>
        <v>70290.775862068971</v>
      </c>
      <c r="AD366" s="141">
        <v>9.0899999999999995E-2</v>
      </c>
      <c r="AE366" s="186">
        <f t="shared" si="77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236" t="str">
        <f t="shared" si="84"/>
        <v>YAMAHA_Mounter</v>
      </c>
      <c r="AS366" s="22">
        <f t="shared" si="83"/>
        <v>3</v>
      </c>
      <c r="AT366" s="238" t="str">
        <f t="shared" si="85"/>
        <v>0-3 months</v>
      </c>
    </row>
    <row r="367" spans="1:46" s="12" customFormat="1">
      <c r="A367" s="13" t="s">
        <v>28</v>
      </c>
      <c r="B367" s="179">
        <v>2018</v>
      </c>
      <c r="C367" s="179">
        <v>5</v>
      </c>
      <c r="D367" s="39" t="str">
        <f t="shared" si="87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74"/>
        <v>Q2</v>
      </c>
      <c r="J367" s="191" t="s">
        <v>432</v>
      </c>
      <c r="K367" s="191" t="s">
        <v>3311</v>
      </c>
      <c r="L367" s="17" t="s">
        <v>54</v>
      </c>
      <c r="M367" s="13" t="s">
        <v>46</v>
      </c>
      <c r="N367" s="13">
        <v>3</v>
      </c>
      <c r="O367" s="13"/>
      <c r="P367" s="39" t="str">
        <f t="shared" si="75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85">
        <f t="shared" si="76"/>
        <v>295197.58799999999</v>
      </c>
      <c r="AD367" s="141">
        <v>0.1338</v>
      </c>
      <c r="AE367" s="186">
        <f t="shared" si="77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236" t="str">
        <f t="shared" si="84"/>
        <v>YAMAHA_Mounter</v>
      </c>
      <c r="AS367" s="22">
        <f t="shared" si="83"/>
        <v>3</v>
      </c>
      <c r="AT367" s="238" t="str">
        <f t="shared" si="85"/>
        <v>0-3 months</v>
      </c>
    </row>
    <row r="368" spans="1:46" s="12" customFormat="1">
      <c r="A368" s="13" t="s">
        <v>28</v>
      </c>
      <c r="B368" s="179">
        <v>2018</v>
      </c>
      <c r="C368" s="179">
        <v>5</v>
      </c>
      <c r="D368" s="39" t="str">
        <f t="shared" si="87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74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75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85">
        <f t="shared" si="76"/>
        <v>64008.620689655181</v>
      </c>
      <c r="AD368" s="141">
        <v>8.2500000000000004E-2</v>
      </c>
      <c r="AE368" s="186">
        <f t="shared" si="77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236" t="str">
        <f t="shared" si="84"/>
        <v>YAMAHA_Mounter</v>
      </c>
      <c r="AS368" s="22">
        <f t="shared" si="83"/>
        <v>7</v>
      </c>
      <c r="AT368" s="238" t="str">
        <f t="shared" si="85"/>
        <v>&gt; 6 months</v>
      </c>
    </row>
    <row r="369" spans="1:46" s="12" customFormat="1">
      <c r="A369" s="13" t="s">
        <v>28</v>
      </c>
      <c r="B369" s="179">
        <v>2018</v>
      </c>
      <c r="C369" s="179">
        <v>5</v>
      </c>
      <c r="D369" s="39" t="str">
        <f t="shared" si="87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74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75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85">
        <f t="shared" si="76"/>
        <v>64008.620689655181</v>
      </c>
      <c r="AD369" s="141">
        <v>8.2500000000000004E-2</v>
      </c>
      <c r="AE369" s="186">
        <f t="shared" si="77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236" t="str">
        <f t="shared" si="84"/>
        <v>YAMAHA_Mounter</v>
      </c>
      <c r="AS369" s="22">
        <f t="shared" si="83"/>
        <v>7</v>
      </c>
      <c r="AT369" s="238" t="str">
        <f t="shared" si="85"/>
        <v>&gt; 6 months</v>
      </c>
    </row>
    <row r="370" spans="1:46" s="12" customFormat="1">
      <c r="A370" s="13" t="s">
        <v>28</v>
      </c>
      <c r="B370" s="179">
        <v>2018</v>
      </c>
      <c r="C370" s="179">
        <v>5</v>
      </c>
      <c r="D370" s="39" t="str">
        <f t="shared" si="87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74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75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85">
        <f t="shared" si="76"/>
        <v>155167.55862068964</v>
      </c>
      <c r="AD370" s="141">
        <v>0.14019999999999999</v>
      </c>
      <c r="AE370" s="186">
        <f t="shared" si="77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236" t="str">
        <f t="shared" si="84"/>
        <v>YAMAHA_Mounter</v>
      </c>
      <c r="AS370" s="22">
        <f t="shared" si="83"/>
        <v>2</v>
      </c>
      <c r="AT370" s="238" t="str">
        <f t="shared" si="85"/>
        <v>0-3 months</v>
      </c>
    </row>
    <row r="371" spans="1:46" s="12" customFormat="1">
      <c r="A371" s="13" t="s">
        <v>28</v>
      </c>
      <c r="B371" s="179">
        <v>2018</v>
      </c>
      <c r="C371" s="179">
        <v>5</v>
      </c>
      <c r="D371" s="39" t="str">
        <f t="shared" si="87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74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75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85">
        <f t="shared" si="76"/>
        <v>139389.09340689654</v>
      </c>
      <c r="AD371" s="141">
        <v>7.3599999999999999E-2</v>
      </c>
      <c r="AE371" s="186">
        <f t="shared" si="77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236" t="str">
        <f t="shared" si="84"/>
        <v>YAMAHA_Mounter</v>
      </c>
      <c r="AS371" s="22">
        <f t="shared" si="83"/>
        <v>2</v>
      </c>
      <c r="AT371" s="238" t="str">
        <f t="shared" si="85"/>
        <v>0-3 months</v>
      </c>
    </row>
    <row r="372" spans="1:46" s="12" customFormat="1">
      <c r="A372" s="13" t="s">
        <v>28</v>
      </c>
      <c r="B372" s="179">
        <v>2018</v>
      </c>
      <c r="C372" s="179">
        <v>5</v>
      </c>
      <c r="D372" s="39" t="str">
        <f t="shared" si="87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74"/>
        <v>Q2</v>
      </c>
      <c r="J372" s="191" t="s">
        <v>438</v>
      </c>
      <c r="K372" s="191" t="s">
        <v>3312</v>
      </c>
      <c r="L372" s="17" t="s">
        <v>54</v>
      </c>
      <c r="M372" s="13" t="s">
        <v>46</v>
      </c>
      <c r="N372" s="13">
        <v>1</v>
      </c>
      <c r="O372" s="13"/>
      <c r="P372" s="39" t="str">
        <f t="shared" si="75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85">
        <f t="shared" si="76"/>
        <v>120596.8152</v>
      </c>
      <c r="AD372" s="141">
        <v>0.16350000000000001</v>
      </c>
      <c r="AE372" s="186">
        <f t="shared" si="77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236" t="str">
        <f t="shared" si="84"/>
        <v>YAMAHA_Mounter</v>
      </c>
      <c r="AS372" s="22">
        <f t="shared" si="83"/>
        <v>2</v>
      </c>
      <c r="AT372" s="238" t="str">
        <f t="shared" si="85"/>
        <v>0-3 months</v>
      </c>
    </row>
    <row r="373" spans="1:46" s="12" customFormat="1">
      <c r="A373" s="13" t="s">
        <v>28</v>
      </c>
      <c r="B373" s="179">
        <v>2018</v>
      </c>
      <c r="C373" s="179">
        <v>5</v>
      </c>
      <c r="D373" s="39" t="str">
        <f t="shared" si="87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74"/>
        <v>Q1</v>
      </c>
      <c r="J373" s="191" t="s">
        <v>440</v>
      </c>
      <c r="K373" s="191" t="s">
        <v>3097</v>
      </c>
      <c r="L373" s="17" t="s">
        <v>86</v>
      </c>
      <c r="M373" s="13" t="s">
        <v>46</v>
      </c>
      <c r="N373" s="13">
        <v>1</v>
      </c>
      <c r="O373" s="13"/>
      <c r="P373" s="39" t="str">
        <f t="shared" si="75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85">
        <f t="shared" si="76"/>
        <v>86686.370689655174</v>
      </c>
      <c r="AD373" s="141">
        <v>0.1603</v>
      </c>
      <c r="AE373" s="186">
        <f t="shared" si="77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441</v>
      </c>
      <c r="AP373" s="28" t="str">
        <f t="shared" si="81"/>
        <v>20186</v>
      </c>
      <c r="AQ373" s="28" t="str">
        <f t="shared" si="82"/>
        <v>20186RMB</v>
      </c>
      <c r="AR373" s="236" t="str">
        <f t="shared" si="84"/>
        <v>YAMAHA_Mounter</v>
      </c>
      <c r="AS373" s="22">
        <f t="shared" si="83"/>
        <v>1</v>
      </c>
      <c r="AT373" s="238" t="str">
        <f t="shared" si="85"/>
        <v>0-3 months</v>
      </c>
    </row>
    <row r="374" spans="1:46" s="12" customFormat="1">
      <c r="A374" s="13" t="s">
        <v>28</v>
      </c>
      <c r="B374" s="179">
        <v>2018</v>
      </c>
      <c r="C374" s="179">
        <v>5</v>
      </c>
      <c r="D374" s="39" t="str">
        <f t="shared" si="87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74"/>
        <v>Q1</v>
      </c>
      <c r="J374" s="191" t="s">
        <v>442</v>
      </c>
      <c r="K374" s="191" t="s">
        <v>3313</v>
      </c>
      <c r="L374" s="17" t="s">
        <v>54</v>
      </c>
      <c r="M374" s="13" t="s">
        <v>46</v>
      </c>
      <c r="N374" s="13">
        <v>1</v>
      </c>
      <c r="O374" s="13"/>
      <c r="P374" s="39" t="str">
        <f t="shared" si="75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85">
        <f t="shared" si="76"/>
        <v>85410.775862068956</v>
      </c>
      <c r="AD374" s="141">
        <v>0.16109999999999999</v>
      </c>
      <c r="AE374" s="186">
        <f t="shared" si="77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203</v>
      </c>
      <c r="AP374" s="28" t="str">
        <f t="shared" si="81"/>
        <v>20186</v>
      </c>
      <c r="AQ374" s="28" t="str">
        <f t="shared" si="82"/>
        <v>20186RMB</v>
      </c>
      <c r="AR374" s="236" t="str">
        <f t="shared" si="84"/>
        <v>YAMAHA_Mounter</v>
      </c>
      <c r="AS374" s="22">
        <f t="shared" si="83"/>
        <v>1</v>
      </c>
      <c r="AT374" s="238" t="str">
        <f t="shared" si="85"/>
        <v>0-3 months</v>
      </c>
    </row>
    <row r="375" spans="1:46" s="12" customFormat="1">
      <c r="A375" s="13" t="s">
        <v>28</v>
      </c>
      <c r="B375" s="179">
        <v>2018</v>
      </c>
      <c r="C375" s="179">
        <v>5</v>
      </c>
      <c r="D375" s="39" t="str">
        <f t="shared" si="87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74"/>
        <v>Q1</v>
      </c>
      <c r="J375" s="191" t="s">
        <v>442</v>
      </c>
      <c r="K375" s="191" t="s">
        <v>3313</v>
      </c>
      <c r="L375" s="17" t="s">
        <v>45</v>
      </c>
      <c r="M375" s="13" t="s">
        <v>46</v>
      </c>
      <c r="N375" s="13">
        <v>1</v>
      </c>
      <c r="O375" s="13"/>
      <c r="P375" s="39" t="str">
        <f t="shared" si="75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85">
        <f t="shared" si="76"/>
        <v>102492.93103448275</v>
      </c>
      <c r="AD375" s="141">
        <v>0.16109999999999999</v>
      </c>
      <c r="AE375" s="186">
        <f t="shared" si="77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203</v>
      </c>
      <c r="AP375" s="28" t="str">
        <f t="shared" si="81"/>
        <v>20186</v>
      </c>
      <c r="AQ375" s="28" t="str">
        <f t="shared" si="82"/>
        <v>20186RMB</v>
      </c>
      <c r="AR375" s="236" t="str">
        <f t="shared" si="84"/>
        <v>YAMAHA_Mounter</v>
      </c>
      <c r="AS375" s="22">
        <f t="shared" si="83"/>
        <v>1</v>
      </c>
      <c r="AT375" s="238" t="str">
        <f t="shared" si="85"/>
        <v>0-3 months</v>
      </c>
    </row>
    <row r="376" spans="1:46" s="12" customFormat="1">
      <c r="A376" s="13" t="s">
        <v>28</v>
      </c>
      <c r="B376" s="179">
        <v>2018</v>
      </c>
      <c r="C376" s="179">
        <v>5</v>
      </c>
      <c r="D376" s="39" t="str">
        <f t="shared" si="87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74"/>
        <v>Q1</v>
      </c>
      <c r="J376" s="191" t="s">
        <v>443</v>
      </c>
      <c r="K376" s="191" t="s">
        <v>3314</v>
      </c>
      <c r="L376" s="17" t="s">
        <v>54</v>
      </c>
      <c r="M376" s="13" t="s">
        <v>46</v>
      </c>
      <c r="N376" s="13">
        <v>1</v>
      </c>
      <c r="O376" s="13"/>
      <c r="P376" s="39" t="str">
        <f t="shared" si="75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85">
        <f t="shared" si="76"/>
        <v>207199.61808362071</v>
      </c>
      <c r="AD376" s="141">
        <v>0.24629999999999999</v>
      </c>
      <c r="AE376" s="186">
        <f t="shared" si="77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445</v>
      </c>
      <c r="AP376" s="28" t="str">
        <f t="shared" si="81"/>
        <v>20186</v>
      </c>
      <c r="AQ376" s="28" t="str">
        <f t="shared" si="82"/>
        <v>20186RMB</v>
      </c>
      <c r="AR376" s="236" t="str">
        <f t="shared" si="84"/>
        <v>YAMAHA_Mounter</v>
      </c>
      <c r="AS376" s="22">
        <f t="shared" si="83"/>
        <v>1</v>
      </c>
      <c r="AT376" s="238" t="str">
        <f t="shared" si="85"/>
        <v>0-3 months</v>
      </c>
    </row>
    <row r="377" spans="1:46" s="12" customFormat="1">
      <c r="A377" s="13" t="s">
        <v>28</v>
      </c>
      <c r="B377" s="179">
        <v>2018</v>
      </c>
      <c r="C377" s="179">
        <v>5</v>
      </c>
      <c r="D377" s="39" t="str">
        <f t="shared" si="87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74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75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85">
        <f t="shared" si="76"/>
        <v>76979.762068965516</v>
      </c>
      <c r="AD377" s="141">
        <v>0.1198</v>
      </c>
      <c r="AE377" s="186">
        <f t="shared" si="77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447</v>
      </c>
      <c r="AP377" s="28" t="str">
        <f t="shared" si="81"/>
        <v>20186</v>
      </c>
      <c r="AQ377" s="28" t="str">
        <f t="shared" si="82"/>
        <v>20186RMB</v>
      </c>
      <c r="AR377" s="236" t="str">
        <f t="shared" si="84"/>
        <v>YAMAHA_Mounter</v>
      </c>
      <c r="AS377" s="22">
        <f t="shared" si="83"/>
        <v>1</v>
      </c>
      <c r="AT377" s="238" t="str">
        <f t="shared" si="85"/>
        <v>0-3 months</v>
      </c>
    </row>
    <row r="378" spans="1:46" s="12" customFormat="1">
      <c r="A378" s="13" t="s">
        <v>28</v>
      </c>
      <c r="B378" s="179">
        <v>2018</v>
      </c>
      <c r="C378" s="179">
        <v>5</v>
      </c>
      <c r="D378" s="39" t="str">
        <f t="shared" si="87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74"/>
        <v>Q1</v>
      </c>
      <c r="J378" s="191" t="s">
        <v>448</v>
      </c>
      <c r="K378" s="191" t="s">
        <v>3307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75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85">
        <f t="shared" si="76"/>
        <v>257007.75120000003</v>
      </c>
      <c r="AD378" s="141">
        <v>0.12</v>
      </c>
      <c r="AE378" s="186">
        <f t="shared" si="77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236" t="str">
        <f t="shared" si="84"/>
        <v>YAMAHA_Mounter</v>
      </c>
      <c r="AS378" s="22">
        <f t="shared" si="83"/>
        <v>0</v>
      </c>
      <c r="AT378" s="238" t="str">
        <f t="shared" si="85"/>
        <v>0-3 months</v>
      </c>
    </row>
    <row r="379" spans="1:46" s="12" customFormat="1">
      <c r="A379" s="13" t="s">
        <v>28</v>
      </c>
      <c r="B379" s="179">
        <v>2018</v>
      </c>
      <c r="C379" s="179">
        <v>5</v>
      </c>
      <c r="D379" s="39" t="str">
        <f t="shared" si="87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74"/>
        <v>Q1</v>
      </c>
      <c r="J379" s="191" t="s">
        <v>448</v>
      </c>
      <c r="K379" s="191" t="s">
        <v>3307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75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85">
        <f t="shared" si="76"/>
        <v>106752.96000000001</v>
      </c>
      <c r="AD379" s="141">
        <v>0.12</v>
      </c>
      <c r="AE379" s="186">
        <f t="shared" si="77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236" t="str">
        <f t="shared" si="84"/>
        <v>YAMAHA_Mounter</v>
      </c>
      <c r="AS379" s="22">
        <f t="shared" si="83"/>
        <v>0</v>
      </c>
      <c r="AT379" s="238" t="str">
        <f t="shared" si="85"/>
        <v>0-3 months</v>
      </c>
    </row>
    <row r="380" spans="1:46" s="12" customFormat="1">
      <c r="A380" s="13" t="s">
        <v>28</v>
      </c>
      <c r="B380" s="179">
        <v>2018</v>
      </c>
      <c r="C380" s="179">
        <v>5</v>
      </c>
      <c r="D380" s="39" t="str">
        <f t="shared" si="87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74"/>
        <v>Q1</v>
      </c>
      <c r="J380" s="191" t="s">
        <v>448</v>
      </c>
      <c r="K380" s="191" t="s">
        <v>3307</v>
      </c>
      <c r="L380" s="17" t="s">
        <v>54</v>
      </c>
      <c r="M380" s="13" t="s">
        <v>46</v>
      </c>
      <c r="N380" s="13">
        <v>1</v>
      </c>
      <c r="O380" s="13"/>
      <c r="P380" s="39" t="str">
        <f t="shared" si="75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85">
        <f t="shared" si="76"/>
        <v>82377.700800000006</v>
      </c>
      <c r="AD380" s="141">
        <v>0.12</v>
      </c>
      <c r="AE380" s="186">
        <f t="shared" si="77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236" t="str">
        <f t="shared" si="84"/>
        <v>YAMAHA_Mounter</v>
      </c>
      <c r="AS380" s="22">
        <f t="shared" si="83"/>
        <v>0</v>
      </c>
      <c r="AT380" s="238" t="str">
        <f t="shared" si="85"/>
        <v>0-3 months</v>
      </c>
    </row>
    <row r="381" spans="1:46" s="12" customFormat="1">
      <c r="A381" s="13" t="s">
        <v>28</v>
      </c>
      <c r="B381" s="179">
        <v>2018</v>
      </c>
      <c r="C381" s="179">
        <v>5</v>
      </c>
      <c r="D381" s="39" t="str">
        <f t="shared" si="87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74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75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85">
        <f t="shared" si="76"/>
        <v>81217.943379310353</v>
      </c>
      <c r="AD381" s="141">
        <v>0.1381</v>
      </c>
      <c r="AE381" s="186">
        <f t="shared" si="77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452</v>
      </c>
      <c r="AO381" s="17"/>
      <c r="AP381" s="28" t="str">
        <f t="shared" si="81"/>
        <v>20185</v>
      </c>
      <c r="AQ381" s="28" t="str">
        <f t="shared" si="82"/>
        <v>20185RMB</v>
      </c>
      <c r="AR381" s="236" t="str">
        <f t="shared" si="84"/>
        <v>YAMAHA_Mounter</v>
      </c>
      <c r="AS381" s="22">
        <f t="shared" si="83"/>
        <v>0</v>
      </c>
      <c r="AT381" s="238" t="str">
        <f t="shared" si="85"/>
        <v>0-3 months</v>
      </c>
    </row>
    <row r="382" spans="1:46" s="12" customFormat="1">
      <c r="A382" s="13" t="s">
        <v>28</v>
      </c>
      <c r="B382" s="179">
        <v>2018</v>
      </c>
      <c r="C382" s="179">
        <v>5</v>
      </c>
      <c r="D382" s="39" t="str">
        <f t="shared" si="87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74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75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85">
        <f t="shared" si="76"/>
        <v>147708.57456000001</v>
      </c>
      <c r="AD382" s="141">
        <v>0.16039999999999999</v>
      </c>
      <c r="AE382" s="186">
        <f t="shared" si="77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456</v>
      </c>
      <c r="AO382" s="17"/>
      <c r="AP382" s="28" t="str">
        <f t="shared" si="81"/>
        <v>20185</v>
      </c>
      <c r="AQ382" s="28" t="str">
        <f t="shared" si="82"/>
        <v>20185JPY</v>
      </c>
      <c r="AR382" s="236" t="str">
        <f t="shared" si="84"/>
        <v>YAMAHA_Mounter</v>
      </c>
      <c r="AS382" s="22">
        <f t="shared" si="83"/>
        <v>0</v>
      </c>
      <c r="AT382" s="238" t="str">
        <f t="shared" si="85"/>
        <v>0-3 months</v>
      </c>
    </row>
    <row r="383" spans="1:46" s="12" customFormat="1">
      <c r="A383" s="13" t="s">
        <v>28</v>
      </c>
      <c r="B383" s="179">
        <v>2018</v>
      </c>
      <c r="C383" s="179">
        <v>5</v>
      </c>
      <c r="D383" s="39" t="str">
        <f t="shared" si="87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74"/>
        <v>Q3</v>
      </c>
      <c r="J383" s="191" t="s">
        <v>432</v>
      </c>
      <c r="K383" s="191" t="s">
        <v>3311</v>
      </c>
      <c r="L383" s="17" t="s">
        <v>54</v>
      </c>
      <c r="M383" s="13" t="s">
        <v>46</v>
      </c>
      <c r="N383" s="13">
        <v>2</v>
      </c>
      <c r="O383" s="13"/>
      <c r="P383" s="39" t="str">
        <f t="shared" si="75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85">
        <f t="shared" si="76"/>
        <v>192977.06400000001</v>
      </c>
      <c r="AD383" s="141">
        <v>0.1338</v>
      </c>
      <c r="AE383" s="186">
        <f t="shared" si="77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236" t="str">
        <f t="shared" si="84"/>
        <v>YAMAHA_Mounter</v>
      </c>
      <c r="AS383" s="22">
        <f t="shared" si="83"/>
        <v>6</v>
      </c>
      <c r="AT383" s="238" t="str">
        <f t="shared" si="85"/>
        <v>4-6 months</v>
      </c>
    </row>
    <row r="384" spans="1:46" s="12" customFormat="1">
      <c r="A384" s="13" t="s">
        <v>28</v>
      </c>
      <c r="B384" s="179">
        <v>2018</v>
      </c>
      <c r="C384" s="179">
        <v>5</v>
      </c>
      <c r="D384" s="39" t="str">
        <f t="shared" si="87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74"/>
        <v>Q3</v>
      </c>
      <c r="J384" s="191" t="s">
        <v>457</v>
      </c>
      <c r="K384" s="191" t="s">
        <v>3315</v>
      </c>
      <c r="L384" s="17" t="s">
        <v>78</v>
      </c>
      <c r="M384" s="13" t="s">
        <v>46</v>
      </c>
      <c r="N384" s="13">
        <v>2</v>
      </c>
      <c r="O384" s="13"/>
      <c r="P384" s="39" t="str">
        <f t="shared" si="75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85">
        <f t="shared" si="76"/>
        <v>349609.91139359999</v>
      </c>
      <c r="AD384" s="141">
        <v>0.16200000000000001</v>
      </c>
      <c r="AE384" s="186">
        <f t="shared" si="77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236" t="str">
        <f t="shared" si="84"/>
        <v>YAMAHA_Mounter</v>
      </c>
      <c r="AS384" s="22">
        <f t="shared" si="83"/>
        <v>5</v>
      </c>
      <c r="AT384" s="238" t="str">
        <f t="shared" si="85"/>
        <v>4-6 months</v>
      </c>
    </row>
    <row r="385" spans="1:46" s="12" customFormat="1">
      <c r="A385" s="13" t="s">
        <v>28</v>
      </c>
      <c r="B385" s="179">
        <v>2018</v>
      </c>
      <c r="C385" s="179">
        <v>11</v>
      </c>
      <c r="D385" s="39" t="str">
        <f t="shared" si="87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74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75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85">
        <f t="shared" si="76"/>
        <v>104544</v>
      </c>
      <c r="AD385" s="141">
        <v>0.1188</v>
      </c>
      <c r="AE385" s="186">
        <f t="shared" si="77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236" t="str">
        <f t="shared" si="84"/>
        <v>YAMAHA_Mounter</v>
      </c>
      <c r="AS385" s="22">
        <f t="shared" si="83"/>
        <v>1</v>
      </c>
      <c r="AT385" s="238" t="str">
        <f t="shared" si="85"/>
        <v>0-3 months</v>
      </c>
    </row>
    <row r="386" spans="1:46" s="12" customFormat="1">
      <c r="A386" s="13" t="s">
        <v>28</v>
      </c>
      <c r="B386" s="179">
        <v>2018</v>
      </c>
      <c r="C386" s="179">
        <v>11</v>
      </c>
      <c r="D386" s="39" t="str">
        <f t="shared" si="87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85">
        <f t="shared" ref="AC386:AC449" si="91">IF(R386&lt;&gt;"",AB386*AD386,"")</f>
        <v>90821.28</v>
      </c>
      <c r="AD386" s="141">
        <v>0.1002</v>
      </c>
      <c r="AE386" s="186">
        <f t="shared" ref="AE386:AE449" si="92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236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38" t="str">
        <f t="shared" si="85"/>
        <v>0-3 months</v>
      </c>
    </row>
    <row r="387" spans="1:46" s="12" customFormat="1">
      <c r="A387" s="13" t="s">
        <v>28</v>
      </c>
      <c r="B387" s="179">
        <v>2018</v>
      </c>
      <c r="C387" s="179">
        <v>11</v>
      </c>
      <c r="D387" s="39" t="str">
        <f t="shared" si="87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89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90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85">
        <f t="shared" si="91"/>
        <v>90821.28</v>
      </c>
      <c r="AD387" s="141">
        <v>0.1002</v>
      </c>
      <c r="AE387" s="186">
        <f t="shared" si="92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236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38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28</v>
      </c>
      <c r="B388" s="179">
        <v>2018</v>
      </c>
      <c r="C388" s="179">
        <v>11</v>
      </c>
      <c r="D388" s="39" t="str">
        <f t="shared" si="87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89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90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85">
        <f t="shared" si="91"/>
        <v>90682.239999999991</v>
      </c>
      <c r="AD388" s="141">
        <v>0.1171</v>
      </c>
      <c r="AE388" s="186">
        <f t="shared" si="92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236" t="str">
        <f t="shared" si="99"/>
        <v>YAMAHA_Mounter</v>
      </c>
      <c r="AS388" s="22">
        <f t="shared" si="98"/>
        <v>1</v>
      </c>
      <c r="AT388" s="238" t="str">
        <f t="shared" si="100"/>
        <v>0-3 months</v>
      </c>
    </row>
    <row r="389" spans="1:46" s="12" customFormat="1">
      <c r="A389" s="13" t="s">
        <v>28</v>
      </c>
      <c r="B389" s="179">
        <v>2018</v>
      </c>
      <c r="C389" s="179">
        <v>11</v>
      </c>
      <c r="D389" s="39" t="str">
        <f t="shared" si="87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89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90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85">
        <f t="shared" si="91"/>
        <v>128039.99999999999</v>
      </c>
      <c r="AD389" s="141">
        <v>0.14549999999999999</v>
      </c>
      <c r="AE389" s="186">
        <f t="shared" si="92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236" t="str">
        <f t="shared" si="99"/>
        <v>YAMAHA_Mounter</v>
      </c>
      <c r="AS389" s="22">
        <f t="shared" si="98"/>
        <v>1</v>
      </c>
      <c r="AT389" s="238" t="str">
        <f t="shared" si="100"/>
        <v>0-3 months</v>
      </c>
    </row>
    <row r="390" spans="1:46" s="12" customFormat="1">
      <c r="A390" s="13" t="s">
        <v>28</v>
      </c>
      <c r="B390" s="179">
        <v>2018</v>
      </c>
      <c r="C390" s="179">
        <v>11</v>
      </c>
      <c r="D390" s="39" t="str">
        <f t="shared" si="87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89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90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85">
        <f t="shared" si="91"/>
        <v>84840</v>
      </c>
      <c r="AD390" s="141">
        <v>0.12</v>
      </c>
      <c r="AE390" s="186">
        <f t="shared" si="92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236" t="str">
        <f t="shared" si="99"/>
        <v>YAMAHA_Mounter</v>
      </c>
      <c r="AS390" s="22">
        <f t="shared" si="98"/>
        <v>0</v>
      </c>
      <c r="AT390" s="238" t="str">
        <f t="shared" si="100"/>
        <v>0-3 months</v>
      </c>
    </row>
    <row r="391" spans="1:46" s="12" customFormat="1">
      <c r="A391" s="13" t="s">
        <v>28</v>
      </c>
      <c r="B391" s="179">
        <v>2018</v>
      </c>
      <c r="C391" s="179">
        <v>10</v>
      </c>
      <c r="D391" s="39" t="str">
        <f t="shared" si="87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89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90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85">
        <f t="shared" si="91"/>
        <v>82857.850215517246</v>
      </c>
      <c r="AD391" s="141">
        <v>0.1119</v>
      </c>
      <c r="AE391" s="186">
        <f t="shared" si="92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236" t="str">
        <f t="shared" si="99"/>
        <v>YAMAHA_Mounter</v>
      </c>
      <c r="AS391" s="22">
        <f t="shared" si="98"/>
        <v>2</v>
      </c>
      <c r="AT391" s="238" t="str">
        <f t="shared" si="100"/>
        <v>0-3 months</v>
      </c>
    </row>
    <row r="392" spans="1:46" s="12" customFormat="1">
      <c r="A392" s="13" t="s">
        <v>28</v>
      </c>
      <c r="B392" s="179">
        <v>2018</v>
      </c>
      <c r="C392" s="179">
        <v>10</v>
      </c>
      <c r="D392" s="39" t="str">
        <f t="shared" si="87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89"/>
        <v>Q3</v>
      </c>
      <c r="J392" s="191" t="s">
        <v>469</v>
      </c>
      <c r="K392" s="191" t="s">
        <v>3098</v>
      </c>
      <c r="L392" s="17" t="s">
        <v>63</v>
      </c>
      <c r="M392" s="13" t="s">
        <v>46</v>
      </c>
      <c r="N392" s="13">
        <v>2</v>
      </c>
      <c r="O392" s="13"/>
      <c r="P392" s="39" t="str">
        <f t="shared" si="90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85">
        <f t="shared" si="91"/>
        <v>202500</v>
      </c>
      <c r="AD392" s="141">
        <v>0.12</v>
      </c>
      <c r="AE392" s="186">
        <f t="shared" si="92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236" t="str">
        <f t="shared" si="99"/>
        <v>YAMAHA_Mounter</v>
      </c>
      <c r="AS392" s="22">
        <f t="shared" si="98"/>
        <v>2</v>
      </c>
      <c r="AT392" s="238" t="str">
        <f t="shared" si="100"/>
        <v>0-3 months</v>
      </c>
    </row>
    <row r="393" spans="1:46" s="12" customFormat="1">
      <c r="A393" s="13" t="s">
        <v>28</v>
      </c>
      <c r="B393" s="179">
        <v>2018</v>
      </c>
      <c r="C393" s="179">
        <v>10</v>
      </c>
      <c r="D393" s="39" t="str">
        <f t="shared" si="87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89"/>
        <v>Q3</v>
      </c>
      <c r="J393" s="191" t="s">
        <v>472</v>
      </c>
      <c r="K393" s="191" t="s">
        <v>3099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90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85">
        <f t="shared" si="91"/>
        <v>30115.47413793104</v>
      </c>
      <c r="AD393" s="141">
        <v>9.1600000000000001E-2</v>
      </c>
      <c r="AE393" s="186">
        <f t="shared" si="92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236" t="str">
        <f t="shared" si="99"/>
        <v>YAMAHA_Mounter</v>
      </c>
      <c r="AS393" s="22">
        <f t="shared" si="98"/>
        <v>2</v>
      </c>
      <c r="AT393" s="238" t="str">
        <f t="shared" si="100"/>
        <v>0-3 months</v>
      </c>
    </row>
    <row r="394" spans="1:46" s="12" customFormat="1">
      <c r="A394" s="13" t="s">
        <v>28</v>
      </c>
      <c r="B394" s="179">
        <v>2018</v>
      </c>
      <c r="C394" s="179">
        <v>10</v>
      </c>
      <c r="D394" s="39" t="str">
        <f t="shared" si="87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89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90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85">
        <f t="shared" si="91"/>
        <v>262288.16249999998</v>
      </c>
      <c r="AD394" s="141">
        <v>0.2283</v>
      </c>
      <c r="AE394" s="186">
        <f t="shared" si="92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236" t="str">
        <f t="shared" si="99"/>
        <v>YAMAHA_Mounter</v>
      </c>
      <c r="AS394" s="22">
        <f t="shared" si="98"/>
        <v>1</v>
      </c>
      <c r="AT394" s="238" t="str">
        <f t="shared" si="100"/>
        <v>0-3 months</v>
      </c>
    </row>
    <row r="395" spans="1:46" s="12" customFormat="1">
      <c r="A395" s="13" t="s">
        <v>28</v>
      </c>
      <c r="B395" s="179">
        <v>2018</v>
      </c>
      <c r="C395" s="179">
        <v>10</v>
      </c>
      <c r="D395" s="39" t="str">
        <f t="shared" si="87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89"/>
        <v>Q3</v>
      </c>
      <c r="J395" s="191" t="s">
        <v>472</v>
      </c>
      <c r="K395" s="191" t="s">
        <v>3099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90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85">
        <f t="shared" si="91"/>
        <v>39452.586206896558</v>
      </c>
      <c r="AD395" s="141">
        <v>0.12</v>
      </c>
      <c r="AE395" s="186">
        <f t="shared" si="92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236" t="str">
        <f t="shared" si="99"/>
        <v>YAMAHA_Mounter</v>
      </c>
      <c r="AS395" s="22">
        <f t="shared" si="98"/>
        <v>1</v>
      </c>
      <c r="AT395" s="238" t="str">
        <f t="shared" si="100"/>
        <v>0-3 months</v>
      </c>
    </row>
    <row r="396" spans="1:46" s="12" customFormat="1">
      <c r="A396" s="13" t="s">
        <v>28</v>
      </c>
      <c r="B396" s="179">
        <v>2018</v>
      </c>
      <c r="C396" s="179">
        <v>10</v>
      </c>
      <c r="D396" s="39" t="str">
        <f t="shared" si="87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89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90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85">
        <f t="shared" si="91"/>
        <v>85050</v>
      </c>
      <c r="AD396" s="141">
        <v>0.126</v>
      </c>
      <c r="AE396" s="186">
        <f t="shared" si="92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236" t="str">
        <f t="shared" si="99"/>
        <v>YAMAHA_Mounter</v>
      </c>
      <c r="AS396" s="22">
        <f t="shared" si="98"/>
        <v>1</v>
      </c>
      <c r="AT396" s="238" t="str">
        <f t="shared" si="100"/>
        <v>0-3 months</v>
      </c>
    </row>
    <row r="397" spans="1:46" s="12" customFormat="1" ht="28">
      <c r="A397" s="13" t="s">
        <v>28</v>
      </c>
      <c r="B397" s="179">
        <v>2018</v>
      </c>
      <c r="C397" s="179">
        <v>10</v>
      </c>
      <c r="D397" s="39" t="str">
        <f t="shared" si="87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89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90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85">
        <f t="shared" si="91"/>
        <v>35414.068965517239</v>
      </c>
      <c r="AD397" s="141">
        <v>0.17829999999999999</v>
      </c>
      <c r="AE397" s="186">
        <f t="shared" si="92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236" t="str">
        <f t="shared" si="99"/>
        <v>YAMAHA_Mounter</v>
      </c>
      <c r="AS397" s="22">
        <f t="shared" si="98"/>
        <v>1</v>
      </c>
      <c r="AT397" s="238" t="str">
        <f t="shared" si="100"/>
        <v>0-3 months</v>
      </c>
    </row>
    <row r="398" spans="1:46" s="12" customFormat="1">
      <c r="A398" s="13" t="s">
        <v>28</v>
      </c>
      <c r="B398" s="179">
        <v>2018</v>
      </c>
      <c r="C398" s="179">
        <v>10</v>
      </c>
      <c r="D398" s="39" t="str">
        <f t="shared" si="87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89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90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85">
        <f t="shared" si="91"/>
        <v>74046.960000000006</v>
      </c>
      <c r="AD398" s="141">
        <v>0.1172</v>
      </c>
      <c r="AE398" s="186">
        <f t="shared" si="92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236" t="str">
        <f t="shared" si="99"/>
        <v>YAMAHA_Mounter</v>
      </c>
      <c r="AS398" s="22">
        <f t="shared" si="98"/>
        <v>0</v>
      </c>
      <c r="AT398" s="238" t="str">
        <f t="shared" si="100"/>
        <v>0-3 months</v>
      </c>
    </row>
    <row r="399" spans="1:46" s="12" customFormat="1">
      <c r="A399" s="13" t="s">
        <v>28</v>
      </c>
      <c r="B399" s="179">
        <v>2018</v>
      </c>
      <c r="C399" s="179">
        <v>10</v>
      </c>
      <c r="D399" s="39" t="str">
        <f t="shared" si="87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89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90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85">
        <f t="shared" si="91"/>
        <v>115184.16</v>
      </c>
      <c r="AD399" s="141">
        <v>0.1172</v>
      </c>
      <c r="AE399" s="186">
        <f t="shared" si="92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236" t="str">
        <f t="shared" si="99"/>
        <v>YAMAHA_Mounter</v>
      </c>
      <c r="AS399" s="22">
        <f t="shared" si="98"/>
        <v>0</v>
      </c>
      <c r="AT399" s="238" t="str">
        <f t="shared" si="100"/>
        <v>0-3 months</v>
      </c>
    </row>
    <row r="400" spans="1:46" s="12" customFormat="1">
      <c r="A400" s="13" t="s">
        <v>28</v>
      </c>
      <c r="B400" s="179">
        <v>2018</v>
      </c>
      <c r="C400" s="179">
        <v>10</v>
      </c>
      <c r="D400" s="39" t="str">
        <f t="shared" si="87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89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90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85">
        <f t="shared" si="91"/>
        <v>115184.16</v>
      </c>
      <c r="AD400" s="141">
        <v>0.1172</v>
      </c>
      <c r="AE400" s="186">
        <f t="shared" si="92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236" t="str">
        <f t="shared" si="99"/>
        <v>YAMAHA_Mounter</v>
      </c>
      <c r="AS400" s="22">
        <f t="shared" si="98"/>
        <v>0</v>
      </c>
      <c r="AT400" s="238" t="str">
        <f t="shared" si="100"/>
        <v>0-3 months</v>
      </c>
    </row>
    <row r="401" spans="1:46" s="12" customFormat="1">
      <c r="A401" s="13" t="s">
        <v>28</v>
      </c>
      <c r="B401" s="179">
        <v>2018</v>
      </c>
      <c r="C401" s="179">
        <v>9</v>
      </c>
      <c r="D401" s="39" t="str">
        <f t="shared" si="87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89"/>
        <v>Q3</v>
      </c>
      <c r="J401" s="191" t="s">
        <v>482</v>
      </c>
      <c r="K401" s="191" t="s">
        <v>3100</v>
      </c>
      <c r="L401" s="17" t="s">
        <v>54</v>
      </c>
      <c r="M401" s="13" t="s">
        <v>46</v>
      </c>
      <c r="N401" s="13">
        <v>1</v>
      </c>
      <c r="O401" s="13"/>
      <c r="P401" s="39" t="str">
        <f t="shared" si="90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85">
        <f t="shared" si="91"/>
        <v>83495.172413793101</v>
      </c>
      <c r="AD401" s="141">
        <v>0.12</v>
      </c>
      <c r="AE401" s="186">
        <f t="shared" si="92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47</v>
      </c>
      <c r="AP401" s="28" t="str">
        <f t="shared" si="96"/>
        <v>201812</v>
      </c>
      <c r="AQ401" s="28" t="str">
        <f t="shared" si="97"/>
        <v>201812RMB</v>
      </c>
      <c r="AR401" s="236" t="str">
        <f t="shared" si="99"/>
        <v>YAMAHA_Mounter</v>
      </c>
      <c r="AS401" s="22">
        <f t="shared" si="98"/>
        <v>3</v>
      </c>
      <c r="AT401" s="238" t="str">
        <f t="shared" si="100"/>
        <v>0-3 months</v>
      </c>
    </row>
    <row r="402" spans="1:46" s="12" customFormat="1">
      <c r="A402" s="13" t="s">
        <v>28</v>
      </c>
      <c r="B402" s="179">
        <v>2018</v>
      </c>
      <c r="C402" s="179">
        <v>9</v>
      </c>
      <c r="D402" s="39" t="str">
        <f t="shared" si="87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89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90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85">
        <f t="shared" si="91"/>
        <v>204656.49600000001</v>
      </c>
      <c r="AD402" s="141">
        <v>0.16700000000000001</v>
      </c>
      <c r="AE402" s="186">
        <f t="shared" si="92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236" t="str">
        <f t="shared" si="99"/>
        <v>YAMAHA_Mounter</v>
      </c>
      <c r="AS402" s="22">
        <f t="shared" si="98"/>
        <v>3</v>
      </c>
      <c r="AT402" s="238" t="str">
        <f t="shared" si="100"/>
        <v>0-3 months</v>
      </c>
    </row>
    <row r="403" spans="1:46" s="12" customFormat="1">
      <c r="A403" s="13" t="s">
        <v>28</v>
      </c>
      <c r="B403" s="179">
        <v>2018</v>
      </c>
      <c r="C403" s="179">
        <v>9</v>
      </c>
      <c r="D403" s="39" t="str">
        <f t="shared" si="87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89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90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85">
        <f t="shared" si="91"/>
        <v>204656.49600000001</v>
      </c>
      <c r="AD403" s="141">
        <v>0.16700000000000001</v>
      </c>
      <c r="AE403" s="186">
        <f t="shared" si="92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236" t="str">
        <f t="shared" si="99"/>
        <v>YAMAHA_Mounter</v>
      </c>
      <c r="AS403" s="22">
        <f t="shared" si="98"/>
        <v>3</v>
      </c>
      <c r="AT403" s="238" t="str">
        <f t="shared" si="100"/>
        <v>0-3 months</v>
      </c>
    </row>
    <row r="404" spans="1:46" s="12" customFormat="1">
      <c r="A404" s="13" t="s">
        <v>28</v>
      </c>
      <c r="B404" s="179">
        <v>2018</v>
      </c>
      <c r="C404" s="179">
        <v>9</v>
      </c>
      <c r="D404" s="39" t="str">
        <f t="shared" si="87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89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90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85">
        <f t="shared" si="91"/>
        <v>70294.741379310348</v>
      </c>
      <c r="AD404" s="141">
        <v>0.121</v>
      </c>
      <c r="AE404" s="186">
        <f t="shared" si="92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486</v>
      </c>
      <c r="AO404" s="17"/>
      <c r="AP404" s="28" t="str">
        <f t="shared" si="96"/>
        <v>20189</v>
      </c>
      <c r="AQ404" s="28" t="str">
        <f t="shared" si="97"/>
        <v>20189RMB</v>
      </c>
      <c r="AR404" s="236" t="str">
        <f t="shared" si="99"/>
        <v>YAMAHA_Mounter</v>
      </c>
      <c r="AS404" s="22">
        <f t="shared" si="98"/>
        <v>0</v>
      </c>
      <c r="AT404" s="238" t="str">
        <f t="shared" si="100"/>
        <v>0-3 months</v>
      </c>
    </row>
    <row r="405" spans="1:46" s="12" customFormat="1">
      <c r="A405" s="13" t="s">
        <v>28</v>
      </c>
      <c r="B405" s="179">
        <v>2018</v>
      </c>
      <c r="C405" s="179">
        <v>9</v>
      </c>
      <c r="D405" s="39" t="str">
        <f t="shared" si="87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89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90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85">
        <f t="shared" si="91"/>
        <v>94398.547249999989</v>
      </c>
      <c r="AD405" s="141">
        <v>0.14269999999999999</v>
      </c>
      <c r="AE405" s="186">
        <f t="shared" si="92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236" t="str">
        <f t="shared" si="99"/>
        <v>YAMAHA_Mounter</v>
      </c>
      <c r="AS405" s="22">
        <f t="shared" si="98"/>
        <v>0</v>
      </c>
      <c r="AT405" s="238" t="str">
        <f t="shared" si="100"/>
        <v>0-3 months</v>
      </c>
    </row>
    <row r="406" spans="1:46" s="12" customFormat="1">
      <c r="A406" s="13" t="s">
        <v>28</v>
      </c>
      <c r="B406" s="179">
        <v>2018</v>
      </c>
      <c r="C406" s="179">
        <v>9</v>
      </c>
      <c r="D406" s="39" t="str">
        <f t="shared" si="87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89"/>
        <v>Q2</v>
      </c>
      <c r="J406" s="191" t="s">
        <v>482</v>
      </c>
      <c r="K406" s="191" t="s">
        <v>3101</v>
      </c>
      <c r="L406" s="17" t="s">
        <v>54</v>
      </c>
      <c r="M406" s="13" t="s">
        <v>46</v>
      </c>
      <c r="N406" s="13">
        <v>1</v>
      </c>
      <c r="O406" s="13"/>
      <c r="P406" s="39" t="str">
        <f t="shared" si="90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85">
        <f t="shared" si="91"/>
        <v>80063.793103448275</v>
      </c>
      <c r="AD406" s="141">
        <v>0.12</v>
      </c>
      <c r="AE406" s="186">
        <f t="shared" si="92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47</v>
      </c>
      <c r="AP406" s="28" t="str">
        <f t="shared" si="96"/>
        <v>20189</v>
      </c>
      <c r="AQ406" s="28" t="str">
        <f t="shared" si="97"/>
        <v>20189RMB</v>
      </c>
      <c r="AR406" s="236" t="str">
        <f t="shared" si="99"/>
        <v>YAMAHA_Mounter</v>
      </c>
      <c r="AS406" s="22">
        <f t="shared" si="98"/>
        <v>0</v>
      </c>
      <c r="AT406" s="238" t="str">
        <f t="shared" si="100"/>
        <v>0-3 months</v>
      </c>
    </row>
    <row r="407" spans="1:46" s="12" customFormat="1">
      <c r="A407" s="13" t="s">
        <v>28</v>
      </c>
      <c r="B407" s="179">
        <v>2018</v>
      </c>
      <c r="C407" s="179">
        <v>8</v>
      </c>
      <c r="D407" s="39" t="str">
        <f t="shared" si="87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89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90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85">
        <f t="shared" si="91"/>
        <v>348230.44620000001</v>
      </c>
      <c r="AD407" s="141">
        <v>0.16120000000000001</v>
      </c>
      <c r="AE407" s="186">
        <f t="shared" si="92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236" t="str">
        <f t="shared" si="99"/>
        <v>YAMAHA_Mounter</v>
      </c>
      <c r="AS407" s="22">
        <f t="shared" si="98"/>
        <v>6</v>
      </c>
      <c r="AT407" s="238" t="str">
        <f t="shared" si="100"/>
        <v>4-6 months</v>
      </c>
    </row>
    <row r="408" spans="1:46" s="12" customFormat="1">
      <c r="A408" s="13" t="s">
        <v>28</v>
      </c>
      <c r="B408" s="179">
        <v>2018</v>
      </c>
      <c r="C408" s="179">
        <v>12</v>
      </c>
      <c r="D408" s="39" t="str">
        <f t="shared" si="87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89"/>
        <v>Q4</v>
      </c>
      <c r="J408" s="191" t="s">
        <v>269</v>
      </c>
      <c r="K408" s="191" t="s">
        <v>3102</v>
      </c>
      <c r="L408" s="17" t="s">
        <v>54</v>
      </c>
      <c r="M408" s="13" t="s">
        <v>46</v>
      </c>
      <c r="N408" s="13">
        <v>1</v>
      </c>
      <c r="O408" s="13"/>
      <c r="P408" s="39" t="str">
        <f t="shared" si="90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85">
        <f t="shared" si="91"/>
        <v>114758.10344827586</v>
      </c>
      <c r="AD408" s="141">
        <v>0.1346</v>
      </c>
      <c r="AE408" s="186">
        <f t="shared" si="92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236" t="str">
        <f t="shared" si="99"/>
        <v>YAMAHA_Mounter</v>
      </c>
      <c r="AS408" s="22">
        <f t="shared" si="98"/>
        <v>2</v>
      </c>
      <c r="AT408" s="238" t="str">
        <f t="shared" si="100"/>
        <v>0-3 months</v>
      </c>
    </row>
    <row r="409" spans="1:46" s="12" customFormat="1">
      <c r="A409" s="13" t="s">
        <v>28</v>
      </c>
      <c r="B409" s="179">
        <v>2018</v>
      </c>
      <c r="C409" s="179">
        <v>12</v>
      </c>
      <c r="D409" s="39" t="str">
        <f t="shared" si="87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89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90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85">
        <f t="shared" si="91"/>
        <v>85109.913793103449</v>
      </c>
      <c r="AD409" s="141">
        <v>0.10100000000000001</v>
      </c>
      <c r="AE409" s="186">
        <f t="shared" si="92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236" t="str">
        <f t="shared" si="99"/>
        <v>YAMAHA_Mounter</v>
      </c>
      <c r="AS409" s="22">
        <f t="shared" si="98"/>
        <v>2</v>
      </c>
      <c r="AT409" s="238" t="str">
        <f t="shared" si="100"/>
        <v>0-3 months</v>
      </c>
    </row>
    <row r="410" spans="1:46" s="12" customFormat="1">
      <c r="A410" s="13" t="s">
        <v>28</v>
      </c>
      <c r="B410" s="179">
        <v>2018</v>
      </c>
      <c r="C410" s="179">
        <v>12</v>
      </c>
      <c r="D410" s="39" t="str">
        <f t="shared" si="87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89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90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85">
        <f t="shared" si="91"/>
        <v>83708.10344827587</v>
      </c>
      <c r="AD410" s="141">
        <v>0.10100000000000001</v>
      </c>
      <c r="AE410" s="186">
        <f t="shared" si="92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236" t="str">
        <f t="shared" si="99"/>
        <v>YAMAHA_Mounter</v>
      </c>
      <c r="AS410" s="22">
        <f t="shared" si="98"/>
        <v>2</v>
      </c>
      <c r="AT410" s="238" t="str">
        <f t="shared" si="100"/>
        <v>0-3 months</v>
      </c>
    </row>
    <row r="411" spans="1:46" s="12" customFormat="1">
      <c r="A411" s="13" t="s">
        <v>28</v>
      </c>
      <c r="B411" s="179">
        <v>2018</v>
      </c>
      <c r="C411" s="179">
        <v>12</v>
      </c>
      <c r="D411" s="39" t="str">
        <f t="shared" si="87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89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90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85">
        <f t="shared" si="91"/>
        <v>76421.05474137931</v>
      </c>
      <c r="AD411" s="141">
        <v>0.1235</v>
      </c>
      <c r="AE411" s="186">
        <f t="shared" si="92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236" t="str">
        <f t="shared" si="99"/>
        <v>YAMAHA_Mounter</v>
      </c>
      <c r="AS411" s="22">
        <f t="shared" si="98"/>
        <v>2</v>
      </c>
      <c r="AT411" s="238" t="str">
        <f t="shared" si="100"/>
        <v>0-3 months</v>
      </c>
    </row>
    <row r="412" spans="1:46" s="12" customFormat="1">
      <c r="A412" s="13" t="s">
        <v>28</v>
      </c>
      <c r="B412" s="179">
        <v>2018</v>
      </c>
      <c r="C412" s="179">
        <v>12</v>
      </c>
      <c r="D412" s="39" t="str">
        <f t="shared" si="87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89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90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85">
        <f t="shared" si="91"/>
        <v>119064.65517241378</v>
      </c>
      <c r="AD412" s="141">
        <v>0.1201</v>
      </c>
      <c r="AE412" s="186">
        <f t="shared" si="92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236" t="str">
        <f t="shared" si="99"/>
        <v>YAMAHA_Mounter</v>
      </c>
      <c r="AS412" s="22">
        <f t="shared" si="98"/>
        <v>2</v>
      </c>
      <c r="AT412" s="238" t="str">
        <f t="shared" si="100"/>
        <v>0-3 months</v>
      </c>
    </row>
    <row r="413" spans="1:46" s="12" customFormat="1">
      <c r="A413" s="13" t="s">
        <v>28</v>
      </c>
      <c r="B413" s="179">
        <v>2018</v>
      </c>
      <c r="C413" s="179">
        <v>12</v>
      </c>
      <c r="D413" s="39" t="str">
        <f t="shared" si="87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89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90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85">
        <f t="shared" si="91"/>
        <v>73629.999999999985</v>
      </c>
      <c r="AD413" s="141">
        <v>9.9500000000000005E-2</v>
      </c>
      <c r="AE413" s="186">
        <f t="shared" si="92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236" t="str">
        <f t="shared" si="99"/>
        <v>YAMAHA_Mounter</v>
      </c>
      <c r="AS413" s="22">
        <f t="shared" si="98"/>
        <v>3</v>
      </c>
      <c r="AT413" s="238" t="str">
        <f t="shared" si="100"/>
        <v>0-3 months</v>
      </c>
    </row>
    <row r="414" spans="1:46" s="12" customFormat="1">
      <c r="A414" s="13" t="s">
        <v>43</v>
      </c>
      <c r="B414" s="179">
        <v>2018</v>
      </c>
      <c r="C414" s="179">
        <v>2</v>
      </c>
      <c r="D414" s="39" t="str">
        <f t="shared" si="87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89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90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85">
        <f t="shared" si="91"/>
        <v>77398.400000000009</v>
      </c>
      <c r="AD414" s="141">
        <v>0.1072</v>
      </c>
      <c r="AE414" s="186">
        <f t="shared" si="92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236" t="str">
        <f t="shared" si="99"/>
        <v>YAMAHA_Mounter</v>
      </c>
      <c r="AS414" s="22">
        <f t="shared" si="98"/>
        <v>13</v>
      </c>
      <c r="AT414" s="238" t="str">
        <f t="shared" si="100"/>
        <v>&gt; 6 months</v>
      </c>
    </row>
    <row r="415" spans="1:46" s="12" customFormat="1">
      <c r="A415" s="13" t="s">
        <v>43</v>
      </c>
      <c r="B415" s="179">
        <v>2018</v>
      </c>
      <c r="C415" s="179">
        <v>1</v>
      </c>
      <c r="D415" s="39" t="str">
        <f t="shared" si="87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89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90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85">
        <f t="shared" si="91"/>
        <v>182502.264</v>
      </c>
      <c r="AD415" s="141">
        <v>0.1996</v>
      </c>
      <c r="AE415" s="186">
        <f t="shared" si="92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503</v>
      </c>
      <c r="AP415" s="28" t="str">
        <f t="shared" si="96"/>
        <v>20198</v>
      </c>
      <c r="AQ415" s="28" t="str">
        <f t="shared" si="97"/>
        <v>20198JPY</v>
      </c>
      <c r="AR415" s="236" t="str">
        <f t="shared" si="99"/>
        <v>YAMAHA_Mounter</v>
      </c>
      <c r="AS415" s="22">
        <f t="shared" si="98"/>
        <v>19</v>
      </c>
      <c r="AT415" s="238" t="str">
        <f t="shared" si="100"/>
        <v>&gt; 6 months</v>
      </c>
    </row>
    <row r="416" spans="1:46" s="12" customFormat="1">
      <c r="A416" s="13" t="s">
        <v>28</v>
      </c>
      <c r="B416" s="179">
        <v>2018</v>
      </c>
      <c r="C416" s="179">
        <v>7</v>
      </c>
      <c r="D416" s="39" t="str">
        <f t="shared" si="87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89"/>
        <v>Q4</v>
      </c>
      <c r="J416" s="191" t="s">
        <v>504</v>
      </c>
      <c r="K416" s="191" t="s">
        <v>3103</v>
      </c>
      <c r="L416" s="17" t="s">
        <v>78</v>
      </c>
      <c r="M416" s="13" t="s">
        <v>46</v>
      </c>
      <c r="N416" s="13">
        <v>1</v>
      </c>
      <c r="O416" s="13"/>
      <c r="P416" s="39" t="str">
        <f t="shared" si="90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85">
        <f t="shared" si="91"/>
        <v>90164.870689655174</v>
      </c>
      <c r="AD416" s="141">
        <v>0.1033</v>
      </c>
      <c r="AE416" s="186">
        <f t="shared" si="92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47</v>
      </c>
      <c r="AP416" s="28" t="str">
        <f t="shared" si="96"/>
        <v>20191</v>
      </c>
      <c r="AQ416" s="28" t="str">
        <f t="shared" si="97"/>
        <v>20191RMB</v>
      </c>
      <c r="AR416" s="236" t="str">
        <f t="shared" si="99"/>
        <v>YAMAHA_Mounter</v>
      </c>
      <c r="AS416" s="22">
        <f t="shared" si="98"/>
        <v>6</v>
      </c>
      <c r="AT416" s="238" t="str">
        <f t="shared" si="100"/>
        <v>4-6 months</v>
      </c>
    </row>
    <row r="417" spans="1:46" s="12" customFormat="1">
      <c r="A417" s="13" t="s">
        <v>28</v>
      </c>
      <c r="B417" s="179">
        <v>2018</v>
      </c>
      <c r="C417" s="179">
        <v>7</v>
      </c>
      <c r="D417" s="39" t="str">
        <f t="shared" si="87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89"/>
        <v>Q4</v>
      </c>
      <c r="J417" s="191" t="s">
        <v>504</v>
      </c>
      <c r="K417" s="191" t="s">
        <v>3103</v>
      </c>
      <c r="L417" s="17" t="s">
        <v>45</v>
      </c>
      <c r="M417" s="13" t="s">
        <v>46</v>
      </c>
      <c r="N417" s="13">
        <v>1</v>
      </c>
      <c r="O417" s="13"/>
      <c r="P417" s="39" t="str">
        <f t="shared" si="90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85">
        <f t="shared" si="91"/>
        <v>68825.851293103449</v>
      </c>
      <c r="AD417" s="141">
        <v>0.1033</v>
      </c>
      <c r="AE417" s="186">
        <f t="shared" si="92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47</v>
      </c>
      <c r="AP417" s="28" t="str">
        <f t="shared" si="96"/>
        <v>20191</v>
      </c>
      <c r="AQ417" s="28" t="str">
        <f t="shared" si="97"/>
        <v>20191RMB</v>
      </c>
      <c r="AR417" s="236" t="str">
        <f t="shared" si="99"/>
        <v>YAMAHA_Mounter</v>
      </c>
      <c r="AS417" s="22">
        <f t="shared" si="98"/>
        <v>6</v>
      </c>
      <c r="AT417" s="238" t="str">
        <f t="shared" si="100"/>
        <v>4-6 months</v>
      </c>
    </row>
    <row r="418" spans="1:46" s="12" customFormat="1">
      <c r="A418" s="13" t="s">
        <v>28</v>
      </c>
      <c r="B418" s="179">
        <v>2018</v>
      </c>
      <c r="C418" s="179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89"/>
        <v>Q4</v>
      </c>
      <c r="J418" s="191" t="s">
        <v>505</v>
      </c>
      <c r="K418" s="191" t="s">
        <v>3087</v>
      </c>
      <c r="L418" s="17" t="s">
        <v>78</v>
      </c>
      <c r="M418" s="13" t="s">
        <v>46</v>
      </c>
      <c r="N418" s="13">
        <v>1</v>
      </c>
      <c r="O418" s="13"/>
      <c r="P418" s="39" t="str">
        <f t="shared" si="90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85">
        <f t="shared" si="91"/>
        <v>166800</v>
      </c>
      <c r="AD418" s="141">
        <v>0.12</v>
      </c>
      <c r="AE418" s="186">
        <f t="shared" si="92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47</v>
      </c>
      <c r="AP418" s="28" t="str">
        <f t="shared" si="96"/>
        <v>20193</v>
      </c>
      <c r="AQ418" s="28" t="str">
        <f t="shared" si="97"/>
        <v>20193RMB</v>
      </c>
      <c r="AR418" s="236" t="str">
        <f t="shared" si="99"/>
        <v>YAMAHA_Mounter</v>
      </c>
      <c r="AS418" s="22">
        <f t="shared" si="98"/>
        <v>8</v>
      </c>
      <c r="AT418" s="238" t="str">
        <f t="shared" si="100"/>
        <v>&gt; 6 months</v>
      </c>
    </row>
    <row r="419" spans="1:46" s="12" customFormat="1">
      <c r="A419" s="13" t="s">
        <v>28</v>
      </c>
      <c r="B419" s="179">
        <v>2018</v>
      </c>
      <c r="C419" s="179">
        <v>7</v>
      </c>
      <c r="D419" s="39" t="str">
        <f t="shared" si="102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89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90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3308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85">
        <f t="shared" si="91"/>
        <v>160745.66399999999</v>
      </c>
      <c r="AD419" s="141">
        <v>0.18079999999999999</v>
      </c>
      <c r="AE419" s="186">
        <f t="shared" si="92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236" t="str">
        <f t="shared" si="99"/>
        <v>YAMAHA_Mounter</v>
      </c>
      <c r="AS419" s="22">
        <f t="shared" si="98"/>
        <v>10</v>
      </c>
      <c r="AT419" s="238" t="str">
        <f t="shared" si="100"/>
        <v>&gt; 6 months</v>
      </c>
    </row>
    <row r="420" spans="1:46" s="12" customFormat="1">
      <c r="A420" s="13" t="s">
        <v>28</v>
      </c>
      <c r="B420" s="179">
        <v>2018</v>
      </c>
      <c r="C420" s="179">
        <v>6</v>
      </c>
      <c r="D420" s="39" t="str">
        <f t="shared" si="102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89"/>
        <v>Q1</v>
      </c>
      <c r="J420" s="191" t="s">
        <v>509</v>
      </c>
      <c r="K420" s="191" t="s">
        <v>3104</v>
      </c>
      <c r="L420" s="17" t="s">
        <v>63</v>
      </c>
      <c r="M420" s="13" t="s">
        <v>46</v>
      </c>
      <c r="N420" s="13">
        <v>1</v>
      </c>
      <c r="O420" s="13"/>
      <c r="P420" s="39" t="str">
        <f t="shared" si="90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85">
        <f t="shared" si="91"/>
        <v>81679.999494017698</v>
      </c>
      <c r="AD420" s="141">
        <v>0.1021</v>
      </c>
      <c r="AE420" s="186">
        <f t="shared" si="92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236" t="str">
        <f t="shared" si="99"/>
        <v>YAMAHA_Mounter</v>
      </c>
      <c r="AS420" s="22">
        <f t="shared" si="98"/>
        <v>10</v>
      </c>
      <c r="AT420" s="238" t="str">
        <f t="shared" si="100"/>
        <v>&gt; 6 months</v>
      </c>
    </row>
    <row r="421" spans="1:46" s="12" customFormat="1">
      <c r="A421" s="13" t="s">
        <v>28</v>
      </c>
      <c r="B421" s="179">
        <v>2018</v>
      </c>
      <c r="C421" s="179">
        <v>6</v>
      </c>
      <c r="D421" s="39" t="str">
        <f t="shared" si="102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89"/>
        <v>Q1</v>
      </c>
      <c r="J421" s="191" t="s">
        <v>509</v>
      </c>
      <c r="K421" s="191" t="s">
        <v>3104</v>
      </c>
      <c r="L421" s="17" t="s">
        <v>54</v>
      </c>
      <c r="M421" s="13" t="s">
        <v>46</v>
      </c>
      <c r="N421" s="13">
        <v>1</v>
      </c>
      <c r="O421" s="13"/>
      <c r="P421" s="39" t="str">
        <f t="shared" si="90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85">
        <f t="shared" si="91"/>
        <v>61260.000144566366</v>
      </c>
      <c r="AD421" s="141">
        <v>0.1021</v>
      </c>
      <c r="AE421" s="186">
        <f t="shared" si="92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236" t="str">
        <f t="shared" si="99"/>
        <v>YAMAHA_Mounter</v>
      </c>
      <c r="AS421" s="22">
        <f t="shared" si="98"/>
        <v>10</v>
      </c>
      <c r="AT421" s="238" t="str">
        <f t="shared" si="100"/>
        <v>&gt; 6 months</v>
      </c>
    </row>
    <row r="422" spans="1:46" s="12" customFormat="1">
      <c r="A422" s="13" t="s">
        <v>28</v>
      </c>
      <c r="B422" s="179">
        <v>2018</v>
      </c>
      <c r="C422" s="179">
        <v>6</v>
      </c>
      <c r="D422" s="39" t="str">
        <f t="shared" si="102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89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90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85">
        <f t="shared" si="91"/>
        <v>165211.095</v>
      </c>
      <c r="AD422" s="141">
        <v>0.11409999999999999</v>
      </c>
      <c r="AE422" s="186">
        <f t="shared" si="92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236" t="str">
        <f t="shared" si="99"/>
        <v>YAMAHA_Mounter</v>
      </c>
      <c r="AS422" s="22">
        <f t="shared" si="98"/>
        <v>8</v>
      </c>
      <c r="AT422" s="238" t="str">
        <f t="shared" si="100"/>
        <v>&gt; 6 months</v>
      </c>
    </row>
    <row r="423" spans="1:46" s="12" customFormat="1">
      <c r="A423" s="13" t="s">
        <v>28</v>
      </c>
      <c r="B423" s="179">
        <v>2018</v>
      </c>
      <c r="C423" s="179">
        <v>6</v>
      </c>
      <c r="D423" s="39" t="str">
        <f t="shared" si="102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89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90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85">
        <f t="shared" si="91"/>
        <v>216700.35800000001</v>
      </c>
      <c r="AD423" s="141">
        <v>0.1618</v>
      </c>
      <c r="AE423" s="186">
        <f t="shared" si="92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236" t="str">
        <f t="shared" si="99"/>
        <v>YAMAHA_Mounter</v>
      </c>
      <c r="AS423" s="22">
        <f t="shared" si="98"/>
        <v>9</v>
      </c>
      <c r="AT423" s="238" t="str">
        <f t="shared" si="100"/>
        <v>&gt; 6 months</v>
      </c>
    </row>
    <row r="424" spans="1:46" s="12" customFormat="1">
      <c r="A424" s="13" t="s">
        <v>28</v>
      </c>
      <c r="B424" s="179">
        <v>2018</v>
      </c>
      <c r="C424" s="179">
        <v>5</v>
      </c>
      <c r="D424" s="39" t="str">
        <f t="shared" si="102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89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90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85">
        <f t="shared" si="91"/>
        <v>149199.15359999999</v>
      </c>
      <c r="AD424" s="141">
        <v>0.19209999999999999</v>
      </c>
      <c r="AE424" s="186">
        <f t="shared" si="92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236" t="str">
        <f t="shared" si="99"/>
        <v>YAMAHA_Mounter</v>
      </c>
      <c r="AS424" s="22">
        <f t="shared" si="98"/>
        <v>11</v>
      </c>
      <c r="AT424" s="238" t="str">
        <f t="shared" si="100"/>
        <v>&gt; 6 months</v>
      </c>
    </row>
    <row r="425" spans="1:46" s="12" customFormat="1">
      <c r="A425" s="13" t="s">
        <v>28</v>
      </c>
      <c r="B425" s="179">
        <v>2018</v>
      </c>
      <c r="C425" s="179">
        <v>5</v>
      </c>
      <c r="D425" s="39" t="str">
        <f t="shared" si="102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89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90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85">
        <f t="shared" si="91"/>
        <v>197200</v>
      </c>
      <c r="AD425" s="141">
        <v>0.19209999999999999</v>
      </c>
      <c r="AE425" s="186">
        <f t="shared" si="92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236" t="str">
        <f t="shared" si="99"/>
        <v>YAMAHA_Mounter</v>
      </c>
      <c r="AS425" s="22">
        <f t="shared" si="98"/>
        <v>11</v>
      </c>
      <c r="AT425" s="238" t="str">
        <f t="shared" si="100"/>
        <v>&gt; 6 months</v>
      </c>
    </row>
    <row r="426" spans="1:46" s="12" customFormat="1">
      <c r="A426" s="13" t="s">
        <v>28</v>
      </c>
      <c r="B426" s="179">
        <v>2018</v>
      </c>
      <c r="C426" s="179">
        <v>5</v>
      </c>
      <c r="D426" s="39" t="str">
        <f t="shared" si="102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89"/>
        <v>Q4</v>
      </c>
      <c r="J426" s="191" t="s">
        <v>516</v>
      </c>
      <c r="K426" s="191" t="s">
        <v>3316</v>
      </c>
      <c r="L426" s="17" t="s">
        <v>78</v>
      </c>
      <c r="M426" s="13" t="s">
        <v>46</v>
      </c>
      <c r="N426" s="13">
        <v>5</v>
      </c>
      <c r="O426" s="13"/>
      <c r="P426" s="39" t="str">
        <f t="shared" si="90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85">
        <f t="shared" si="91"/>
        <v>1113215.7</v>
      </c>
      <c r="AD426" s="141">
        <v>0.1623</v>
      </c>
      <c r="AE426" s="186">
        <f t="shared" si="92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236" t="str">
        <f t="shared" si="99"/>
        <v>YAMAHA_Mounter</v>
      </c>
      <c r="AS426" s="22">
        <f t="shared" si="98"/>
        <v>10</v>
      </c>
      <c r="AT426" s="238" t="str">
        <f t="shared" si="100"/>
        <v>&gt; 6 months</v>
      </c>
    </row>
    <row r="427" spans="1:46" s="12" customFormat="1">
      <c r="A427" s="13" t="s">
        <v>28</v>
      </c>
      <c r="B427" s="179">
        <v>2018</v>
      </c>
      <c r="C427" s="179">
        <v>5</v>
      </c>
      <c r="D427" s="39" t="str">
        <f t="shared" si="102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89"/>
        <v>Q4</v>
      </c>
      <c r="J427" s="191" t="s">
        <v>516</v>
      </c>
      <c r="K427" s="191" t="s">
        <v>3316</v>
      </c>
      <c r="L427" s="17" t="s">
        <v>54</v>
      </c>
      <c r="M427" s="13" t="s">
        <v>46</v>
      </c>
      <c r="N427" s="13">
        <v>2</v>
      </c>
      <c r="O427" s="13"/>
      <c r="P427" s="39" t="str">
        <f t="shared" si="90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85">
        <f t="shared" si="91"/>
        <v>308184.978</v>
      </c>
      <c r="AD427" s="141">
        <v>0.1623</v>
      </c>
      <c r="AE427" s="186">
        <f t="shared" si="92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236" t="str">
        <f t="shared" si="99"/>
        <v>YAMAHA_Mounter</v>
      </c>
      <c r="AS427" s="22">
        <f t="shared" si="98"/>
        <v>10</v>
      </c>
      <c r="AT427" s="238" t="str">
        <f t="shared" si="100"/>
        <v>&gt; 6 months</v>
      </c>
    </row>
    <row r="428" spans="1:46" s="12" customFormat="1">
      <c r="A428" s="13" t="s">
        <v>28</v>
      </c>
      <c r="B428" s="179">
        <v>2018</v>
      </c>
      <c r="C428" s="179">
        <v>11</v>
      </c>
      <c r="D428" s="39" t="str">
        <f t="shared" si="102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89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90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85">
        <f t="shared" si="91"/>
        <v>238265.05161374997</v>
      </c>
      <c r="AD428" s="141">
        <v>0.20069999999999999</v>
      </c>
      <c r="AE428" s="186">
        <f t="shared" si="92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236" t="str">
        <f t="shared" si="99"/>
        <v>YAMAHA_Mounter</v>
      </c>
      <c r="AS428" s="22">
        <f t="shared" si="98"/>
        <v>3</v>
      </c>
      <c r="AT428" s="238" t="str">
        <f t="shared" si="100"/>
        <v>0-3 months</v>
      </c>
    </row>
    <row r="429" spans="1:46" s="12" customFormat="1">
      <c r="A429" s="13" t="s">
        <v>28</v>
      </c>
      <c r="B429" s="179">
        <v>2018</v>
      </c>
      <c r="C429" s="179">
        <v>11</v>
      </c>
      <c r="D429" s="39" t="str">
        <f t="shared" si="102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89"/>
        <v>Q4</v>
      </c>
      <c r="J429" s="191" t="s">
        <v>519</v>
      </c>
      <c r="K429" s="191" t="s">
        <v>3105</v>
      </c>
      <c r="L429" s="17" t="s">
        <v>54</v>
      </c>
      <c r="M429" s="13" t="s">
        <v>46</v>
      </c>
      <c r="N429" s="13">
        <v>1</v>
      </c>
      <c r="O429" s="13"/>
      <c r="P429" s="39" t="str">
        <f t="shared" si="90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85">
        <f t="shared" si="91"/>
        <v>80611.331896551725</v>
      </c>
      <c r="AD429" s="141">
        <v>0.1002</v>
      </c>
      <c r="AE429" s="186">
        <f t="shared" si="92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236" t="str">
        <f t="shared" si="99"/>
        <v>YAMAHA_Mounter</v>
      </c>
      <c r="AS429" s="22">
        <f t="shared" si="98"/>
        <v>3</v>
      </c>
      <c r="AT429" s="238" t="str">
        <f t="shared" si="100"/>
        <v>0-3 months</v>
      </c>
    </row>
    <row r="430" spans="1:46" s="12" customFormat="1">
      <c r="A430" s="13" t="s">
        <v>28</v>
      </c>
      <c r="B430" s="179">
        <v>2018</v>
      </c>
      <c r="C430" s="179">
        <v>11</v>
      </c>
      <c r="D430" s="39" t="str">
        <f t="shared" si="102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89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90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85">
        <f t="shared" si="91"/>
        <v>138719.4827586207</v>
      </c>
      <c r="AD430" s="141">
        <v>9.0300000000000005E-2</v>
      </c>
      <c r="AE430" s="186">
        <f t="shared" si="92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236" t="str">
        <f t="shared" si="99"/>
        <v>YAMAHA_Mounter</v>
      </c>
      <c r="AS430" s="22">
        <f t="shared" si="98"/>
        <v>2</v>
      </c>
      <c r="AT430" s="238" t="str">
        <f t="shared" si="100"/>
        <v>0-3 months</v>
      </c>
    </row>
    <row r="431" spans="1:46" s="12" customFormat="1">
      <c r="A431" s="13" t="s">
        <v>28</v>
      </c>
      <c r="B431" s="179">
        <v>2018</v>
      </c>
      <c r="C431" s="179">
        <v>11</v>
      </c>
      <c r="D431" s="39" t="str">
        <f t="shared" si="102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89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90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85">
        <f t="shared" si="91"/>
        <v>138719.4827586207</v>
      </c>
      <c r="AD431" s="141">
        <v>9.0300000000000005E-2</v>
      </c>
      <c r="AE431" s="186">
        <f t="shared" si="92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236" t="str">
        <f t="shared" si="99"/>
        <v>YAMAHA_Mounter</v>
      </c>
      <c r="AS431" s="22">
        <f t="shared" si="98"/>
        <v>2</v>
      </c>
      <c r="AT431" s="238" t="str">
        <f t="shared" si="100"/>
        <v>0-3 months</v>
      </c>
    </row>
    <row r="432" spans="1:46" s="12" customFormat="1">
      <c r="A432" s="13" t="s">
        <v>28</v>
      </c>
      <c r="B432" s="179">
        <v>2018</v>
      </c>
      <c r="C432" s="179">
        <v>11</v>
      </c>
      <c r="D432" s="39" t="str">
        <f t="shared" si="102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89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90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85">
        <f t="shared" si="91"/>
        <v>179951.28</v>
      </c>
      <c r="AD432" s="141">
        <v>0.1608</v>
      </c>
      <c r="AE432" s="186">
        <f t="shared" si="92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236" t="str">
        <f t="shared" si="99"/>
        <v>YAMAHA_Mounter</v>
      </c>
      <c r="AS432" s="22">
        <f t="shared" si="98"/>
        <v>4</v>
      </c>
      <c r="AT432" s="238" t="str">
        <f t="shared" si="100"/>
        <v>4-6 months</v>
      </c>
    </row>
    <row r="433" spans="1:46" s="12" customFormat="1">
      <c r="A433" s="13" t="s">
        <v>28</v>
      </c>
      <c r="B433" s="179">
        <v>2018</v>
      </c>
      <c r="C433" s="179">
        <v>11</v>
      </c>
      <c r="D433" s="39" t="str">
        <f t="shared" si="102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89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90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85">
        <f t="shared" si="91"/>
        <v>179951.28</v>
      </c>
      <c r="AD433" s="141">
        <v>0.1608</v>
      </c>
      <c r="AE433" s="186">
        <f t="shared" si="92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236" t="str">
        <f t="shared" si="99"/>
        <v>YAMAHA_Mounter</v>
      </c>
      <c r="AS433" s="22">
        <f t="shared" si="98"/>
        <v>4</v>
      </c>
      <c r="AT433" s="238" t="str">
        <f t="shared" si="100"/>
        <v>4-6 months</v>
      </c>
    </row>
    <row r="434" spans="1:46" s="12" customFormat="1">
      <c r="A434" s="13" t="s">
        <v>28</v>
      </c>
      <c r="B434" s="179">
        <v>2018</v>
      </c>
      <c r="C434" s="179">
        <v>11</v>
      </c>
      <c r="D434" s="39" t="str">
        <f t="shared" si="102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89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90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85">
        <f t="shared" si="91"/>
        <v>179951.28</v>
      </c>
      <c r="AD434" s="141">
        <v>0.1608</v>
      </c>
      <c r="AE434" s="186">
        <f t="shared" si="92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236" t="str">
        <f t="shared" si="99"/>
        <v>YAMAHA_Mounter</v>
      </c>
      <c r="AS434" s="22">
        <f t="shared" si="98"/>
        <v>4</v>
      </c>
      <c r="AT434" s="238" t="str">
        <f t="shared" si="100"/>
        <v>4-6 months</v>
      </c>
    </row>
    <row r="435" spans="1:46" s="12" customFormat="1">
      <c r="A435" s="13" t="s">
        <v>28</v>
      </c>
      <c r="B435" s="179">
        <v>2018</v>
      </c>
      <c r="C435" s="179">
        <v>11</v>
      </c>
      <c r="D435" s="39" t="str">
        <f t="shared" si="102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89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90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85">
        <f t="shared" si="91"/>
        <v>179951.28</v>
      </c>
      <c r="AD435" s="141">
        <v>0.1608</v>
      </c>
      <c r="AE435" s="186">
        <f t="shared" si="92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236" t="str">
        <f t="shared" si="99"/>
        <v>YAMAHA_Mounter</v>
      </c>
      <c r="AS435" s="22">
        <f t="shared" si="98"/>
        <v>4</v>
      </c>
      <c r="AT435" s="238" t="str">
        <f t="shared" si="100"/>
        <v>4-6 months</v>
      </c>
    </row>
    <row r="436" spans="1:46" s="12" customFormat="1">
      <c r="A436" s="13" t="s">
        <v>28</v>
      </c>
      <c r="B436" s="179">
        <v>2018</v>
      </c>
      <c r="C436" s="179">
        <v>11</v>
      </c>
      <c r="D436" s="39" t="str">
        <f t="shared" si="102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89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90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85">
        <f t="shared" si="91"/>
        <v>149563.49944416</v>
      </c>
      <c r="AD436" s="141">
        <v>0.1608</v>
      </c>
      <c r="AE436" s="186">
        <f t="shared" si="92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236" t="str">
        <f t="shared" si="99"/>
        <v>YAMAHA_Mounter</v>
      </c>
      <c r="AS436" s="22">
        <f t="shared" si="98"/>
        <v>4</v>
      </c>
      <c r="AT436" s="238" t="str">
        <f t="shared" si="100"/>
        <v>4-6 months</v>
      </c>
    </row>
    <row r="437" spans="1:46" s="12" customFormat="1">
      <c r="A437" s="13" t="s">
        <v>28</v>
      </c>
      <c r="B437" s="179">
        <v>2018</v>
      </c>
      <c r="C437" s="179">
        <v>11</v>
      </c>
      <c r="D437" s="39" t="str">
        <f t="shared" si="102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89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90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85">
        <f t="shared" si="91"/>
        <v>149563.49944416</v>
      </c>
      <c r="AD437" s="141">
        <v>0.1608</v>
      </c>
      <c r="AE437" s="186">
        <f t="shared" si="92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236" t="str">
        <f t="shared" si="99"/>
        <v>YAMAHA_Mounter</v>
      </c>
      <c r="AS437" s="22">
        <f t="shared" si="98"/>
        <v>4</v>
      </c>
      <c r="AT437" s="238" t="str">
        <f t="shared" si="100"/>
        <v>4-6 months</v>
      </c>
    </row>
    <row r="438" spans="1:46" s="12" customFormat="1">
      <c r="A438" s="13" t="s">
        <v>28</v>
      </c>
      <c r="B438" s="179">
        <v>2018</v>
      </c>
      <c r="C438" s="179">
        <v>11</v>
      </c>
      <c r="D438" s="39" t="str">
        <f t="shared" si="102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89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90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85">
        <f t="shared" si="91"/>
        <v>149563.49944416</v>
      </c>
      <c r="AD438" s="141">
        <v>0.1608</v>
      </c>
      <c r="AE438" s="186">
        <f t="shared" si="92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236" t="str">
        <f t="shared" si="99"/>
        <v>YAMAHA_Mounter</v>
      </c>
      <c r="AS438" s="22">
        <f t="shared" si="98"/>
        <v>4</v>
      </c>
      <c r="AT438" s="238" t="str">
        <f t="shared" si="100"/>
        <v>4-6 months</v>
      </c>
    </row>
    <row r="439" spans="1:46" s="12" customFormat="1">
      <c r="A439" s="13" t="s">
        <v>28</v>
      </c>
      <c r="B439" s="179">
        <v>2018</v>
      </c>
      <c r="C439" s="179">
        <v>11</v>
      </c>
      <c r="D439" s="39" t="str">
        <f t="shared" si="102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89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90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85">
        <f t="shared" si="91"/>
        <v>149563.49944416</v>
      </c>
      <c r="AD439" s="141">
        <v>0.1608</v>
      </c>
      <c r="AE439" s="186">
        <f t="shared" si="92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236" t="str">
        <f t="shared" si="99"/>
        <v>YAMAHA_Mounter</v>
      </c>
      <c r="AS439" s="22">
        <f t="shared" si="98"/>
        <v>4</v>
      </c>
      <c r="AT439" s="238" t="str">
        <f t="shared" si="100"/>
        <v>4-6 months</v>
      </c>
    </row>
    <row r="440" spans="1:46" s="12" customFormat="1">
      <c r="A440" s="13" t="s">
        <v>28</v>
      </c>
      <c r="B440" s="179">
        <v>2018</v>
      </c>
      <c r="C440" s="179">
        <v>11</v>
      </c>
      <c r="D440" s="39" t="str">
        <f t="shared" si="102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89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90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85">
        <f t="shared" si="91"/>
        <v>149563.49944416</v>
      </c>
      <c r="AD440" s="141">
        <v>0.1608</v>
      </c>
      <c r="AE440" s="186">
        <f t="shared" si="92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236" t="str">
        <f t="shared" si="99"/>
        <v>YAMAHA_Mounter</v>
      </c>
      <c r="AS440" s="22">
        <f t="shared" si="98"/>
        <v>4</v>
      </c>
      <c r="AT440" s="238" t="str">
        <f t="shared" si="100"/>
        <v>4-6 months</v>
      </c>
    </row>
    <row r="441" spans="1:46" s="12" customFormat="1">
      <c r="A441" s="13" t="s">
        <v>28</v>
      </c>
      <c r="B441" s="179">
        <v>2018</v>
      </c>
      <c r="C441" s="179">
        <v>11</v>
      </c>
      <c r="D441" s="39" t="str">
        <f t="shared" si="102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89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90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85">
        <f t="shared" si="91"/>
        <v>149563.49944416</v>
      </c>
      <c r="AD441" s="141">
        <v>0.1608</v>
      </c>
      <c r="AE441" s="186">
        <f t="shared" si="92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236" t="str">
        <f t="shared" si="99"/>
        <v>YAMAHA_Mounter</v>
      </c>
      <c r="AS441" s="22">
        <f t="shared" si="98"/>
        <v>4</v>
      </c>
      <c r="AT441" s="238" t="str">
        <f t="shared" si="100"/>
        <v>4-6 months</v>
      </c>
    </row>
    <row r="442" spans="1:46" s="12" customFormat="1">
      <c r="A442" s="13" t="s">
        <v>28</v>
      </c>
      <c r="B442" s="179">
        <v>2018</v>
      </c>
      <c r="C442" s="179">
        <v>11</v>
      </c>
      <c r="D442" s="39" t="str">
        <f t="shared" si="102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89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90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85">
        <f t="shared" si="91"/>
        <v>149563.49944416</v>
      </c>
      <c r="AD442" s="141">
        <v>0.1608</v>
      </c>
      <c r="AE442" s="186">
        <f t="shared" si="92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236" t="str">
        <f t="shared" si="99"/>
        <v>YAMAHA_Mounter</v>
      </c>
      <c r="AS442" s="22">
        <f t="shared" si="98"/>
        <v>4</v>
      </c>
      <c r="AT442" s="238" t="str">
        <f t="shared" si="100"/>
        <v>4-6 months</v>
      </c>
    </row>
    <row r="443" spans="1:46" s="12" customFormat="1">
      <c r="A443" s="13" t="s">
        <v>28</v>
      </c>
      <c r="B443" s="179">
        <v>2018</v>
      </c>
      <c r="C443" s="179">
        <v>11</v>
      </c>
      <c r="D443" s="39" t="str">
        <f t="shared" si="102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89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90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85">
        <f t="shared" si="91"/>
        <v>148387.83182354999</v>
      </c>
      <c r="AD443" s="141">
        <v>0.1419</v>
      </c>
      <c r="AE443" s="186">
        <f t="shared" si="92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236" t="str">
        <f t="shared" si="99"/>
        <v>YAMAHA_Mounter</v>
      </c>
      <c r="AS443" s="22">
        <f t="shared" si="98"/>
        <v>4</v>
      </c>
      <c r="AT443" s="238" t="str">
        <f t="shared" si="100"/>
        <v>4-6 months</v>
      </c>
    </row>
    <row r="444" spans="1:46" s="12" customFormat="1">
      <c r="A444" s="13" t="s">
        <v>28</v>
      </c>
      <c r="B444" s="179">
        <v>2018</v>
      </c>
      <c r="C444" s="179">
        <v>11</v>
      </c>
      <c r="D444" s="39" t="str">
        <f t="shared" si="102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89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90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85">
        <f t="shared" si="91"/>
        <v>148387.83182354999</v>
      </c>
      <c r="AD444" s="141">
        <v>0.1419</v>
      </c>
      <c r="AE444" s="186">
        <f t="shared" si="92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236" t="str">
        <f t="shared" si="99"/>
        <v>YAMAHA_Mounter</v>
      </c>
      <c r="AS444" s="22">
        <f t="shared" si="98"/>
        <v>4</v>
      </c>
      <c r="AT444" s="238" t="str">
        <f t="shared" si="100"/>
        <v>4-6 months</v>
      </c>
    </row>
    <row r="445" spans="1:46" s="12" customFormat="1">
      <c r="A445" s="13" t="s">
        <v>28</v>
      </c>
      <c r="B445" s="179">
        <v>2018</v>
      </c>
      <c r="C445" s="179">
        <v>10</v>
      </c>
      <c r="D445" s="39" t="str">
        <f t="shared" si="102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89"/>
        <v>Q1</v>
      </c>
      <c r="J445" s="191" t="s">
        <v>529</v>
      </c>
      <c r="K445" s="191" t="s">
        <v>3106</v>
      </c>
      <c r="L445" s="17" t="s">
        <v>63</v>
      </c>
      <c r="M445" s="13" t="s">
        <v>46</v>
      </c>
      <c r="N445" s="13">
        <v>1</v>
      </c>
      <c r="O445" s="13"/>
      <c r="P445" s="39" t="str">
        <f t="shared" si="90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85">
        <f t="shared" si="91"/>
        <v>125632.75862068967</v>
      </c>
      <c r="AD445" s="141">
        <v>0.12</v>
      </c>
      <c r="AE445" s="186">
        <f t="shared" si="92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236" t="str">
        <f t="shared" si="99"/>
        <v>YAMAHA_Mounter</v>
      </c>
      <c r="AS445" s="22">
        <f t="shared" si="98"/>
        <v>8</v>
      </c>
      <c r="AT445" s="238" t="str">
        <f t="shared" si="100"/>
        <v>&gt; 6 months</v>
      </c>
    </row>
    <row r="446" spans="1:46" s="12" customFormat="1">
      <c r="A446" s="13" t="s">
        <v>28</v>
      </c>
      <c r="B446" s="179">
        <v>2018</v>
      </c>
      <c r="C446" s="179">
        <v>10</v>
      </c>
      <c r="D446" s="39" t="str">
        <f t="shared" si="102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89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90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85">
        <f t="shared" si="91"/>
        <v>171614.6348</v>
      </c>
      <c r="AD446" s="141">
        <v>0.1681</v>
      </c>
      <c r="AE446" s="186">
        <f t="shared" si="92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236" t="str">
        <f t="shared" si="99"/>
        <v>YAMAHA_Mounter</v>
      </c>
      <c r="AS446" s="22">
        <f t="shared" si="98"/>
        <v>5</v>
      </c>
      <c r="AT446" s="238" t="str">
        <f t="shared" si="100"/>
        <v>4-6 months</v>
      </c>
    </row>
    <row r="447" spans="1:46" s="12" customFormat="1">
      <c r="A447" s="13" t="s">
        <v>28</v>
      </c>
      <c r="B447" s="179">
        <v>2018</v>
      </c>
      <c r="C447" s="179">
        <v>10</v>
      </c>
      <c r="D447" s="39" t="str">
        <f t="shared" si="102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89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90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85">
        <f t="shared" si="91"/>
        <v>171614.6348</v>
      </c>
      <c r="AD447" s="141">
        <v>0.1681</v>
      </c>
      <c r="AE447" s="186">
        <f t="shared" si="92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236" t="str">
        <f t="shared" si="99"/>
        <v>YAMAHA_Mounter</v>
      </c>
      <c r="AS447" s="22">
        <f t="shared" si="98"/>
        <v>5</v>
      </c>
      <c r="AT447" s="238" t="str">
        <f t="shared" si="100"/>
        <v>4-6 months</v>
      </c>
    </row>
    <row r="448" spans="1:46" s="12" customFormat="1">
      <c r="A448" s="13" t="s">
        <v>28</v>
      </c>
      <c r="B448" s="179">
        <v>2018</v>
      </c>
      <c r="C448" s="179">
        <v>9</v>
      </c>
      <c r="D448" s="39" t="str">
        <f t="shared" si="102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89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90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85">
        <f t="shared" si="91"/>
        <v>69940.474137931029</v>
      </c>
      <c r="AD448" s="141">
        <v>0.12</v>
      </c>
      <c r="AE448" s="186">
        <f t="shared" si="92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236" t="str">
        <f t="shared" si="99"/>
        <v>YAMAHA_Mounter</v>
      </c>
      <c r="AS448" s="22">
        <f t="shared" si="98"/>
        <v>4</v>
      </c>
      <c r="AT448" s="238" t="str">
        <f t="shared" si="100"/>
        <v>4-6 months</v>
      </c>
    </row>
    <row r="449" spans="1:46" s="12" customFormat="1">
      <c r="A449" s="13" t="s">
        <v>28</v>
      </c>
      <c r="B449" s="179">
        <v>2018</v>
      </c>
      <c r="C449" s="179">
        <v>9</v>
      </c>
      <c r="D449" s="39" t="str">
        <f t="shared" si="102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89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90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85">
        <f t="shared" si="91"/>
        <v>69940.474137931029</v>
      </c>
      <c r="AD449" s="141">
        <v>0.12</v>
      </c>
      <c r="AE449" s="186">
        <f t="shared" si="92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236" t="str">
        <f t="shared" si="99"/>
        <v>YAMAHA_Mounter</v>
      </c>
      <c r="AS449" s="22">
        <f t="shared" si="98"/>
        <v>4</v>
      </c>
      <c r="AT449" s="238" t="str">
        <f t="shared" si="100"/>
        <v>4-6 months</v>
      </c>
    </row>
    <row r="450" spans="1:46" s="12" customFormat="1">
      <c r="A450" s="13" t="s">
        <v>28</v>
      </c>
      <c r="B450" s="179">
        <v>2018</v>
      </c>
      <c r="C450" s="179">
        <v>9</v>
      </c>
      <c r="D450" s="39" t="str">
        <f t="shared" si="102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3107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85">
        <f t="shared" ref="AC450:AC513" si="106">IF(R450&lt;&gt;"",AB450*AD450,"")</f>
        <v>1514405.9943000001</v>
      </c>
      <c r="AD450" s="141">
        <v>0.1033</v>
      </c>
      <c r="AE450" s="186">
        <f t="shared" ref="AE450:AE513" si="107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236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38" t="str">
        <f t="shared" si="100"/>
        <v>4-6 months</v>
      </c>
    </row>
    <row r="451" spans="1:46" s="12" customFormat="1">
      <c r="A451" s="13" t="s">
        <v>28</v>
      </c>
      <c r="B451" s="179">
        <v>2018</v>
      </c>
      <c r="C451" s="179">
        <v>4</v>
      </c>
      <c r="D451" s="39" t="str">
        <f t="shared" si="102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104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105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85">
        <f t="shared" si="106"/>
        <v>47597.846153846156</v>
      </c>
      <c r="AD451" s="141">
        <v>0.10290000000000001</v>
      </c>
      <c r="AE451" s="186">
        <f t="shared" si="107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236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38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5" t="s">
        <v>28</v>
      </c>
      <c r="B452" s="179">
        <v>2018</v>
      </c>
      <c r="C452" s="179">
        <v>4</v>
      </c>
      <c r="D452" s="39" t="str">
        <f t="shared" si="102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104"/>
        <v>Cancel</v>
      </c>
      <c r="J452" s="191" t="s">
        <v>539</v>
      </c>
      <c r="K452" s="191" t="s">
        <v>3108</v>
      </c>
      <c r="L452" s="17" t="s">
        <v>78</v>
      </c>
      <c r="M452" s="13" t="s">
        <v>46</v>
      </c>
      <c r="N452" s="13">
        <v>1</v>
      </c>
      <c r="O452" s="13"/>
      <c r="P452" s="39" t="str">
        <f t="shared" si="105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85">
        <f t="shared" si="106"/>
        <v>115384.61538461539</v>
      </c>
      <c r="AD452" s="141">
        <v>0.12</v>
      </c>
      <c r="AE452" s="186">
        <f t="shared" si="107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540</v>
      </c>
      <c r="AP452" s="28" t="str">
        <f t="shared" si="111"/>
        <v>CancelCancel</v>
      </c>
      <c r="AQ452" s="28" t="str">
        <f t="shared" si="112"/>
        <v>CancelCancelRMB</v>
      </c>
      <c r="AR452" s="236" t="str">
        <f t="shared" si="114"/>
        <v>YAMAHA_Mounter</v>
      </c>
      <c r="AS452" s="22" t="str">
        <f t="shared" si="113"/>
        <v/>
      </c>
      <c r="AT452" s="238" t="str">
        <f t="shared" si="115"/>
        <v/>
      </c>
    </row>
    <row r="453" spans="1:46" s="12" customFormat="1">
      <c r="A453" s="195" t="s">
        <v>28</v>
      </c>
      <c r="B453" s="179">
        <v>2018</v>
      </c>
      <c r="C453" s="179">
        <v>4</v>
      </c>
      <c r="D453" s="39" t="str">
        <f t="shared" si="102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104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105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85">
        <f t="shared" si="106"/>
        <v>162216</v>
      </c>
      <c r="AD453" s="141">
        <v>0.12</v>
      </c>
      <c r="AE453" s="186">
        <f t="shared" si="107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236" t="str">
        <f t="shared" si="114"/>
        <v>YAMAHA_Mounter</v>
      </c>
      <c r="AS453" s="22" t="str">
        <f t="shared" si="113"/>
        <v/>
      </c>
      <c r="AT453" s="238" t="str">
        <f t="shared" si="115"/>
        <v/>
      </c>
    </row>
    <row r="454" spans="1:46" s="12" customFormat="1">
      <c r="A454" s="195" t="s">
        <v>28</v>
      </c>
      <c r="B454" s="179">
        <v>2018</v>
      </c>
      <c r="C454" s="179">
        <v>4</v>
      </c>
      <c r="D454" s="39" t="str">
        <f t="shared" si="102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104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105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85">
        <f t="shared" si="106"/>
        <v>471744</v>
      </c>
      <c r="AD454" s="141">
        <v>0.12</v>
      </c>
      <c r="AE454" s="186">
        <f t="shared" si="107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236" t="str">
        <f t="shared" si="114"/>
        <v>YAMAHA_Mounter</v>
      </c>
      <c r="AS454" s="22" t="str">
        <f t="shared" si="113"/>
        <v/>
      </c>
      <c r="AT454" s="238" t="str">
        <f t="shared" si="115"/>
        <v/>
      </c>
    </row>
    <row r="455" spans="1:46" s="12" customFormat="1">
      <c r="A455" s="195" t="s">
        <v>28</v>
      </c>
      <c r="B455" s="179">
        <v>2018</v>
      </c>
      <c r="C455" s="179">
        <v>4</v>
      </c>
      <c r="D455" s="39" t="str">
        <f t="shared" si="102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104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105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85">
        <f t="shared" si="106"/>
        <v>266956.79999999999</v>
      </c>
      <c r="AD455" s="141">
        <v>0.12</v>
      </c>
      <c r="AE455" s="186">
        <f t="shared" si="107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236" t="str">
        <f t="shared" si="114"/>
        <v>YAMAHA_Mounter</v>
      </c>
      <c r="AS455" s="22" t="str">
        <f t="shared" si="113"/>
        <v/>
      </c>
      <c r="AT455" s="238" t="str">
        <f t="shared" si="115"/>
        <v/>
      </c>
    </row>
    <row r="456" spans="1:46" s="12" customFormat="1">
      <c r="A456" s="195" t="s">
        <v>28</v>
      </c>
      <c r="B456" s="179">
        <v>2018</v>
      </c>
      <c r="C456" s="179">
        <v>4</v>
      </c>
      <c r="D456" s="39" t="str">
        <f t="shared" si="102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104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105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85">
        <f t="shared" si="106"/>
        <v>197683.19999999998</v>
      </c>
      <c r="AD456" s="141">
        <v>0.12</v>
      </c>
      <c r="AE456" s="186">
        <f t="shared" si="107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236" t="str">
        <f t="shared" si="114"/>
        <v>YAMAHA_Mounter</v>
      </c>
      <c r="AS456" s="22" t="str">
        <f t="shared" si="113"/>
        <v/>
      </c>
      <c r="AT456" s="238" t="str">
        <f t="shared" si="115"/>
        <v/>
      </c>
    </row>
    <row r="457" spans="1:46" s="12" customFormat="1">
      <c r="A457" s="195" t="s">
        <v>28</v>
      </c>
      <c r="B457" s="179">
        <v>2018</v>
      </c>
      <c r="C457" s="179">
        <v>4</v>
      </c>
      <c r="D457" s="39" t="str">
        <f t="shared" si="102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104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105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85">
        <f t="shared" si="106"/>
        <v>291087.59999999998</v>
      </c>
      <c r="AD457" s="141">
        <v>0.12</v>
      </c>
      <c r="AE457" s="186">
        <f t="shared" si="107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236" t="str">
        <f t="shared" si="114"/>
        <v>YAMAHA_Mounter</v>
      </c>
      <c r="AS457" s="22" t="str">
        <f t="shared" si="113"/>
        <v/>
      </c>
      <c r="AT457" s="238" t="str">
        <f t="shared" si="115"/>
        <v/>
      </c>
    </row>
    <row r="458" spans="1:46" s="12" customFormat="1">
      <c r="A458" s="195" t="s">
        <v>28</v>
      </c>
      <c r="B458" s="179">
        <v>2018</v>
      </c>
      <c r="C458" s="179">
        <v>8</v>
      </c>
      <c r="D458" s="39" t="str">
        <f t="shared" si="102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104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105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85">
        <f t="shared" si="106"/>
        <v>241597.79044799999</v>
      </c>
      <c r="AD458" s="141">
        <v>0.12</v>
      </c>
      <c r="AE458" s="186">
        <f t="shared" si="107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236" t="str">
        <f t="shared" si="114"/>
        <v>YAMAHA_Mounter</v>
      </c>
      <c r="AS458" s="22" t="str">
        <f t="shared" si="113"/>
        <v/>
      </c>
      <c r="AT458" s="238" t="str">
        <f t="shared" si="115"/>
        <v/>
      </c>
    </row>
    <row r="459" spans="1:46" s="12" customFormat="1">
      <c r="A459" s="195" t="s">
        <v>28</v>
      </c>
      <c r="B459" s="179">
        <v>2018</v>
      </c>
      <c r="C459" s="179">
        <v>8</v>
      </c>
      <c r="D459" s="39" t="str">
        <f t="shared" si="102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104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105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85">
        <f t="shared" si="106"/>
        <v>125146.94399999999</v>
      </c>
      <c r="AD459" s="141">
        <v>0.12</v>
      </c>
      <c r="AE459" s="186">
        <f t="shared" si="107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236" t="str">
        <f t="shared" si="114"/>
        <v>YAMAHA_Mounter</v>
      </c>
      <c r="AS459" s="22" t="str">
        <f t="shared" si="113"/>
        <v/>
      </c>
      <c r="AT459" s="238" t="str">
        <f t="shared" si="115"/>
        <v/>
      </c>
    </row>
    <row r="460" spans="1:46" s="12" customFormat="1">
      <c r="A460" s="195" t="s">
        <v>28</v>
      </c>
      <c r="B460" s="179">
        <v>2018</v>
      </c>
      <c r="C460" s="179">
        <v>8</v>
      </c>
      <c r="D460" s="39" t="str">
        <f t="shared" si="102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104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105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85">
        <f t="shared" si="106"/>
        <v>125146.94399999999</v>
      </c>
      <c r="AD460" s="141">
        <v>0.12</v>
      </c>
      <c r="AE460" s="186">
        <f t="shared" si="107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236" t="str">
        <f t="shared" si="114"/>
        <v>YAMAHA_Mounter</v>
      </c>
      <c r="AS460" s="22" t="str">
        <f t="shared" si="113"/>
        <v/>
      </c>
      <c r="AT460" s="238" t="str">
        <f t="shared" si="115"/>
        <v/>
      </c>
    </row>
    <row r="461" spans="1:46" s="12" customFormat="1">
      <c r="A461" s="195" t="s">
        <v>28</v>
      </c>
      <c r="B461" s="179">
        <v>2018</v>
      </c>
      <c r="C461" s="179">
        <v>8</v>
      </c>
      <c r="D461" s="39" t="str">
        <f t="shared" si="102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104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105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3308</v>
      </c>
      <c r="V461" s="13"/>
      <c r="W461" s="13" t="s">
        <v>246</v>
      </c>
      <c r="X461" s="192">
        <v>12724000</v>
      </c>
      <c r="Y461" s="193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85">
        <f t="shared" si="106"/>
        <v>220176.09599999999</v>
      </c>
      <c r="AD461" s="141">
        <v>0.12</v>
      </c>
      <c r="AE461" s="186">
        <f t="shared" si="107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236" t="str">
        <f t="shared" si="114"/>
        <v>YAMAHA_Mounter</v>
      </c>
      <c r="AS461" s="22" t="str">
        <f t="shared" si="113"/>
        <v/>
      </c>
      <c r="AT461" s="238" t="str">
        <f t="shared" si="115"/>
        <v/>
      </c>
    </row>
    <row r="462" spans="1:46" s="12" customFormat="1">
      <c r="A462" s="195" t="s">
        <v>28</v>
      </c>
      <c r="B462" s="179">
        <v>2018</v>
      </c>
      <c r="C462" s="179">
        <v>8</v>
      </c>
      <c r="D462" s="39" t="str">
        <f t="shared" si="102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104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105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3308</v>
      </c>
      <c r="V462" s="13"/>
      <c r="W462" s="13" t="s">
        <v>246</v>
      </c>
      <c r="X462" s="192">
        <v>12724000</v>
      </c>
      <c r="Y462" s="193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85">
        <f t="shared" si="106"/>
        <v>110088.048</v>
      </c>
      <c r="AD462" s="141">
        <v>0.12</v>
      </c>
      <c r="AE462" s="186">
        <f t="shared" si="107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236" t="str">
        <f t="shared" si="114"/>
        <v>YAMAHA_Mounter</v>
      </c>
      <c r="AS462" s="22" t="str">
        <f t="shared" si="113"/>
        <v/>
      </c>
      <c r="AT462" s="238" t="str">
        <f t="shared" si="115"/>
        <v/>
      </c>
    </row>
    <row r="463" spans="1:46" s="12" customFormat="1">
      <c r="A463" s="195" t="s">
        <v>28</v>
      </c>
      <c r="B463" s="179">
        <v>2018</v>
      </c>
      <c r="C463" s="179">
        <v>8</v>
      </c>
      <c r="D463" s="39" t="str">
        <f t="shared" si="102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104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105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85">
        <f t="shared" si="106"/>
        <v>105007.67999999999</v>
      </c>
      <c r="AD463" s="141">
        <v>0.12</v>
      </c>
      <c r="AE463" s="186">
        <f t="shared" si="107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236" t="str">
        <f t="shared" si="114"/>
        <v>YAMAHA_Mounter</v>
      </c>
      <c r="AS463" s="22" t="str">
        <f t="shared" si="113"/>
        <v/>
      </c>
      <c r="AT463" s="238" t="str">
        <f t="shared" si="115"/>
        <v/>
      </c>
    </row>
    <row r="464" spans="1:46" s="12" customFormat="1">
      <c r="A464" s="195" t="s">
        <v>28</v>
      </c>
      <c r="B464" s="179">
        <v>2018</v>
      </c>
      <c r="C464" s="179">
        <v>8</v>
      </c>
      <c r="D464" s="39" t="str">
        <f t="shared" si="102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104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105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85">
        <f t="shared" si="106"/>
        <v>105007.67999999999</v>
      </c>
      <c r="AD464" s="141">
        <v>0.12</v>
      </c>
      <c r="AE464" s="186">
        <f t="shared" si="107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236" t="str">
        <f t="shared" si="114"/>
        <v>YAMAHA_Mounter</v>
      </c>
      <c r="AS464" s="22" t="str">
        <f t="shared" si="113"/>
        <v/>
      </c>
      <c r="AT464" s="238" t="str">
        <f t="shared" si="115"/>
        <v/>
      </c>
    </row>
    <row r="465" spans="1:46" s="12" customFormat="1">
      <c r="A465" s="195" t="s">
        <v>43</v>
      </c>
      <c r="B465" s="179">
        <v>2018</v>
      </c>
      <c r="C465" s="179">
        <v>1</v>
      </c>
      <c r="D465" s="39" t="str">
        <f t="shared" si="102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104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105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85">
        <f t="shared" si="106"/>
        <v>904122.91199999989</v>
      </c>
      <c r="AD465" s="141">
        <v>0.12</v>
      </c>
      <c r="AE465" s="186">
        <f t="shared" si="107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236" t="str">
        <f t="shared" si="114"/>
        <v>YAMAHA_Mounter</v>
      </c>
      <c r="AS465" s="22" t="str">
        <f t="shared" si="113"/>
        <v/>
      </c>
      <c r="AT465" s="238" t="str">
        <f t="shared" si="115"/>
        <v/>
      </c>
    </row>
    <row r="466" spans="1:46" s="12" customFormat="1">
      <c r="A466" s="195" t="s">
        <v>43</v>
      </c>
      <c r="B466" s="179">
        <v>2018</v>
      </c>
      <c r="C466" s="179">
        <v>1</v>
      </c>
      <c r="D466" s="39" t="str">
        <f t="shared" si="102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104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105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85">
        <f t="shared" si="106"/>
        <v>183407.32799999998</v>
      </c>
      <c r="AD466" s="141">
        <v>0.12</v>
      </c>
      <c r="AE466" s="186">
        <f t="shared" si="107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236" t="str">
        <f t="shared" si="114"/>
        <v>YAMAHA_Mounter</v>
      </c>
      <c r="AS466" s="22" t="str">
        <f t="shared" si="113"/>
        <v/>
      </c>
      <c r="AT466" s="238" t="str">
        <f t="shared" si="115"/>
        <v/>
      </c>
    </row>
    <row r="467" spans="1:46" s="12" customFormat="1">
      <c r="A467" s="195" t="s">
        <v>43</v>
      </c>
      <c r="B467" s="179">
        <v>2018</v>
      </c>
      <c r="C467" s="179">
        <v>1</v>
      </c>
      <c r="D467" s="39" t="str">
        <f t="shared" si="102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104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105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85">
        <f t="shared" si="106"/>
        <v>196572.29760000002</v>
      </c>
      <c r="AD467" s="141">
        <v>8.8800000000000004E-2</v>
      </c>
      <c r="AE467" s="186" t="str">
        <f t="shared" si="107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236" t="str">
        <f t="shared" si="114"/>
        <v>YAMAHA_Mounter</v>
      </c>
      <c r="AS467" s="22" t="str">
        <f t="shared" si="113"/>
        <v/>
      </c>
      <c r="AT467" s="238" t="str">
        <f t="shared" si="115"/>
        <v/>
      </c>
    </row>
    <row r="468" spans="1:46" s="12" customFormat="1">
      <c r="A468" s="195" t="s">
        <v>43</v>
      </c>
      <c r="B468" s="179">
        <v>2018</v>
      </c>
      <c r="C468" s="179">
        <v>1</v>
      </c>
      <c r="D468" s="39" t="str">
        <f t="shared" si="102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104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105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85">
        <f t="shared" si="106"/>
        <v>72918.143999999986</v>
      </c>
      <c r="AD468" s="141">
        <v>0.12</v>
      </c>
      <c r="AE468" s="186">
        <f t="shared" si="107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236" t="str">
        <f t="shared" si="114"/>
        <v>YAMAHA_Mounter</v>
      </c>
      <c r="AS468" s="22" t="str">
        <f t="shared" si="113"/>
        <v/>
      </c>
      <c r="AT468" s="238" t="str">
        <f t="shared" si="115"/>
        <v/>
      </c>
    </row>
    <row r="469" spans="1:46" s="12" customFormat="1">
      <c r="A469" s="195" t="s">
        <v>43</v>
      </c>
      <c r="B469" s="179">
        <v>2018</v>
      </c>
      <c r="C469" s="179">
        <v>1</v>
      </c>
      <c r="D469" s="39" t="str">
        <f t="shared" si="102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104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105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85">
        <f t="shared" si="106"/>
        <v>285571.44</v>
      </c>
      <c r="AD469" s="141">
        <v>0.12</v>
      </c>
      <c r="AE469" s="186">
        <f t="shared" si="107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236" t="str">
        <f t="shared" si="114"/>
        <v>YAMAHA_Mounter</v>
      </c>
      <c r="AS469" s="22" t="str">
        <f t="shared" si="113"/>
        <v/>
      </c>
      <c r="AT469" s="238" t="str">
        <f t="shared" si="115"/>
        <v/>
      </c>
    </row>
    <row r="470" spans="1:46" s="12" customFormat="1">
      <c r="A470" s="195" t="s">
        <v>43</v>
      </c>
      <c r="B470" s="179">
        <v>2018</v>
      </c>
      <c r="C470" s="179">
        <v>1</v>
      </c>
      <c r="D470" s="39" t="str">
        <f t="shared" si="102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104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105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85">
        <f t="shared" si="106"/>
        <v>254520</v>
      </c>
      <c r="AD470" s="141">
        <v>0.12</v>
      </c>
      <c r="AE470" s="186">
        <f t="shared" si="107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236" t="str">
        <f t="shared" si="114"/>
        <v>YAMAHA_Mounter</v>
      </c>
      <c r="AS470" s="22" t="str">
        <f t="shared" si="113"/>
        <v/>
      </c>
      <c r="AT470" s="238" t="str">
        <f t="shared" si="115"/>
        <v/>
      </c>
    </row>
    <row r="471" spans="1:46" s="12" customFormat="1">
      <c r="A471" s="195" t="s">
        <v>43</v>
      </c>
      <c r="B471" s="179">
        <v>2018</v>
      </c>
      <c r="C471" s="179">
        <v>1</v>
      </c>
      <c r="D471" s="39" t="str">
        <f t="shared" si="102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104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105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85">
        <f t="shared" si="106"/>
        <v>145836.28799999997</v>
      </c>
      <c r="AD471" s="141">
        <v>0.12</v>
      </c>
      <c r="AE471" s="186">
        <f t="shared" si="107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236" t="str">
        <f t="shared" si="114"/>
        <v>YAMAHA_Mounter</v>
      </c>
      <c r="AS471" s="22" t="str">
        <f t="shared" si="113"/>
        <v/>
      </c>
      <c r="AT471" s="238" t="str">
        <f t="shared" si="115"/>
        <v/>
      </c>
    </row>
    <row r="472" spans="1:46" s="12" customFormat="1">
      <c r="A472" s="195" t="s">
        <v>43</v>
      </c>
      <c r="B472" s="179">
        <v>2018</v>
      </c>
      <c r="C472" s="179">
        <v>1</v>
      </c>
      <c r="D472" s="39" t="str">
        <f t="shared" si="102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104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105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85">
        <f t="shared" si="106"/>
        <v>63890.534400000004</v>
      </c>
      <c r="AD472" s="141">
        <v>8.8800000000000004E-2</v>
      </c>
      <c r="AE472" s="186" t="str">
        <f t="shared" si="107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170</v>
      </c>
      <c r="AP472" s="28" t="str">
        <f t="shared" si="111"/>
        <v>CancelCancel</v>
      </c>
      <c r="AQ472" s="28" t="str">
        <f t="shared" si="112"/>
        <v>CancelCancelJPY</v>
      </c>
      <c r="AR472" s="236" t="str">
        <f t="shared" si="114"/>
        <v>YAMAHA_Mounter</v>
      </c>
      <c r="AS472" s="22" t="str">
        <f t="shared" si="113"/>
        <v/>
      </c>
      <c r="AT472" s="238" t="str">
        <f t="shared" si="115"/>
        <v/>
      </c>
    </row>
    <row r="473" spans="1:46" s="12" customFormat="1">
      <c r="A473" s="195" t="s">
        <v>43</v>
      </c>
      <c r="B473" s="179">
        <v>2018</v>
      </c>
      <c r="C473" s="179">
        <v>1</v>
      </c>
      <c r="D473" s="39" t="str">
        <f t="shared" si="102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104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105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85">
        <f t="shared" si="106"/>
        <v>127781.06880000001</v>
      </c>
      <c r="AD473" s="141">
        <v>8.8800000000000004E-2</v>
      </c>
      <c r="AE473" s="186" t="str">
        <f t="shared" si="107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170</v>
      </c>
      <c r="AP473" s="28" t="str">
        <f t="shared" si="111"/>
        <v>CancelCancel</v>
      </c>
      <c r="AQ473" s="28" t="str">
        <f t="shared" si="112"/>
        <v>CancelCancelJPY</v>
      </c>
      <c r="AR473" s="236" t="str">
        <f t="shared" si="114"/>
        <v>YAMAHA_Mounter</v>
      </c>
      <c r="AS473" s="22" t="str">
        <f t="shared" si="113"/>
        <v/>
      </c>
      <c r="AT473" s="238" t="str">
        <f t="shared" si="115"/>
        <v/>
      </c>
    </row>
    <row r="474" spans="1:46" s="12" customFormat="1">
      <c r="A474" s="195" t="s">
        <v>28</v>
      </c>
      <c r="B474" s="179">
        <v>2018</v>
      </c>
      <c r="C474" s="179">
        <v>7</v>
      </c>
      <c r="D474" s="39" t="str">
        <f t="shared" si="102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104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105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85">
        <f t="shared" si="106"/>
        <v>88115.04</v>
      </c>
      <c r="AD474" s="141">
        <v>0.12</v>
      </c>
      <c r="AE474" s="186">
        <f t="shared" si="107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236" t="str">
        <f t="shared" si="114"/>
        <v>YAMAHA_Mounter</v>
      </c>
      <c r="AS474" s="22" t="str">
        <f t="shared" si="113"/>
        <v/>
      </c>
      <c r="AT474" s="238" t="str">
        <f t="shared" si="115"/>
        <v/>
      </c>
    </row>
    <row r="475" spans="1:46" s="12" customFormat="1">
      <c r="A475" s="195" t="s">
        <v>28</v>
      </c>
      <c r="B475" s="179">
        <v>2018</v>
      </c>
      <c r="C475" s="179">
        <v>7</v>
      </c>
      <c r="D475" s="39" t="str">
        <f t="shared" si="102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104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105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85">
        <f t="shared" si="106"/>
        <v>113724</v>
      </c>
      <c r="AD475" s="141">
        <v>0.12</v>
      </c>
      <c r="AE475" s="186">
        <f t="shared" si="107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567</v>
      </c>
      <c r="AP475" s="28" t="str">
        <f t="shared" si="111"/>
        <v>CancelCancel</v>
      </c>
      <c r="AQ475" s="28" t="str">
        <f t="shared" si="112"/>
        <v>CancelCancelJPY</v>
      </c>
      <c r="AR475" s="236" t="str">
        <f t="shared" si="114"/>
        <v>YAMAHA_Mounter</v>
      </c>
      <c r="AS475" s="22" t="str">
        <f t="shared" si="113"/>
        <v/>
      </c>
      <c r="AT475" s="238" t="str">
        <f t="shared" si="115"/>
        <v/>
      </c>
    </row>
    <row r="476" spans="1:46" s="12" customFormat="1">
      <c r="A476" s="195" t="s">
        <v>28</v>
      </c>
      <c r="B476" s="179">
        <v>2018</v>
      </c>
      <c r="C476" s="179">
        <v>7</v>
      </c>
      <c r="D476" s="39" t="str">
        <f t="shared" si="102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104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105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85">
        <f t="shared" si="106"/>
        <v>90499.92</v>
      </c>
      <c r="AD476" s="141">
        <v>0.12</v>
      </c>
      <c r="AE476" s="186">
        <f t="shared" si="107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236" t="str">
        <f t="shared" si="114"/>
        <v>YAMAHA_Mounter</v>
      </c>
      <c r="AS476" s="22" t="str">
        <f t="shared" si="113"/>
        <v/>
      </c>
      <c r="AT476" s="238" t="str">
        <f t="shared" si="115"/>
        <v/>
      </c>
    </row>
    <row r="477" spans="1:46" s="12" customFormat="1">
      <c r="A477" s="195" t="s">
        <v>28</v>
      </c>
      <c r="B477" s="179">
        <v>2018</v>
      </c>
      <c r="C477" s="179">
        <v>7</v>
      </c>
      <c r="D477" s="39" t="str">
        <f t="shared" si="102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104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105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85">
        <f t="shared" si="106"/>
        <v>215939.1312</v>
      </c>
      <c r="AD477" s="141">
        <v>0.12</v>
      </c>
      <c r="AE477" s="186">
        <f t="shared" si="107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236" t="str">
        <f t="shared" si="114"/>
        <v>YAMAHA_Mounter</v>
      </c>
      <c r="AS477" s="22" t="str">
        <f t="shared" si="113"/>
        <v/>
      </c>
      <c r="AT477" s="238" t="str">
        <f t="shared" si="115"/>
        <v/>
      </c>
    </row>
    <row r="478" spans="1:46" s="12" customFormat="1">
      <c r="A478" s="195" t="s">
        <v>28</v>
      </c>
      <c r="B478" s="179">
        <v>2018</v>
      </c>
      <c r="C478" s="179">
        <v>7</v>
      </c>
      <c r="D478" s="39" t="str">
        <f t="shared" si="102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104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105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85">
        <f t="shared" si="106"/>
        <v>405504</v>
      </c>
      <c r="AD478" s="141">
        <v>0.12</v>
      </c>
      <c r="AE478" s="186">
        <f t="shared" si="107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236" t="str">
        <f t="shared" si="114"/>
        <v>YAMAHA_Mounter</v>
      </c>
      <c r="AS478" s="22" t="str">
        <f t="shared" si="113"/>
        <v/>
      </c>
      <c r="AT478" s="238" t="str">
        <f t="shared" si="115"/>
        <v/>
      </c>
    </row>
    <row r="479" spans="1:46" s="12" customFormat="1">
      <c r="A479" s="195" t="s">
        <v>28</v>
      </c>
      <c r="B479" s="179">
        <v>2018</v>
      </c>
      <c r="C479" s="179">
        <v>7</v>
      </c>
      <c r="D479" s="39" t="str">
        <f t="shared" si="102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104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105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85">
        <f t="shared" si="106"/>
        <v>241597.79044799999</v>
      </c>
      <c r="AD479" s="141">
        <v>0.12</v>
      </c>
      <c r="AE479" s="186">
        <f t="shared" si="107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236" t="str">
        <f t="shared" si="114"/>
        <v>YAMAHA_Mounter</v>
      </c>
      <c r="AS479" s="22" t="str">
        <f t="shared" si="113"/>
        <v/>
      </c>
      <c r="AT479" s="238" t="str">
        <f t="shared" si="115"/>
        <v/>
      </c>
    </row>
    <row r="480" spans="1:46" s="12" customFormat="1">
      <c r="A480" s="195" t="s">
        <v>28</v>
      </c>
      <c r="B480" s="179">
        <v>2018</v>
      </c>
      <c r="C480" s="179">
        <v>7</v>
      </c>
      <c r="D480" s="39" t="str">
        <f t="shared" si="102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104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105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85">
        <f t="shared" si="106"/>
        <v>117126</v>
      </c>
      <c r="AD480" s="141">
        <v>0.12</v>
      </c>
      <c r="AE480" s="186">
        <f t="shared" si="107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236" t="str">
        <f t="shared" si="114"/>
        <v>YAMAHA_Mounter</v>
      </c>
      <c r="AS480" s="22" t="str">
        <f t="shared" si="113"/>
        <v/>
      </c>
      <c r="AT480" s="238" t="str">
        <f t="shared" si="115"/>
        <v/>
      </c>
    </row>
    <row r="481" spans="1:46" s="12" customFormat="1">
      <c r="A481" s="195" t="s">
        <v>28</v>
      </c>
      <c r="B481" s="179">
        <v>2018</v>
      </c>
      <c r="C481" s="179">
        <v>7</v>
      </c>
      <c r="D481" s="39" t="str">
        <f t="shared" si="102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104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105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85">
        <f t="shared" si="106"/>
        <v>227448</v>
      </c>
      <c r="AD481" s="141">
        <v>0.12</v>
      </c>
      <c r="AE481" s="186">
        <f t="shared" si="107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236" t="str">
        <f t="shared" si="114"/>
        <v>YAMAHA_Mounter</v>
      </c>
      <c r="AS481" s="22" t="str">
        <f t="shared" si="113"/>
        <v/>
      </c>
      <c r="AT481" s="238" t="str">
        <f t="shared" si="115"/>
        <v/>
      </c>
    </row>
    <row r="482" spans="1:46" s="12" customFormat="1">
      <c r="A482" s="195" t="s">
        <v>28</v>
      </c>
      <c r="B482" s="179">
        <v>2018</v>
      </c>
      <c r="C482" s="179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104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105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85">
        <f t="shared" si="106"/>
        <v>147084</v>
      </c>
      <c r="AD482" s="141">
        <v>0.12</v>
      </c>
      <c r="AE482" s="186">
        <f t="shared" si="107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236" t="str">
        <f t="shared" si="114"/>
        <v>YAMAHA_Mounter</v>
      </c>
      <c r="AS482" s="22" t="str">
        <f t="shared" si="113"/>
        <v/>
      </c>
      <c r="AT482" s="238" t="str">
        <f t="shared" si="115"/>
        <v/>
      </c>
    </row>
    <row r="483" spans="1:46" s="12" customFormat="1">
      <c r="A483" s="195" t="s">
        <v>43</v>
      </c>
      <c r="B483" s="179">
        <v>2018</v>
      </c>
      <c r="C483" s="179">
        <v>3</v>
      </c>
      <c r="D483" s="39" t="str">
        <f t="shared" si="117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104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105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85">
        <f t="shared" si="106"/>
        <v>128578.31999999999</v>
      </c>
      <c r="AD483" s="141">
        <v>0.12</v>
      </c>
      <c r="AE483" s="186">
        <f t="shared" si="107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236" t="str">
        <f t="shared" si="114"/>
        <v>YAMAHA_Mounter</v>
      </c>
      <c r="AS483" s="22" t="str">
        <f t="shared" si="113"/>
        <v/>
      </c>
      <c r="AT483" s="238" t="str">
        <f t="shared" si="115"/>
        <v/>
      </c>
    </row>
    <row r="484" spans="1:46" s="12" customFormat="1">
      <c r="A484" s="195" t="s">
        <v>43</v>
      </c>
      <c r="B484" s="179">
        <v>2018</v>
      </c>
      <c r="C484" s="179">
        <v>3</v>
      </c>
      <c r="D484" s="39" t="str">
        <f t="shared" si="117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104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105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85">
        <f t="shared" si="106"/>
        <v>249826.5</v>
      </c>
      <c r="AD484" s="141">
        <v>0.12</v>
      </c>
      <c r="AE484" s="186" t="str">
        <f t="shared" si="107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236" t="str">
        <f t="shared" si="114"/>
        <v>YAMAHA_Mounter</v>
      </c>
      <c r="AS484" s="22" t="str">
        <f t="shared" si="113"/>
        <v/>
      </c>
      <c r="AT484" s="238" t="str">
        <f t="shared" si="115"/>
        <v/>
      </c>
    </row>
    <row r="485" spans="1:46" s="12" customFormat="1">
      <c r="A485" s="195" t="s">
        <v>43</v>
      </c>
      <c r="B485" s="179">
        <v>2018</v>
      </c>
      <c r="C485" s="179">
        <v>3</v>
      </c>
      <c r="D485" s="39" t="str">
        <f t="shared" si="117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104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105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85">
        <f t="shared" si="106"/>
        <v>79920.345600000001</v>
      </c>
      <c r="AD485" s="141">
        <v>0.12</v>
      </c>
      <c r="AE485" s="186">
        <f t="shared" si="107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236" t="str">
        <f t="shared" si="114"/>
        <v>YAMAHA_Mounter</v>
      </c>
      <c r="AS485" s="22" t="str">
        <f t="shared" si="113"/>
        <v/>
      </c>
      <c r="AT485" s="238" t="str">
        <f t="shared" si="115"/>
        <v/>
      </c>
    </row>
    <row r="486" spans="1:46" s="12" customFormat="1">
      <c r="A486" s="195" t="s">
        <v>43</v>
      </c>
      <c r="B486" s="179">
        <v>2018</v>
      </c>
      <c r="C486" s="179">
        <v>3</v>
      </c>
      <c r="D486" s="39" t="str">
        <f t="shared" si="117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104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105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85">
        <f t="shared" si="106"/>
        <v>159374.78784</v>
      </c>
      <c r="AD486" s="141">
        <v>0.12</v>
      </c>
      <c r="AE486" s="186">
        <f t="shared" si="107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236" t="str">
        <f t="shared" si="114"/>
        <v>YAMAHA_Mounter</v>
      </c>
      <c r="AS486" s="22" t="str">
        <f t="shared" si="113"/>
        <v/>
      </c>
      <c r="AT486" s="238" t="str">
        <f t="shared" si="115"/>
        <v/>
      </c>
    </row>
    <row r="487" spans="1:46" s="12" customFormat="1">
      <c r="A487" s="195" t="s">
        <v>43</v>
      </c>
      <c r="B487" s="179">
        <v>2018</v>
      </c>
      <c r="C487" s="179">
        <v>3</v>
      </c>
      <c r="D487" s="39" t="str">
        <f t="shared" si="117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104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105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85">
        <f t="shared" si="106"/>
        <v>83391</v>
      </c>
      <c r="AD487" s="141">
        <v>0.12</v>
      </c>
      <c r="AE487" s="186" t="str">
        <f t="shared" si="107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236" t="str">
        <f t="shared" si="114"/>
        <v>YAMAHA_Mounter</v>
      </c>
      <c r="AS487" s="22" t="str">
        <f t="shared" si="113"/>
        <v/>
      </c>
      <c r="AT487" s="238" t="str">
        <f t="shared" si="115"/>
        <v/>
      </c>
    </row>
    <row r="488" spans="1:46" s="12" customFormat="1">
      <c r="A488" s="195" t="s">
        <v>28</v>
      </c>
      <c r="B488" s="179">
        <v>2018</v>
      </c>
      <c r="C488" s="179">
        <v>5</v>
      </c>
      <c r="D488" s="39" t="str">
        <f t="shared" si="117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104"/>
        <v>Cancel</v>
      </c>
      <c r="J488" s="191" t="s">
        <v>578</v>
      </c>
      <c r="K488" s="191" t="s">
        <v>3317</v>
      </c>
      <c r="L488" s="17" t="s">
        <v>78</v>
      </c>
      <c r="M488" s="13" t="s">
        <v>46</v>
      </c>
      <c r="N488" s="13">
        <v>1</v>
      </c>
      <c r="O488" s="13"/>
      <c r="P488" s="39" t="str">
        <f t="shared" si="105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85">
        <f t="shared" si="106"/>
        <v>137772.09359999999</v>
      </c>
      <c r="AD488" s="141">
        <v>0.12</v>
      </c>
      <c r="AE488" s="186">
        <f t="shared" si="107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236" t="str">
        <f t="shared" si="114"/>
        <v>YAMAHA_Mounter</v>
      </c>
      <c r="AS488" s="22" t="str">
        <f t="shared" si="113"/>
        <v/>
      </c>
      <c r="AT488" s="238" t="str">
        <f t="shared" si="115"/>
        <v/>
      </c>
    </row>
    <row r="489" spans="1:46" s="12" customFormat="1">
      <c r="A489" s="195" t="s">
        <v>28</v>
      </c>
      <c r="B489" s="179">
        <v>2018</v>
      </c>
      <c r="C489" s="179">
        <v>5</v>
      </c>
      <c r="D489" s="39" t="str">
        <f t="shared" si="117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104"/>
        <v>Cancel</v>
      </c>
      <c r="J489" s="191" t="s">
        <v>579</v>
      </c>
      <c r="K489" s="191" t="s">
        <v>3317</v>
      </c>
      <c r="L489" s="17" t="s">
        <v>78</v>
      </c>
      <c r="M489" s="13" t="s">
        <v>46</v>
      </c>
      <c r="N489" s="13">
        <v>1</v>
      </c>
      <c r="O489" s="13"/>
      <c r="P489" s="39" t="str">
        <f t="shared" si="105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85">
        <f t="shared" si="106"/>
        <v>137772.09359999999</v>
      </c>
      <c r="AD489" s="141">
        <v>0.12</v>
      </c>
      <c r="AE489" s="186">
        <f t="shared" si="107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236" t="str">
        <f t="shared" si="114"/>
        <v>YAMAHA_Mounter</v>
      </c>
      <c r="AS489" s="22" t="str">
        <f t="shared" si="113"/>
        <v/>
      </c>
      <c r="AT489" s="238" t="str">
        <f t="shared" si="115"/>
        <v/>
      </c>
    </row>
    <row r="490" spans="1:46" s="12" customFormat="1">
      <c r="A490" s="195" t="s">
        <v>28</v>
      </c>
      <c r="B490" s="179">
        <v>2018</v>
      </c>
      <c r="C490" s="179">
        <v>5</v>
      </c>
      <c r="D490" s="39" t="str">
        <f t="shared" si="117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104"/>
        <v>Cancel</v>
      </c>
      <c r="J490" s="191" t="s">
        <v>580</v>
      </c>
      <c r="K490" s="191" t="s">
        <v>3312</v>
      </c>
      <c r="L490" s="17" t="s">
        <v>54</v>
      </c>
      <c r="M490" s="13" t="s">
        <v>46</v>
      </c>
      <c r="N490" s="13">
        <v>4</v>
      </c>
      <c r="O490" s="13"/>
      <c r="P490" s="39" t="str">
        <f t="shared" si="105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85">
        <f t="shared" si="106"/>
        <v>359930.11200000002</v>
      </c>
      <c r="AD490" s="141">
        <v>0.12</v>
      </c>
      <c r="AE490" s="186">
        <f t="shared" si="107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236" t="str">
        <f t="shared" si="114"/>
        <v>YAMAHA_Mounter</v>
      </c>
      <c r="AS490" s="22" t="str">
        <f t="shared" si="113"/>
        <v/>
      </c>
      <c r="AT490" s="238" t="str">
        <f t="shared" si="115"/>
        <v/>
      </c>
    </row>
    <row r="491" spans="1:46" s="12" customFormat="1">
      <c r="A491" s="195" t="s">
        <v>28</v>
      </c>
      <c r="B491" s="179">
        <v>2018</v>
      </c>
      <c r="C491" s="179">
        <v>5</v>
      </c>
      <c r="D491" s="39" t="str">
        <f t="shared" si="117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104"/>
        <v>Cancel</v>
      </c>
      <c r="J491" s="191" t="s">
        <v>581</v>
      </c>
      <c r="K491" s="191" t="s">
        <v>3318</v>
      </c>
      <c r="L491" s="17" t="s">
        <v>78</v>
      </c>
      <c r="M491" s="13" t="s">
        <v>46</v>
      </c>
      <c r="N491" s="13">
        <v>5</v>
      </c>
      <c r="O491" s="13"/>
      <c r="P491" s="39" t="str">
        <f t="shared" si="105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85">
        <f t="shared" si="106"/>
        <v>800280</v>
      </c>
      <c r="AD491" s="141">
        <v>0.12</v>
      </c>
      <c r="AE491" s="186">
        <f t="shared" si="107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236" t="str">
        <f t="shared" si="114"/>
        <v>YAMAHA_Mounter</v>
      </c>
      <c r="AS491" s="22" t="str">
        <f t="shared" si="113"/>
        <v/>
      </c>
      <c r="AT491" s="238" t="str">
        <f t="shared" si="115"/>
        <v/>
      </c>
    </row>
    <row r="492" spans="1:46" s="12" customFormat="1">
      <c r="A492" s="195" t="s">
        <v>28</v>
      </c>
      <c r="B492" s="179">
        <v>2018</v>
      </c>
      <c r="C492" s="179">
        <v>5</v>
      </c>
      <c r="D492" s="39" t="str">
        <f t="shared" si="117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104"/>
        <v>Cancel</v>
      </c>
      <c r="J492" s="191" t="s">
        <v>581</v>
      </c>
      <c r="K492" s="191" t="s">
        <v>3318</v>
      </c>
      <c r="L492" s="17" t="s">
        <v>54</v>
      </c>
      <c r="M492" s="13" t="s">
        <v>46</v>
      </c>
      <c r="N492" s="13">
        <v>2</v>
      </c>
      <c r="O492" s="13"/>
      <c r="P492" s="39" t="str">
        <f t="shared" si="105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85">
        <f t="shared" si="106"/>
        <v>231650.40000000002</v>
      </c>
      <c r="AD492" s="141">
        <v>0.12</v>
      </c>
      <c r="AE492" s="186">
        <f t="shared" si="107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236" t="str">
        <f t="shared" si="114"/>
        <v>YAMAHA_Mounter</v>
      </c>
      <c r="AS492" s="22" t="str">
        <f t="shared" si="113"/>
        <v/>
      </c>
      <c r="AT492" s="238" t="str">
        <f t="shared" si="115"/>
        <v/>
      </c>
    </row>
    <row r="493" spans="1:46" s="12" customFormat="1">
      <c r="A493" s="195" t="s">
        <v>28</v>
      </c>
      <c r="B493" s="179">
        <v>2018</v>
      </c>
      <c r="C493" s="179">
        <v>11</v>
      </c>
      <c r="D493" s="39" t="str">
        <f t="shared" si="117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104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105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85">
        <f t="shared" si="106"/>
        <v>64809.599999999999</v>
      </c>
      <c r="AD493" s="141">
        <v>0.12</v>
      </c>
      <c r="AE493" s="186">
        <f t="shared" si="107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236" t="str">
        <f t="shared" si="114"/>
        <v>YAMAHA_Mounter</v>
      </c>
      <c r="AS493" s="22" t="str">
        <f t="shared" si="113"/>
        <v/>
      </c>
      <c r="AT493" s="238" t="str">
        <f t="shared" si="115"/>
        <v/>
      </c>
    </row>
    <row r="494" spans="1:46" s="12" customFormat="1">
      <c r="A494" s="195" t="s">
        <v>28</v>
      </c>
      <c r="B494" s="179">
        <v>2018</v>
      </c>
      <c r="C494" s="179">
        <v>9</v>
      </c>
      <c r="D494" s="39" t="str">
        <f t="shared" si="117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104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105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85">
        <f t="shared" si="106"/>
        <v>214775.99999999997</v>
      </c>
      <c r="AD494" s="141">
        <v>0.12</v>
      </c>
      <c r="AE494" s="186">
        <f t="shared" si="107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236" t="str">
        <f t="shared" si="114"/>
        <v>YAMAHA_Mounter</v>
      </c>
      <c r="AS494" s="22" t="str">
        <f t="shared" si="113"/>
        <v/>
      </c>
      <c r="AT494" s="238" t="str">
        <f t="shared" si="115"/>
        <v/>
      </c>
    </row>
    <row r="495" spans="1:46" s="12" customFormat="1">
      <c r="A495" s="13" t="s">
        <v>34</v>
      </c>
      <c r="B495" s="179">
        <v>2019</v>
      </c>
      <c r="C495" s="179">
        <v>4</v>
      </c>
      <c r="D495" s="39" t="str">
        <f t="shared" si="117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104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105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85">
        <f t="shared" si="106"/>
        <v>112210.96460530974</v>
      </c>
      <c r="AD495" s="141">
        <v>0.1111</v>
      </c>
      <c r="AE495" s="186">
        <f t="shared" si="107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236" t="str">
        <f t="shared" si="114"/>
        <v>YAMAHA_Mounter</v>
      </c>
      <c r="AS495" s="22">
        <f t="shared" si="113"/>
        <v>0</v>
      </c>
      <c r="AT495" s="238" t="str">
        <f t="shared" si="115"/>
        <v>0-3 months</v>
      </c>
    </row>
    <row r="496" spans="1:46" s="12" customFormat="1">
      <c r="A496" s="13" t="s">
        <v>34</v>
      </c>
      <c r="B496" s="179">
        <v>2019</v>
      </c>
      <c r="C496" s="179">
        <v>4</v>
      </c>
      <c r="D496" s="39" t="str">
        <f t="shared" si="117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104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105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85">
        <f t="shared" si="106"/>
        <v>229976.94100884959</v>
      </c>
      <c r="AD496" s="141">
        <v>0.1111</v>
      </c>
      <c r="AE496" s="186">
        <f t="shared" si="107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236" t="str">
        <f t="shared" si="114"/>
        <v>YAMAHA_Mounter</v>
      </c>
      <c r="AS496" s="22">
        <f t="shared" si="113"/>
        <v>0</v>
      </c>
      <c r="AT496" s="238" t="str">
        <f t="shared" si="115"/>
        <v>0-3 months</v>
      </c>
    </row>
    <row r="497" spans="1:46" s="12" customFormat="1">
      <c r="A497" s="13" t="s">
        <v>34</v>
      </c>
      <c r="B497" s="179">
        <v>2019</v>
      </c>
      <c r="C497" s="179">
        <v>4</v>
      </c>
      <c r="D497" s="39" t="str">
        <f t="shared" si="117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104"/>
        <v>Q1</v>
      </c>
      <c r="J497" s="191" t="s">
        <v>588</v>
      </c>
      <c r="K497" s="191" t="s">
        <v>3098</v>
      </c>
      <c r="L497" s="17" t="s">
        <v>54</v>
      </c>
      <c r="M497" s="13" t="s">
        <v>46</v>
      </c>
      <c r="N497" s="13">
        <v>4</v>
      </c>
      <c r="O497" s="13"/>
      <c r="P497" s="39" t="str">
        <f t="shared" si="105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85">
        <f t="shared" si="106"/>
        <v>289116.37975221244</v>
      </c>
      <c r="AD497" s="141">
        <v>0.1008</v>
      </c>
      <c r="AE497" s="186">
        <f t="shared" si="107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236" t="str">
        <f t="shared" si="114"/>
        <v>YAMAHA_Mounter</v>
      </c>
      <c r="AS497" s="22">
        <f t="shared" si="113"/>
        <v>0</v>
      </c>
      <c r="AT497" s="238" t="str">
        <f t="shared" si="115"/>
        <v>0-3 months</v>
      </c>
    </row>
    <row r="498" spans="1:46" s="12" customFormat="1">
      <c r="A498" s="13" t="s">
        <v>34</v>
      </c>
      <c r="B498" s="179">
        <v>2019</v>
      </c>
      <c r="C498" s="179">
        <v>4</v>
      </c>
      <c r="D498" s="39" t="str">
        <f t="shared" si="117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104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105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85">
        <f t="shared" si="106"/>
        <v>85193.403599999991</v>
      </c>
      <c r="AD498" s="141">
        <v>0.1321</v>
      </c>
      <c r="AE498" s="186">
        <f t="shared" si="107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236" t="str">
        <f t="shared" si="114"/>
        <v>YAMAHA_Mounter</v>
      </c>
      <c r="AS498" s="22">
        <f t="shared" si="113"/>
        <v>0</v>
      </c>
      <c r="AT498" s="238" t="str">
        <f t="shared" si="115"/>
        <v>0-3 months</v>
      </c>
    </row>
    <row r="499" spans="1:46" s="12" customFormat="1">
      <c r="A499" s="13" t="s">
        <v>34</v>
      </c>
      <c r="B499" s="179">
        <v>2019</v>
      </c>
      <c r="C499" s="179">
        <v>4</v>
      </c>
      <c r="D499" s="39" t="str">
        <f t="shared" si="117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104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105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85">
        <f t="shared" si="106"/>
        <v>71638.455000000002</v>
      </c>
      <c r="AD499" s="141">
        <v>0.1043</v>
      </c>
      <c r="AE499" s="186">
        <f t="shared" si="107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236" t="str">
        <f t="shared" si="114"/>
        <v>YAMAHA_Mounter</v>
      </c>
      <c r="AS499" s="22">
        <f t="shared" si="113"/>
        <v>0</v>
      </c>
      <c r="AT499" s="238" t="str">
        <f t="shared" si="115"/>
        <v>0-3 months</v>
      </c>
    </row>
    <row r="500" spans="1:46" s="12" customFormat="1">
      <c r="A500" s="13" t="s">
        <v>34</v>
      </c>
      <c r="B500" s="179">
        <v>2019</v>
      </c>
      <c r="C500" s="179">
        <v>4</v>
      </c>
      <c r="D500" s="39" t="str">
        <f t="shared" si="117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104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105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85">
        <f t="shared" si="106"/>
        <v>133500.64859999999</v>
      </c>
      <c r="AD500" s="141">
        <v>0.16619999999999999</v>
      </c>
      <c r="AE500" s="186">
        <f t="shared" si="107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236" t="str">
        <f t="shared" si="114"/>
        <v>YAMAHA_Mounter</v>
      </c>
      <c r="AS500" s="22">
        <f t="shared" si="113"/>
        <v>0</v>
      </c>
      <c r="AT500" s="238" t="str">
        <f t="shared" si="115"/>
        <v>0-3 months</v>
      </c>
    </row>
    <row r="501" spans="1:46" s="12" customFormat="1">
      <c r="A501" s="13" t="s">
        <v>28</v>
      </c>
      <c r="B501" s="179">
        <v>2019</v>
      </c>
      <c r="C501" s="179">
        <v>1</v>
      </c>
      <c r="D501" s="39" t="str">
        <f t="shared" si="117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104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105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85">
        <f t="shared" si="106"/>
        <v>67281.623999999996</v>
      </c>
      <c r="AD501" s="141">
        <v>9.3399999999999997E-2</v>
      </c>
      <c r="AE501" s="186">
        <f t="shared" si="107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236" t="str">
        <f t="shared" si="114"/>
        <v>YAMAHA_Mounter</v>
      </c>
      <c r="AS501" s="22">
        <f t="shared" si="113"/>
        <v>3</v>
      </c>
      <c r="AT501" s="238" t="str">
        <f t="shared" si="115"/>
        <v>0-3 months</v>
      </c>
    </row>
    <row r="502" spans="1:46" s="12" customFormat="1">
      <c r="A502" s="13" t="s">
        <v>28</v>
      </c>
      <c r="B502" s="179">
        <v>2019</v>
      </c>
      <c r="C502" s="179">
        <v>1</v>
      </c>
      <c r="D502" s="39" t="str">
        <f t="shared" si="117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104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105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85">
        <f t="shared" si="106"/>
        <v>59805.887999999999</v>
      </c>
      <c r="AD502" s="141">
        <v>9.3399999999999997E-2</v>
      </c>
      <c r="AE502" s="186">
        <f t="shared" si="107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236" t="str">
        <f t="shared" si="114"/>
        <v>YAMAHA_Mounter</v>
      </c>
      <c r="AS502" s="22">
        <f t="shared" si="113"/>
        <v>3</v>
      </c>
      <c r="AT502" s="238" t="str">
        <f t="shared" si="115"/>
        <v>0-3 months</v>
      </c>
    </row>
    <row r="503" spans="1:46" s="12" customFormat="1">
      <c r="A503" s="13" t="s">
        <v>28</v>
      </c>
      <c r="B503" s="179">
        <v>2019</v>
      </c>
      <c r="C503" s="179">
        <v>1</v>
      </c>
      <c r="D503" s="39" t="str">
        <f t="shared" si="117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104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105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85">
        <f t="shared" si="106"/>
        <v>59805.887999999999</v>
      </c>
      <c r="AD503" s="141">
        <v>9.3399999999999997E-2</v>
      </c>
      <c r="AE503" s="186">
        <f t="shared" si="107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236" t="str">
        <f t="shared" si="114"/>
        <v>YAMAHA_Mounter</v>
      </c>
      <c r="AS503" s="22">
        <f t="shared" si="113"/>
        <v>3</v>
      </c>
      <c r="AT503" s="238" t="str">
        <f t="shared" si="115"/>
        <v>0-3 months</v>
      </c>
    </row>
    <row r="504" spans="1:46" s="12" customFormat="1">
      <c r="A504" s="13" t="s">
        <v>34</v>
      </c>
      <c r="B504" s="179">
        <v>2019</v>
      </c>
      <c r="C504" s="179">
        <v>4</v>
      </c>
      <c r="D504" s="39" t="str">
        <f t="shared" si="117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104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105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85">
        <f t="shared" si="106"/>
        <v>144346.94999999998</v>
      </c>
      <c r="AD504" s="141">
        <v>0.121</v>
      </c>
      <c r="AE504" s="186">
        <f t="shared" si="107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236" t="str">
        <f t="shared" si="114"/>
        <v>YAMAHA_Mounter</v>
      </c>
      <c r="AS504" s="22">
        <f t="shared" si="113"/>
        <v>0</v>
      </c>
      <c r="AT504" s="238" t="str">
        <f t="shared" si="115"/>
        <v>0-3 months</v>
      </c>
    </row>
    <row r="505" spans="1:46" s="12" customFormat="1">
      <c r="A505" s="13" t="s">
        <v>34</v>
      </c>
      <c r="B505" s="179">
        <v>2019</v>
      </c>
      <c r="C505" s="179">
        <v>4</v>
      </c>
      <c r="D505" s="39" t="str">
        <f t="shared" si="117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104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105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85">
        <f t="shared" si="106"/>
        <v>112766.13549672</v>
      </c>
      <c r="AD505" s="141">
        <v>0.1114</v>
      </c>
      <c r="AE505" s="186">
        <f t="shared" si="107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236" t="str">
        <f t="shared" si="114"/>
        <v>YAMAHA_Mounter</v>
      </c>
      <c r="AS505" s="22">
        <f t="shared" si="113"/>
        <v>0</v>
      </c>
      <c r="AT505" s="238" t="str">
        <f t="shared" si="115"/>
        <v>0-3 months</v>
      </c>
    </row>
    <row r="506" spans="1:46" s="12" customFormat="1">
      <c r="A506" s="13" t="s">
        <v>34</v>
      </c>
      <c r="B506" s="179">
        <v>2019</v>
      </c>
      <c r="C506" s="179">
        <v>4</v>
      </c>
      <c r="D506" s="39" t="str">
        <f t="shared" si="117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104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105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85">
        <f t="shared" si="106"/>
        <v>69294.481769999999</v>
      </c>
      <c r="AD506" s="141">
        <v>0.1114</v>
      </c>
      <c r="AE506" s="186">
        <f t="shared" si="107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236" t="str">
        <f t="shared" si="114"/>
        <v>YAMAHA_Mounter</v>
      </c>
      <c r="AS506" s="22">
        <f t="shared" si="113"/>
        <v>0</v>
      </c>
      <c r="AT506" s="238" t="str">
        <f t="shared" si="115"/>
        <v>0-3 months</v>
      </c>
    </row>
    <row r="507" spans="1:46" s="12" customFormat="1">
      <c r="A507" s="13" t="s">
        <v>34</v>
      </c>
      <c r="B507" s="179">
        <v>2019</v>
      </c>
      <c r="C507" s="179">
        <v>4</v>
      </c>
      <c r="D507" s="39" t="str">
        <f t="shared" si="117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104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105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85">
        <f t="shared" si="106"/>
        <v>69294.481769999999</v>
      </c>
      <c r="AD507" s="141">
        <v>0.1114</v>
      </c>
      <c r="AE507" s="186">
        <f t="shared" si="107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236" t="str">
        <f t="shared" si="114"/>
        <v>YAMAHA_Mounter</v>
      </c>
      <c r="AS507" s="22">
        <f t="shared" si="113"/>
        <v>0</v>
      </c>
      <c r="AT507" s="238" t="str">
        <f t="shared" si="115"/>
        <v>0-3 months</v>
      </c>
    </row>
    <row r="508" spans="1:46" s="12" customFormat="1">
      <c r="A508" s="13" t="s">
        <v>34</v>
      </c>
      <c r="B508" s="179">
        <v>2019</v>
      </c>
      <c r="C508" s="179">
        <v>4</v>
      </c>
      <c r="D508" s="39" t="str">
        <f t="shared" si="117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104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105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85">
        <f t="shared" si="106"/>
        <v>154466.34720000002</v>
      </c>
      <c r="AD508" s="141">
        <v>0.13420000000000001</v>
      </c>
      <c r="AE508" s="186">
        <f t="shared" si="107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236" t="str">
        <f t="shared" si="114"/>
        <v>YAMAHA_Mounter</v>
      </c>
      <c r="AS508" s="22">
        <f t="shared" si="113"/>
        <v>0</v>
      </c>
      <c r="AT508" s="238" t="str">
        <f t="shared" si="115"/>
        <v>0-3 months</v>
      </c>
    </row>
    <row r="509" spans="1:46" s="12" customFormat="1">
      <c r="A509" s="13" t="s">
        <v>34</v>
      </c>
      <c r="B509" s="179">
        <v>2019</v>
      </c>
      <c r="C509" s="179">
        <v>4</v>
      </c>
      <c r="D509" s="39" t="str">
        <f t="shared" si="117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104"/>
        <v>Q1</v>
      </c>
      <c r="J509" s="191" t="s">
        <v>603</v>
      </c>
      <c r="K509" s="191" t="s">
        <v>3109</v>
      </c>
      <c r="L509" s="17" t="s">
        <v>78</v>
      </c>
      <c r="M509" s="13" t="s">
        <v>46</v>
      </c>
      <c r="N509" s="13">
        <v>1</v>
      </c>
      <c r="O509" s="13"/>
      <c r="P509" s="39" t="str">
        <f t="shared" si="105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85">
        <f t="shared" si="106"/>
        <v>102860.17699115045</v>
      </c>
      <c r="AD509" s="141">
        <v>0.1002</v>
      </c>
      <c r="AE509" s="186">
        <f t="shared" si="107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236" t="str">
        <f t="shared" si="114"/>
        <v>YAMAHA_Mounter</v>
      </c>
      <c r="AS509" s="22">
        <f t="shared" si="113"/>
        <v>0</v>
      </c>
      <c r="AT509" s="238" t="str">
        <f t="shared" si="115"/>
        <v>0-3 months</v>
      </c>
    </row>
    <row r="510" spans="1:46" s="12" customFormat="1">
      <c r="A510" s="13" t="s">
        <v>34</v>
      </c>
      <c r="B510" s="179">
        <v>2019</v>
      </c>
      <c r="C510" s="179">
        <v>4</v>
      </c>
      <c r="D510" s="39" t="str">
        <f t="shared" si="117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104"/>
        <v>Q1</v>
      </c>
      <c r="J510" s="191" t="s">
        <v>603</v>
      </c>
      <c r="K510" s="191" t="s">
        <v>3109</v>
      </c>
      <c r="L510" s="17" t="s">
        <v>54</v>
      </c>
      <c r="M510" s="13" t="s">
        <v>46</v>
      </c>
      <c r="N510" s="13">
        <v>1</v>
      </c>
      <c r="O510" s="13"/>
      <c r="P510" s="39" t="str">
        <f t="shared" si="105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85">
        <f t="shared" si="106"/>
        <v>75087.929203539825</v>
      </c>
      <c r="AD510" s="141">
        <v>0.1002</v>
      </c>
      <c r="AE510" s="186">
        <f t="shared" si="107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236" t="str">
        <f t="shared" si="114"/>
        <v>YAMAHA_Mounter</v>
      </c>
      <c r="AS510" s="22">
        <f t="shared" si="113"/>
        <v>0</v>
      </c>
      <c r="AT510" s="238" t="str">
        <f t="shared" si="115"/>
        <v>0-3 months</v>
      </c>
    </row>
    <row r="511" spans="1:46" s="12" customFormat="1">
      <c r="A511" s="13" t="s">
        <v>28</v>
      </c>
      <c r="B511" s="179">
        <v>2019</v>
      </c>
      <c r="C511" s="179">
        <v>3</v>
      </c>
      <c r="D511" s="39" t="str">
        <f t="shared" si="117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104"/>
        <v>Q1</v>
      </c>
      <c r="J511" s="191" t="s">
        <v>604</v>
      </c>
      <c r="K511" s="191" t="s">
        <v>3110</v>
      </c>
      <c r="L511" s="17" t="s">
        <v>54</v>
      </c>
      <c r="M511" s="13" t="s">
        <v>46</v>
      </c>
      <c r="N511" s="13">
        <v>1</v>
      </c>
      <c r="O511" s="13"/>
      <c r="P511" s="39" t="str">
        <f t="shared" si="105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85">
        <f t="shared" si="106"/>
        <v>73429.99981433629</v>
      </c>
      <c r="AD511" s="141">
        <v>0.10489999999999999</v>
      </c>
      <c r="AE511" s="186">
        <f t="shared" si="107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236" t="str">
        <f t="shared" si="114"/>
        <v>YAMAHA_Mounter</v>
      </c>
      <c r="AS511" s="22">
        <f t="shared" si="113"/>
        <v>1</v>
      </c>
      <c r="AT511" s="238" t="str">
        <f t="shared" si="115"/>
        <v>0-3 months</v>
      </c>
    </row>
    <row r="512" spans="1:46" s="12" customFormat="1">
      <c r="A512" s="13" t="s">
        <v>28</v>
      </c>
      <c r="B512" s="179">
        <v>2019</v>
      </c>
      <c r="C512" s="179">
        <v>3</v>
      </c>
      <c r="D512" s="39" t="str">
        <f t="shared" si="117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104"/>
        <v>Q1</v>
      </c>
      <c r="J512" s="191" t="s">
        <v>604</v>
      </c>
      <c r="K512" s="191" t="s">
        <v>3110</v>
      </c>
      <c r="L512" s="17" t="s">
        <v>54</v>
      </c>
      <c r="M512" s="13" t="s">
        <v>46</v>
      </c>
      <c r="N512" s="13">
        <v>1</v>
      </c>
      <c r="O512" s="13"/>
      <c r="P512" s="39" t="str">
        <f t="shared" si="105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85">
        <f t="shared" si="106"/>
        <v>80773.000334194687</v>
      </c>
      <c r="AD512" s="141">
        <v>0.10489999999999999</v>
      </c>
      <c r="AE512" s="186">
        <f t="shared" si="107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236" t="str">
        <f t="shared" si="114"/>
        <v>YAMAHA_Mounter</v>
      </c>
      <c r="AS512" s="22">
        <f t="shared" si="113"/>
        <v>1</v>
      </c>
      <c r="AT512" s="238" t="str">
        <f t="shared" si="115"/>
        <v>0-3 months</v>
      </c>
    </row>
    <row r="513" spans="1:46" s="12" customFormat="1">
      <c r="A513" s="13" t="s">
        <v>28</v>
      </c>
      <c r="B513" s="179">
        <v>2019</v>
      </c>
      <c r="C513" s="179">
        <v>3</v>
      </c>
      <c r="D513" s="39" t="str">
        <f t="shared" si="117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104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105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85">
        <f t="shared" si="106"/>
        <v>214562.01769911504</v>
      </c>
      <c r="AD513" s="141">
        <v>8.0699999999999994E-2</v>
      </c>
      <c r="AE513" s="186">
        <f t="shared" si="107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236" t="str">
        <f t="shared" si="114"/>
        <v>YAMAHA_Mounter</v>
      </c>
      <c r="AS513" s="22">
        <f t="shared" si="113"/>
        <v>1</v>
      </c>
      <c r="AT513" s="238" t="str">
        <f t="shared" si="115"/>
        <v>0-3 months</v>
      </c>
    </row>
    <row r="514" spans="1:46" s="12" customFormat="1">
      <c r="A514" s="13" t="s">
        <v>28</v>
      </c>
      <c r="B514" s="179">
        <v>2019</v>
      </c>
      <c r="C514" s="179">
        <v>3</v>
      </c>
      <c r="D514" s="39" t="str">
        <f t="shared" si="117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85">
        <f t="shared" ref="AC514:AC577" si="121">IF(R514&lt;&gt;"",AB514*AD514,"")</f>
        <v>150947.94</v>
      </c>
      <c r="AD514" s="141">
        <v>0.16059999999999999</v>
      </c>
      <c r="AE514" s="186">
        <f t="shared" ref="AE514:AE577" si="122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236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38" t="str">
        <f t="shared" si="115"/>
        <v>0-3 months</v>
      </c>
    </row>
    <row r="515" spans="1:46" s="12" customFormat="1">
      <c r="A515" s="13" t="s">
        <v>28</v>
      </c>
      <c r="B515" s="179">
        <v>2019</v>
      </c>
      <c r="C515" s="179">
        <v>3</v>
      </c>
      <c r="D515" s="39" t="str">
        <f t="shared" si="117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119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120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85">
        <f t="shared" si="121"/>
        <v>151613.1</v>
      </c>
      <c r="AD515" s="141">
        <v>0.13980000000000001</v>
      </c>
      <c r="AE515" s="186">
        <f t="shared" si="122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236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38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28</v>
      </c>
      <c r="B516" s="179">
        <v>2019</v>
      </c>
      <c r="C516" s="179">
        <v>3</v>
      </c>
      <c r="D516" s="39" t="str">
        <f t="shared" si="117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119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120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85">
        <f t="shared" si="121"/>
        <v>121290.48000000001</v>
      </c>
      <c r="AD516" s="141">
        <v>0.13980000000000001</v>
      </c>
      <c r="AE516" s="186">
        <f t="shared" si="122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236" t="str">
        <f t="shared" si="129"/>
        <v>YAMAHA_Mounter</v>
      </c>
      <c r="AS516" s="22">
        <f t="shared" si="128"/>
        <v>1</v>
      </c>
      <c r="AT516" s="238" t="str">
        <f t="shared" si="130"/>
        <v>0-3 months</v>
      </c>
    </row>
    <row r="517" spans="1:46" s="12" customFormat="1">
      <c r="A517" s="13" t="s">
        <v>28</v>
      </c>
      <c r="B517" s="179">
        <v>2019</v>
      </c>
      <c r="C517" s="179">
        <v>3</v>
      </c>
      <c r="D517" s="39" t="str">
        <f t="shared" si="117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119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120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85">
        <f t="shared" si="121"/>
        <v>97460.400000000009</v>
      </c>
      <c r="AD517" s="141">
        <v>0.1348</v>
      </c>
      <c r="AE517" s="186">
        <f t="shared" si="122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236" t="str">
        <f t="shared" si="129"/>
        <v>YAMAHA_Mounter</v>
      </c>
      <c r="AS517" s="22">
        <f t="shared" si="128"/>
        <v>1</v>
      </c>
      <c r="AT517" s="238" t="str">
        <f t="shared" si="130"/>
        <v>0-3 months</v>
      </c>
    </row>
    <row r="518" spans="1:46" s="12" customFormat="1">
      <c r="A518" s="13" t="s">
        <v>28</v>
      </c>
      <c r="B518" s="179">
        <v>2019</v>
      </c>
      <c r="C518" s="179">
        <v>3</v>
      </c>
      <c r="D518" s="39" t="str">
        <f t="shared" si="117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119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120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85">
        <f t="shared" si="121"/>
        <v>126698.52</v>
      </c>
      <c r="AD518" s="141">
        <v>0.1348</v>
      </c>
      <c r="AE518" s="186">
        <f t="shared" si="122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236" t="str">
        <f t="shared" si="129"/>
        <v>YAMAHA_Mounter</v>
      </c>
      <c r="AS518" s="22">
        <f t="shared" si="128"/>
        <v>1</v>
      </c>
      <c r="AT518" s="238" t="str">
        <f t="shared" si="130"/>
        <v>0-3 months</v>
      </c>
    </row>
    <row r="519" spans="1:46" s="12" customFormat="1">
      <c r="A519" s="13" t="s">
        <v>28</v>
      </c>
      <c r="B519" s="179">
        <v>2019</v>
      </c>
      <c r="C519" s="179">
        <v>3</v>
      </c>
      <c r="D519" s="39" t="str">
        <f t="shared" si="117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119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120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85">
        <f t="shared" si="121"/>
        <v>143230.34880000001</v>
      </c>
      <c r="AD519" s="141">
        <v>0.1608</v>
      </c>
      <c r="AE519" s="186">
        <f t="shared" si="122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236" t="str">
        <f t="shared" si="129"/>
        <v>YAMAHA_Mounter</v>
      </c>
      <c r="AS519" s="22">
        <f t="shared" si="128"/>
        <v>1</v>
      </c>
      <c r="AT519" s="238" t="str">
        <f t="shared" si="130"/>
        <v>0-3 months</v>
      </c>
    </row>
    <row r="520" spans="1:46" s="12" customFormat="1">
      <c r="A520" s="13" t="s">
        <v>28</v>
      </c>
      <c r="B520" s="179">
        <v>2019</v>
      </c>
      <c r="C520" s="179">
        <v>3</v>
      </c>
      <c r="D520" s="39" t="str">
        <f t="shared" si="117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119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120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85">
        <f t="shared" si="121"/>
        <v>143230.34880000001</v>
      </c>
      <c r="AD520" s="141">
        <v>0.1608</v>
      </c>
      <c r="AE520" s="186">
        <f t="shared" si="122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236" t="str">
        <f t="shared" si="129"/>
        <v>YAMAHA_Mounter</v>
      </c>
      <c r="AS520" s="22">
        <f t="shared" si="128"/>
        <v>1</v>
      </c>
      <c r="AT520" s="238" t="str">
        <f t="shared" si="130"/>
        <v>0-3 months</v>
      </c>
    </row>
    <row r="521" spans="1:46" s="12" customFormat="1">
      <c r="A521" s="13" t="s">
        <v>28</v>
      </c>
      <c r="B521" s="179">
        <v>2019</v>
      </c>
      <c r="C521" s="179">
        <v>3</v>
      </c>
      <c r="D521" s="39" t="str">
        <f t="shared" si="117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119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120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85">
        <f t="shared" si="121"/>
        <v>89896.373999999996</v>
      </c>
      <c r="AD521" s="141">
        <v>0.12189999999999999</v>
      </c>
      <c r="AE521" s="186">
        <f t="shared" si="122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236" t="str">
        <f t="shared" si="129"/>
        <v>YAMAHA_Mounter</v>
      </c>
      <c r="AS521" s="22">
        <f t="shared" si="128"/>
        <v>1</v>
      </c>
      <c r="AT521" s="238" t="str">
        <f t="shared" si="130"/>
        <v>0-3 months</v>
      </c>
    </row>
    <row r="522" spans="1:46" s="12" customFormat="1">
      <c r="A522" s="13" t="s">
        <v>28</v>
      </c>
      <c r="B522" s="179">
        <v>2019</v>
      </c>
      <c r="C522" s="179">
        <v>3</v>
      </c>
      <c r="D522" s="39" t="str">
        <f t="shared" si="117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119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120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85">
        <f t="shared" si="121"/>
        <v>89896.373999999996</v>
      </c>
      <c r="AD522" s="141">
        <v>0.12189999999999999</v>
      </c>
      <c r="AE522" s="186">
        <f t="shared" si="122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236" t="str">
        <f t="shared" si="129"/>
        <v>YAMAHA_Mounter</v>
      </c>
      <c r="AS522" s="22">
        <f t="shared" si="128"/>
        <v>1</v>
      </c>
      <c r="AT522" s="238" t="str">
        <f t="shared" si="130"/>
        <v>0-3 months</v>
      </c>
    </row>
    <row r="523" spans="1:46" s="12" customFormat="1">
      <c r="A523" s="13" t="s">
        <v>34</v>
      </c>
      <c r="B523" s="179">
        <v>2019</v>
      </c>
      <c r="C523" s="179">
        <v>8</v>
      </c>
      <c r="D523" s="39" t="str">
        <f t="shared" si="117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119"/>
        <v>Q2</v>
      </c>
      <c r="J523" s="191" t="s">
        <v>617</v>
      </c>
      <c r="K523" s="191" t="s">
        <v>3111</v>
      </c>
      <c r="L523" s="17" t="s">
        <v>54</v>
      </c>
      <c r="M523" s="13" t="s">
        <v>46</v>
      </c>
      <c r="N523" s="13">
        <v>1</v>
      </c>
      <c r="O523" s="13"/>
      <c r="P523" s="39" t="str">
        <f t="shared" si="120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85">
        <f t="shared" si="121"/>
        <v>53487.126106194693</v>
      </c>
      <c r="AD523" s="141">
        <v>8.1299999999999997E-2</v>
      </c>
      <c r="AE523" s="186">
        <f t="shared" si="122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236" t="str">
        <f t="shared" si="129"/>
        <v>YAMAHA_Mounter</v>
      </c>
      <c r="AS523" s="22">
        <f t="shared" si="128"/>
        <v>0</v>
      </c>
      <c r="AT523" s="238" t="str">
        <f t="shared" si="130"/>
        <v>0-3 months</v>
      </c>
    </row>
    <row r="524" spans="1:46" s="12" customFormat="1">
      <c r="A524" s="13" t="s">
        <v>34</v>
      </c>
      <c r="B524" s="179">
        <v>2019</v>
      </c>
      <c r="C524" s="179">
        <v>8</v>
      </c>
      <c r="D524" s="39" t="str">
        <f t="shared" si="117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119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120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85">
        <f t="shared" si="121"/>
        <v>-4885.5221238938057</v>
      </c>
      <c r="AD524" s="141">
        <v>-6.4000000000000003E-3</v>
      </c>
      <c r="AE524" s="186">
        <f t="shared" si="122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236" t="str">
        <f t="shared" si="129"/>
        <v>YAMAHA_Mounter</v>
      </c>
      <c r="AS524" s="22">
        <f t="shared" si="128"/>
        <v>0</v>
      </c>
      <c r="AT524" s="238" t="str">
        <f t="shared" si="130"/>
        <v>0-3 months</v>
      </c>
    </row>
    <row r="525" spans="1:46" s="12" customFormat="1">
      <c r="A525" s="13" t="s">
        <v>34</v>
      </c>
      <c r="B525" s="179">
        <v>2019</v>
      </c>
      <c r="C525" s="179">
        <v>8</v>
      </c>
      <c r="D525" s="39" t="str">
        <f t="shared" si="117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119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120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85">
        <f t="shared" si="121"/>
        <v>63995.920353982314</v>
      </c>
      <c r="AD525" s="141">
        <v>7.7700000000000005E-2</v>
      </c>
      <c r="AE525" s="186">
        <f t="shared" si="122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236" t="str">
        <f t="shared" si="129"/>
        <v>YAMAHA_Mounter</v>
      </c>
      <c r="AS525" s="22">
        <f t="shared" si="128"/>
        <v>0</v>
      </c>
      <c r="AT525" s="238" t="str">
        <f t="shared" si="130"/>
        <v>0-3 months</v>
      </c>
    </row>
    <row r="526" spans="1:46" s="12" customFormat="1">
      <c r="A526" s="13" t="s">
        <v>34</v>
      </c>
      <c r="B526" s="179">
        <v>2019</v>
      </c>
      <c r="C526" s="179">
        <v>8</v>
      </c>
      <c r="D526" s="39" t="str">
        <f t="shared" si="117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119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120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85">
        <f t="shared" si="121"/>
        <v>98526.838938053101</v>
      </c>
      <c r="AD526" s="141">
        <v>0.1152</v>
      </c>
      <c r="AE526" s="186">
        <f t="shared" si="122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236" t="str">
        <f t="shared" si="129"/>
        <v>YAMAHA_Mounter</v>
      </c>
      <c r="AS526" s="22">
        <f t="shared" si="128"/>
        <v>0</v>
      </c>
      <c r="AT526" s="238" t="str">
        <f t="shared" si="130"/>
        <v>0-3 months</v>
      </c>
    </row>
    <row r="527" spans="1:46" s="12" customFormat="1">
      <c r="A527" s="13" t="s">
        <v>34</v>
      </c>
      <c r="B527" s="179">
        <v>2019</v>
      </c>
      <c r="C527" s="179">
        <v>8</v>
      </c>
      <c r="D527" s="39" t="str">
        <f t="shared" si="117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119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120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85">
        <f t="shared" si="121"/>
        <v>101191.77876106196</v>
      </c>
      <c r="AD527" s="141">
        <v>0.1158</v>
      </c>
      <c r="AE527" s="186">
        <f t="shared" si="122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236" t="str">
        <f t="shared" si="129"/>
        <v>YAMAHA_Mounter</v>
      </c>
      <c r="AS527" s="22">
        <f t="shared" si="128"/>
        <v>0</v>
      </c>
      <c r="AT527" s="238" t="str">
        <f t="shared" si="130"/>
        <v>0-3 months</v>
      </c>
    </row>
    <row r="528" spans="1:46" s="12" customFormat="1">
      <c r="A528" s="13" t="s">
        <v>34</v>
      </c>
      <c r="B528" s="179">
        <v>2019</v>
      </c>
      <c r="C528" s="179">
        <v>8</v>
      </c>
      <c r="D528" s="39" t="str">
        <f t="shared" si="117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119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120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85">
        <f t="shared" si="121"/>
        <v>88807.221238938058</v>
      </c>
      <c r="AD528" s="141">
        <v>0.12280000000000001</v>
      </c>
      <c r="AE528" s="186">
        <f t="shared" si="122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236" t="str">
        <f t="shared" si="129"/>
        <v>YAMAHA_Mounter</v>
      </c>
      <c r="AS528" s="22">
        <f t="shared" si="128"/>
        <v>0</v>
      </c>
      <c r="AT528" s="238" t="str">
        <f t="shared" si="130"/>
        <v>0-3 months</v>
      </c>
    </row>
    <row r="529" spans="1:46" s="12" customFormat="1">
      <c r="A529" s="13" t="s">
        <v>34</v>
      </c>
      <c r="B529" s="179">
        <v>2019</v>
      </c>
      <c r="C529" s="179">
        <v>8</v>
      </c>
      <c r="D529" s="39" t="str">
        <f t="shared" si="117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119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120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85">
        <f t="shared" si="121"/>
        <v>88807.221238938058</v>
      </c>
      <c r="AD529" s="141">
        <v>0.12280000000000001</v>
      </c>
      <c r="AE529" s="186">
        <f t="shared" si="122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236" t="str">
        <f t="shared" si="129"/>
        <v>YAMAHA_Mounter</v>
      </c>
      <c r="AS529" s="22">
        <f t="shared" si="128"/>
        <v>0</v>
      </c>
      <c r="AT529" s="238" t="str">
        <f t="shared" si="130"/>
        <v>0-3 months</v>
      </c>
    </row>
    <row r="530" spans="1:46" s="12" customFormat="1">
      <c r="A530" s="13" t="s">
        <v>34</v>
      </c>
      <c r="B530" s="179">
        <v>2019</v>
      </c>
      <c r="C530" s="179">
        <v>8</v>
      </c>
      <c r="D530" s="39" t="str">
        <f t="shared" si="117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119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120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85">
        <f t="shared" si="121"/>
        <v>88807.221238938058</v>
      </c>
      <c r="AD530" s="141">
        <v>0.12280000000000001</v>
      </c>
      <c r="AE530" s="186">
        <f t="shared" si="122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236" t="str">
        <f t="shared" si="129"/>
        <v>YAMAHA_Mounter</v>
      </c>
      <c r="AS530" s="22">
        <f t="shared" si="128"/>
        <v>0</v>
      </c>
      <c r="AT530" s="238" t="str">
        <f t="shared" si="130"/>
        <v>0-3 months</v>
      </c>
    </row>
    <row r="531" spans="1:46" s="12" customFormat="1">
      <c r="A531" s="13" t="s">
        <v>34</v>
      </c>
      <c r="B531" s="179">
        <v>2019</v>
      </c>
      <c r="C531" s="179">
        <v>8</v>
      </c>
      <c r="D531" s="39" t="str">
        <f t="shared" si="117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119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120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85">
        <f t="shared" si="121"/>
        <v>112160.70000000001</v>
      </c>
      <c r="AD531" s="141">
        <v>0.16470000000000001</v>
      </c>
      <c r="AE531" s="186">
        <f t="shared" si="122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236" t="str">
        <f t="shared" si="129"/>
        <v>YAMAHA_Mounter</v>
      </c>
      <c r="AS531" s="22">
        <f t="shared" si="128"/>
        <v>0</v>
      </c>
      <c r="AT531" s="238" t="str">
        <f t="shared" si="130"/>
        <v>0-3 months</v>
      </c>
    </row>
    <row r="532" spans="1:46" s="12" customFormat="1">
      <c r="A532" s="13" t="s">
        <v>34</v>
      </c>
      <c r="B532" s="179">
        <v>2019</v>
      </c>
      <c r="C532" s="179">
        <v>8</v>
      </c>
      <c r="D532" s="39" t="str">
        <f t="shared" si="117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119"/>
        <v>Q2</v>
      </c>
      <c r="J532" s="191" t="s">
        <v>629</v>
      </c>
      <c r="K532" s="191" t="s">
        <v>3087</v>
      </c>
      <c r="L532" s="17" t="s">
        <v>54</v>
      </c>
      <c r="M532" s="13" t="s">
        <v>46</v>
      </c>
      <c r="N532" s="13">
        <v>1</v>
      </c>
      <c r="O532" s="13"/>
      <c r="P532" s="39" t="str">
        <f t="shared" si="120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85">
        <f t="shared" si="121"/>
        <v>44541.216814159292</v>
      </c>
      <c r="AD532" s="141">
        <v>9.0499999999999997E-2</v>
      </c>
      <c r="AE532" s="186">
        <f t="shared" si="122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236" t="str">
        <f t="shared" si="129"/>
        <v>YAMAHA_Mounter</v>
      </c>
      <c r="AS532" s="22">
        <f t="shared" si="128"/>
        <v>0</v>
      </c>
      <c r="AT532" s="238" t="str">
        <f t="shared" si="130"/>
        <v>0-3 months</v>
      </c>
    </row>
    <row r="533" spans="1:46" s="12" customFormat="1">
      <c r="A533" s="13" t="s">
        <v>28</v>
      </c>
      <c r="B533" s="179">
        <v>2019</v>
      </c>
      <c r="C533" s="179">
        <v>3</v>
      </c>
      <c r="D533" s="39" t="str">
        <f t="shared" si="117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119"/>
        <v>Q2</v>
      </c>
      <c r="J533" s="191" t="s">
        <v>630</v>
      </c>
      <c r="K533" s="191" t="s">
        <v>3112</v>
      </c>
      <c r="L533" s="17" t="s">
        <v>54</v>
      </c>
      <c r="M533" s="13" t="s">
        <v>46</v>
      </c>
      <c r="N533" s="13">
        <v>1</v>
      </c>
      <c r="O533" s="13"/>
      <c r="P533" s="39" t="str">
        <f t="shared" si="120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85">
        <f t="shared" si="121"/>
        <v>71939.427176106197</v>
      </c>
      <c r="AD533" s="141">
        <v>0.1114</v>
      </c>
      <c r="AE533" s="186">
        <f t="shared" si="122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236" t="str">
        <f t="shared" si="129"/>
        <v>YAMAHA_Mounter</v>
      </c>
      <c r="AS533" s="22">
        <f t="shared" si="128"/>
        <v>5</v>
      </c>
      <c r="AT533" s="238" t="str">
        <f t="shared" si="130"/>
        <v>4-6 months</v>
      </c>
    </row>
    <row r="534" spans="1:46" s="12" customFormat="1">
      <c r="A534" s="13" t="s">
        <v>28</v>
      </c>
      <c r="B534" s="179">
        <v>2019</v>
      </c>
      <c r="C534" s="179">
        <v>3</v>
      </c>
      <c r="D534" s="39" t="str">
        <f t="shared" si="117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119"/>
        <v>Q2</v>
      </c>
      <c r="J534" s="191" t="s">
        <v>630</v>
      </c>
      <c r="K534" s="191" t="s">
        <v>3112</v>
      </c>
      <c r="L534" s="17" t="s">
        <v>54</v>
      </c>
      <c r="M534" s="13" t="s">
        <v>46</v>
      </c>
      <c r="N534" s="13">
        <v>1</v>
      </c>
      <c r="O534" s="13"/>
      <c r="P534" s="39" t="str">
        <f t="shared" si="120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85">
        <f t="shared" si="121"/>
        <v>71939.427176106197</v>
      </c>
      <c r="AD534" s="141">
        <v>0.1114</v>
      </c>
      <c r="AE534" s="186">
        <f t="shared" si="122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236" t="str">
        <f t="shared" si="129"/>
        <v>YAMAHA_Mounter</v>
      </c>
      <c r="AS534" s="22">
        <f t="shared" si="128"/>
        <v>5</v>
      </c>
      <c r="AT534" s="238" t="str">
        <f t="shared" si="130"/>
        <v>4-6 months</v>
      </c>
    </row>
    <row r="535" spans="1:46" s="12" customFormat="1">
      <c r="A535" s="13" t="s">
        <v>34</v>
      </c>
      <c r="B535" s="179">
        <v>2019</v>
      </c>
      <c r="C535" s="179">
        <v>6</v>
      </c>
      <c r="D535" s="39" t="str">
        <f t="shared" si="117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119"/>
        <v>Q2</v>
      </c>
      <c r="J535" s="191" t="s">
        <v>631</v>
      </c>
      <c r="K535" s="191" t="s">
        <v>3113</v>
      </c>
      <c r="L535" s="17" t="s">
        <v>78</v>
      </c>
      <c r="M535" s="13" t="s">
        <v>46</v>
      </c>
      <c r="N535" s="13">
        <v>1</v>
      </c>
      <c r="O535" s="13"/>
      <c r="P535" s="39" t="str">
        <f t="shared" si="120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85">
        <f t="shared" si="121"/>
        <v>80856.194690265504</v>
      </c>
      <c r="AD535" s="141">
        <v>8.0500000000000002E-2</v>
      </c>
      <c r="AE535" s="186">
        <f t="shared" si="122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236" t="str">
        <f t="shared" si="129"/>
        <v>YAMAHA_Mounter</v>
      </c>
      <c r="AS535" s="22">
        <f t="shared" si="128"/>
        <v>2</v>
      </c>
      <c r="AT535" s="238" t="str">
        <f t="shared" si="130"/>
        <v>0-3 months</v>
      </c>
    </row>
    <row r="536" spans="1:46" s="12" customFormat="1">
      <c r="A536" s="13" t="s">
        <v>34</v>
      </c>
      <c r="B536" s="179">
        <v>2019</v>
      </c>
      <c r="C536" s="179">
        <v>6</v>
      </c>
      <c r="D536" s="39" t="str">
        <f t="shared" si="117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119"/>
        <v>Q2</v>
      </c>
      <c r="J536" s="191" t="s">
        <v>631</v>
      </c>
      <c r="K536" s="191" t="s">
        <v>3113</v>
      </c>
      <c r="L536" s="17" t="s">
        <v>78</v>
      </c>
      <c r="M536" s="13" t="s">
        <v>46</v>
      </c>
      <c r="N536" s="13">
        <v>1</v>
      </c>
      <c r="O536" s="13"/>
      <c r="P536" s="39" t="str">
        <f t="shared" si="120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85">
        <f t="shared" si="121"/>
        <v>80856.194690265504</v>
      </c>
      <c r="AD536" s="141">
        <v>8.0500000000000002E-2</v>
      </c>
      <c r="AE536" s="186">
        <f t="shared" si="122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236" t="str">
        <f t="shared" si="129"/>
        <v>YAMAHA_Mounter</v>
      </c>
      <c r="AS536" s="22">
        <f t="shared" si="128"/>
        <v>2</v>
      </c>
      <c r="AT536" s="238" t="str">
        <f t="shared" si="130"/>
        <v>0-3 months</v>
      </c>
    </row>
    <row r="537" spans="1:46" s="12" customFormat="1">
      <c r="A537" s="13" t="s">
        <v>34</v>
      </c>
      <c r="B537" s="179">
        <v>2019</v>
      </c>
      <c r="C537" s="179">
        <v>6</v>
      </c>
      <c r="D537" s="39" t="str">
        <f t="shared" si="117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119"/>
        <v>Q2</v>
      </c>
      <c r="J537" s="191" t="s">
        <v>631</v>
      </c>
      <c r="K537" s="191" t="s">
        <v>3113</v>
      </c>
      <c r="L537" s="17" t="s">
        <v>78</v>
      </c>
      <c r="M537" s="13" t="s">
        <v>46</v>
      </c>
      <c r="N537" s="13">
        <v>1</v>
      </c>
      <c r="O537" s="13"/>
      <c r="P537" s="39" t="str">
        <f t="shared" si="120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85">
        <f t="shared" si="121"/>
        <v>122539.98873893806</v>
      </c>
      <c r="AD537" s="141">
        <v>8.0500000000000002E-2</v>
      </c>
      <c r="AE537" s="186">
        <f t="shared" si="122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236" t="str">
        <f t="shared" si="129"/>
        <v>YAMAHA_Mounter</v>
      </c>
      <c r="AS537" s="22">
        <f t="shared" si="128"/>
        <v>2</v>
      </c>
      <c r="AT537" s="238" t="str">
        <f t="shared" si="130"/>
        <v>0-3 months</v>
      </c>
    </row>
    <row r="538" spans="1:46" s="12" customFormat="1">
      <c r="A538" s="13" t="s">
        <v>34</v>
      </c>
      <c r="B538" s="179">
        <v>2019</v>
      </c>
      <c r="C538" s="179">
        <v>6</v>
      </c>
      <c r="D538" s="39" t="str">
        <f t="shared" si="117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119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120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85">
        <f t="shared" si="121"/>
        <v>163804.98120000001</v>
      </c>
      <c r="AD538" s="141">
        <v>0.1208</v>
      </c>
      <c r="AE538" s="186">
        <f t="shared" si="122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236" t="str">
        <f t="shared" si="129"/>
        <v>SIGMA</v>
      </c>
      <c r="AS538" s="22">
        <f t="shared" si="128"/>
        <v>2</v>
      </c>
      <c r="AT538" s="238" t="str">
        <f t="shared" si="130"/>
        <v>0-3 months</v>
      </c>
    </row>
    <row r="539" spans="1:46" s="12" customFormat="1">
      <c r="A539" s="13" t="s">
        <v>34</v>
      </c>
      <c r="B539" s="179">
        <v>2019</v>
      </c>
      <c r="C539" s="179">
        <v>6</v>
      </c>
      <c r="D539" s="39" t="str">
        <f t="shared" si="117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119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120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85">
        <f t="shared" si="121"/>
        <v>163804.98120000001</v>
      </c>
      <c r="AD539" s="141">
        <v>0.1208</v>
      </c>
      <c r="AE539" s="186">
        <f t="shared" si="122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236" t="str">
        <f t="shared" si="129"/>
        <v>SIGMA</v>
      </c>
      <c r="AS539" s="22">
        <f t="shared" si="128"/>
        <v>2</v>
      </c>
      <c r="AT539" s="238" t="str">
        <f t="shared" si="130"/>
        <v>0-3 months</v>
      </c>
    </row>
    <row r="540" spans="1:46" s="12" customFormat="1">
      <c r="A540" s="13" t="s">
        <v>34</v>
      </c>
      <c r="B540" s="179">
        <v>2019</v>
      </c>
      <c r="C540" s="179">
        <v>5</v>
      </c>
      <c r="D540" s="39" t="str">
        <f t="shared" si="117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119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120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85">
        <f t="shared" si="121"/>
        <v>135298.80000000002</v>
      </c>
      <c r="AD540" s="141">
        <v>0.1416</v>
      </c>
      <c r="AE540" s="186">
        <f t="shared" si="122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236" t="str">
        <f t="shared" si="129"/>
        <v>YAMAHA_Mounter</v>
      </c>
      <c r="AS540" s="22">
        <f t="shared" si="128"/>
        <v>3</v>
      </c>
      <c r="AT540" s="238" t="str">
        <f t="shared" si="130"/>
        <v>0-3 months</v>
      </c>
    </row>
    <row r="541" spans="1:46" s="12" customFormat="1">
      <c r="A541" s="13" t="s">
        <v>34</v>
      </c>
      <c r="B541" s="179">
        <v>2019</v>
      </c>
      <c r="C541" s="179">
        <v>5</v>
      </c>
      <c r="D541" s="39" t="str">
        <f t="shared" si="117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119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120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85">
        <f t="shared" si="121"/>
        <v>208152</v>
      </c>
      <c r="AD541" s="141">
        <v>0.1416</v>
      </c>
      <c r="AE541" s="186">
        <f t="shared" si="122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236" t="str">
        <f t="shared" si="129"/>
        <v>YAMAHA_Mounter</v>
      </c>
      <c r="AS541" s="22">
        <f t="shared" si="128"/>
        <v>3</v>
      </c>
      <c r="AT541" s="238" t="str">
        <f t="shared" si="130"/>
        <v>0-3 months</v>
      </c>
    </row>
    <row r="542" spans="1:46" s="12" customFormat="1">
      <c r="A542" s="13" t="s">
        <v>34</v>
      </c>
      <c r="B542" s="179">
        <v>2019</v>
      </c>
      <c r="C542" s="179">
        <v>5</v>
      </c>
      <c r="D542" s="39" t="str">
        <f t="shared" si="117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119"/>
        <v>Q2</v>
      </c>
      <c r="J542" s="191" t="s">
        <v>646</v>
      </c>
      <c r="K542" s="191" t="s">
        <v>3114</v>
      </c>
      <c r="L542" s="17" t="s">
        <v>78</v>
      </c>
      <c r="M542" s="13" t="s">
        <v>46</v>
      </c>
      <c r="N542" s="13">
        <v>1</v>
      </c>
      <c r="O542" s="13"/>
      <c r="P542" s="39" t="str">
        <f t="shared" si="120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85">
        <f t="shared" si="121"/>
        <v>105243.62831858409</v>
      </c>
      <c r="AD542" s="141">
        <v>8.0600000000000005E-2</v>
      </c>
      <c r="AE542" s="186">
        <f t="shared" si="122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236" t="str">
        <f t="shared" si="129"/>
        <v>YAMAHA_Mounter</v>
      </c>
      <c r="AS542" s="22">
        <f t="shared" si="128"/>
        <v>3</v>
      </c>
      <c r="AT542" s="238" t="str">
        <f t="shared" si="130"/>
        <v>0-3 months</v>
      </c>
    </row>
    <row r="543" spans="1:46" s="12" customFormat="1">
      <c r="A543" s="13" t="s">
        <v>34</v>
      </c>
      <c r="B543" s="179">
        <v>2019</v>
      </c>
      <c r="C543" s="179">
        <v>5</v>
      </c>
      <c r="D543" s="39" t="str">
        <f t="shared" si="117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119"/>
        <v>Q2</v>
      </c>
      <c r="J543" s="191" t="s">
        <v>647</v>
      </c>
      <c r="K543" s="191" t="s">
        <v>3115</v>
      </c>
      <c r="L543" s="17" t="s">
        <v>78</v>
      </c>
      <c r="M543" s="13" t="s">
        <v>46</v>
      </c>
      <c r="N543" s="13">
        <v>1</v>
      </c>
      <c r="O543" s="13"/>
      <c r="P543" s="39" t="str">
        <f t="shared" si="120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85">
        <f t="shared" si="121"/>
        <v>116386.7168141593</v>
      </c>
      <c r="AD543" s="141">
        <v>0.1265</v>
      </c>
      <c r="AE543" s="186">
        <f t="shared" si="122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651</v>
      </c>
      <c r="AP543" s="28" t="str">
        <f t="shared" si="126"/>
        <v>20198</v>
      </c>
      <c r="AQ543" s="28" t="str">
        <f t="shared" si="127"/>
        <v>20198RMB</v>
      </c>
      <c r="AR543" s="236" t="str">
        <f t="shared" si="129"/>
        <v>YAMAHA_Mounter</v>
      </c>
      <c r="AS543" s="22">
        <f t="shared" si="128"/>
        <v>3</v>
      </c>
      <c r="AT543" s="238" t="str">
        <f t="shared" si="130"/>
        <v>0-3 months</v>
      </c>
    </row>
    <row r="544" spans="1:46" s="12" customFormat="1">
      <c r="A544" s="13" t="s">
        <v>34</v>
      </c>
      <c r="B544" s="179">
        <v>2019</v>
      </c>
      <c r="C544" s="179">
        <v>12</v>
      </c>
      <c r="D544" s="39" t="str">
        <f t="shared" si="117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119"/>
        <v>Q3</v>
      </c>
      <c r="J544" s="191" t="s">
        <v>652</v>
      </c>
      <c r="K544" s="191" t="s">
        <v>3116</v>
      </c>
      <c r="L544" s="17" t="s">
        <v>78</v>
      </c>
      <c r="M544" s="13" t="s">
        <v>46</v>
      </c>
      <c r="N544" s="13">
        <v>1</v>
      </c>
      <c r="O544" s="13"/>
      <c r="P544" s="39" t="str">
        <f t="shared" si="120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85">
        <f t="shared" si="121"/>
        <v>16266.902654867259</v>
      </c>
      <c r="AD544" s="141">
        <v>2.07E-2</v>
      </c>
      <c r="AE544" s="186">
        <f t="shared" si="122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236" t="str">
        <f t="shared" si="129"/>
        <v>YAMAHA_Mounter</v>
      </c>
      <c r="AS544" s="22">
        <f t="shared" si="128"/>
        <v>0</v>
      </c>
      <c r="AT544" s="238" t="str">
        <f t="shared" si="130"/>
        <v>0-3 months</v>
      </c>
    </row>
    <row r="545" spans="1:46" s="12" customFormat="1">
      <c r="A545" s="13" t="s">
        <v>34</v>
      </c>
      <c r="B545" s="179">
        <v>2019</v>
      </c>
      <c r="C545" s="179">
        <v>12</v>
      </c>
      <c r="D545" s="39" t="str">
        <f t="shared" si="117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119"/>
        <v>Q3</v>
      </c>
      <c r="J545" s="191" t="s">
        <v>652</v>
      </c>
      <c r="K545" s="191" t="s">
        <v>3116</v>
      </c>
      <c r="L545" s="17" t="s">
        <v>54</v>
      </c>
      <c r="M545" s="13" t="s">
        <v>46</v>
      </c>
      <c r="N545" s="13">
        <v>1</v>
      </c>
      <c r="O545" s="13"/>
      <c r="P545" s="39" t="str">
        <f t="shared" si="120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85">
        <f t="shared" si="121"/>
        <v>12606.849557522128</v>
      </c>
      <c r="AD545" s="141">
        <v>2.07E-2</v>
      </c>
      <c r="AE545" s="186">
        <f t="shared" si="122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236" t="str">
        <f t="shared" si="129"/>
        <v>YAMAHA_Mounter</v>
      </c>
      <c r="AS545" s="22">
        <f t="shared" si="128"/>
        <v>0</v>
      </c>
      <c r="AT545" s="238" t="str">
        <f t="shared" si="130"/>
        <v>0-3 months</v>
      </c>
    </row>
    <row r="546" spans="1:46" s="12" customFormat="1">
      <c r="A546" s="13" t="s">
        <v>34</v>
      </c>
      <c r="B546" s="179">
        <v>2019</v>
      </c>
      <c r="C546" s="179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119"/>
        <v>Q3</v>
      </c>
      <c r="J546" s="191" t="s">
        <v>653</v>
      </c>
      <c r="K546" s="191" t="s">
        <v>3117</v>
      </c>
      <c r="L546" s="17" t="s">
        <v>78</v>
      </c>
      <c r="M546" s="13" t="s">
        <v>46</v>
      </c>
      <c r="N546" s="13">
        <v>1</v>
      </c>
      <c r="O546" s="13"/>
      <c r="P546" s="39" t="str">
        <f t="shared" si="120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85">
        <f t="shared" si="121"/>
        <v>76508.370796460193</v>
      </c>
      <c r="AD546" s="141">
        <v>8.1900000000000001E-2</v>
      </c>
      <c r="AE546" s="186">
        <f t="shared" si="122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236" t="str">
        <f t="shared" si="129"/>
        <v>YAMAHA_Mounter</v>
      </c>
      <c r="AS546" s="22">
        <f t="shared" si="128"/>
        <v>0</v>
      </c>
      <c r="AT546" s="238" t="str">
        <f t="shared" si="130"/>
        <v>0-3 months</v>
      </c>
    </row>
    <row r="547" spans="1:46" s="12" customFormat="1">
      <c r="A547" s="13" t="s">
        <v>34</v>
      </c>
      <c r="B547" s="179">
        <v>2019</v>
      </c>
      <c r="C547" s="179">
        <v>12</v>
      </c>
      <c r="D547" s="39" t="str">
        <f t="shared" si="132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119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120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85">
        <f t="shared" si="121"/>
        <v>69212.717999999993</v>
      </c>
      <c r="AD547" s="141">
        <v>0.1283</v>
      </c>
      <c r="AE547" s="186">
        <f t="shared" si="122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236" t="str">
        <f t="shared" si="129"/>
        <v>YAMAHA_Mounter</v>
      </c>
      <c r="AS547" s="22">
        <f t="shared" si="128"/>
        <v>0</v>
      </c>
      <c r="AT547" s="238" t="str">
        <f t="shared" si="130"/>
        <v>0-3 months</v>
      </c>
    </row>
    <row r="548" spans="1:46" s="12" customFormat="1">
      <c r="A548" s="13" t="s">
        <v>34</v>
      </c>
      <c r="B548" s="179">
        <v>2019</v>
      </c>
      <c r="C548" s="179">
        <v>12</v>
      </c>
      <c r="D548" s="39" t="str">
        <f t="shared" si="132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119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120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85">
        <f t="shared" si="121"/>
        <v>160962.76991150444</v>
      </c>
      <c r="AD548" s="141">
        <v>0.1071</v>
      </c>
      <c r="AE548" s="186">
        <f t="shared" si="122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236" t="str">
        <f t="shared" si="129"/>
        <v>YAMAHA_Mounter</v>
      </c>
      <c r="AS548" s="22">
        <f t="shared" si="128"/>
        <v>0</v>
      </c>
      <c r="AT548" s="238" t="str">
        <f t="shared" si="130"/>
        <v>0-3 months</v>
      </c>
    </row>
    <row r="549" spans="1:46" s="12" customFormat="1">
      <c r="A549" s="13" t="s">
        <v>34</v>
      </c>
      <c r="B549" s="179">
        <v>2019</v>
      </c>
      <c r="C549" s="179">
        <v>12</v>
      </c>
      <c r="D549" s="39" t="str">
        <f t="shared" si="132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119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120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85">
        <f t="shared" si="121"/>
        <v>100325.33628318585</v>
      </c>
      <c r="AD549" s="141">
        <v>9.3700000000000006E-2</v>
      </c>
      <c r="AE549" s="186">
        <f t="shared" si="122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236" t="str">
        <f t="shared" si="129"/>
        <v>YAMAHA_Mounter</v>
      </c>
      <c r="AS549" s="22">
        <f t="shared" si="128"/>
        <v>0</v>
      </c>
      <c r="AT549" s="238" t="str">
        <f t="shared" si="130"/>
        <v>0-3 months</v>
      </c>
    </row>
    <row r="550" spans="1:46" s="12" customFormat="1">
      <c r="A550" s="13" t="s">
        <v>34</v>
      </c>
      <c r="B550" s="179">
        <v>2019</v>
      </c>
      <c r="C550" s="179">
        <v>12</v>
      </c>
      <c r="D550" s="39" t="str">
        <f t="shared" si="132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119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120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85">
        <f t="shared" si="121"/>
        <v>99958.938053097372</v>
      </c>
      <c r="AD550" s="141">
        <v>0.1696</v>
      </c>
      <c r="AE550" s="186">
        <f t="shared" si="122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236" t="str">
        <f t="shared" si="129"/>
        <v>YAMAHA_Mounter</v>
      </c>
      <c r="AS550" s="22">
        <f t="shared" si="128"/>
        <v>0</v>
      </c>
      <c r="AT550" s="238" t="str">
        <f t="shared" si="130"/>
        <v>0-3 months</v>
      </c>
    </row>
    <row r="551" spans="1:46" s="12" customFormat="1">
      <c r="A551" s="13" t="s">
        <v>34</v>
      </c>
      <c r="B551" s="179">
        <v>2019</v>
      </c>
      <c r="C551" s="179">
        <v>11</v>
      </c>
      <c r="D551" s="39" t="str">
        <f t="shared" si="132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119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120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85">
        <f t="shared" si="121"/>
        <v>100133.10720000001</v>
      </c>
      <c r="AD551" s="141">
        <v>0.13439999999999999</v>
      </c>
      <c r="AE551" s="186">
        <f t="shared" si="122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236" t="str">
        <f t="shared" si="129"/>
        <v>YAMAHA_Mounter</v>
      </c>
      <c r="AS551" s="22">
        <f t="shared" si="128"/>
        <v>1</v>
      </c>
      <c r="AT551" s="238" t="str">
        <f t="shared" si="130"/>
        <v>0-3 months</v>
      </c>
    </row>
    <row r="552" spans="1:46" s="12" customFormat="1">
      <c r="A552" s="13" t="s">
        <v>34</v>
      </c>
      <c r="B552" s="179">
        <v>2019</v>
      </c>
      <c r="C552" s="179">
        <v>11</v>
      </c>
      <c r="D552" s="39" t="str">
        <f t="shared" si="132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119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120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85">
        <f t="shared" si="121"/>
        <v>123843.68640000001</v>
      </c>
      <c r="AD552" s="141">
        <v>0.13439999999999999</v>
      </c>
      <c r="AE552" s="186">
        <f t="shared" si="122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236" t="str">
        <f t="shared" si="129"/>
        <v>YAMAHA_Mounter</v>
      </c>
      <c r="AS552" s="22">
        <f t="shared" si="128"/>
        <v>1</v>
      </c>
      <c r="AT552" s="238" t="str">
        <f t="shared" si="130"/>
        <v>0-3 months</v>
      </c>
    </row>
    <row r="553" spans="1:46" s="12" customFormat="1">
      <c r="A553" s="13" t="s">
        <v>34</v>
      </c>
      <c r="B553" s="179">
        <v>2019</v>
      </c>
      <c r="C553" s="179">
        <v>11</v>
      </c>
      <c r="D553" s="39" t="str">
        <f t="shared" si="132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119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120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85">
        <f t="shared" si="121"/>
        <v>123843.68640000001</v>
      </c>
      <c r="AD553" s="141">
        <v>0.13439999999999999</v>
      </c>
      <c r="AE553" s="186">
        <f t="shared" si="122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236" t="str">
        <f t="shared" si="129"/>
        <v>YAMAHA_Mounter</v>
      </c>
      <c r="AS553" s="22">
        <f t="shared" si="128"/>
        <v>1</v>
      </c>
      <c r="AT553" s="238" t="str">
        <f t="shared" si="130"/>
        <v>0-3 months</v>
      </c>
    </row>
    <row r="554" spans="1:46" s="12" customFormat="1">
      <c r="A554" s="13" t="s">
        <v>34</v>
      </c>
      <c r="B554" s="179">
        <v>2019</v>
      </c>
      <c r="C554" s="179">
        <v>11</v>
      </c>
      <c r="D554" s="39" t="str">
        <f t="shared" si="132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119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120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85">
        <f t="shared" si="121"/>
        <v>67330.831858407095</v>
      </c>
      <c r="AD554" s="141">
        <v>0.12239999999999999</v>
      </c>
      <c r="AE554" s="186">
        <f t="shared" si="122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236" t="str">
        <f t="shared" si="129"/>
        <v>YAMAHA_Mounter</v>
      </c>
      <c r="AS554" s="22">
        <f t="shared" si="128"/>
        <v>1</v>
      </c>
      <c r="AT554" s="238" t="str">
        <f t="shared" si="130"/>
        <v>0-3 months</v>
      </c>
    </row>
    <row r="555" spans="1:46" s="12" customFormat="1">
      <c r="A555" s="13" t="s">
        <v>34</v>
      </c>
      <c r="B555" s="179">
        <v>2019</v>
      </c>
      <c r="C555" s="179">
        <v>11</v>
      </c>
      <c r="D555" s="39" t="str">
        <f t="shared" si="132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119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120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85">
        <f t="shared" si="121"/>
        <v>82034.37000000001</v>
      </c>
      <c r="AD555" s="141">
        <v>0.1023</v>
      </c>
      <c r="AE555" s="186">
        <f t="shared" si="122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236" t="str">
        <f t="shared" si="129"/>
        <v>YAMAHA_Mounter</v>
      </c>
      <c r="AS555" s="22">
        <f t="shared" si="128"/>
        <v>1</v>
      </c>
      <c r="AT555" s="238" t="str">
        <f t="shared" si="130"/>
        <v>0-3 months</v>
      </c>
    </row>
    <row r="556" spans="1:46" s="12" customFormat="1">
      <c r="A556" s="13" t="s">
        <v>34</v>
      </c>
      <c r="B556" s="179">
        <v>2019</v>
      </c>
      <c r="C556" s="179">
        <v>11</v>
      </c>
      <c r="D556" s="39" t="str">
        <f t="shared" si="132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119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120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85">
        <f t="shared" si="121"/>
        <v>82034.37000000001</v>
      </c>
      <c r="AD556" s="141">
        <v>0.1023</v>
      </c>
      <c r="AE556" s="186">
        <f t="shared" si="122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236" t="str">
        <f t="shared" si="129"/>
        <v>YAMAHA_Mounter</v>
      </c>
      <c r="AS556" s="22">
        <f t="shared" si="128"/>
        <v>1</v>
      </c>
      <c r="AT556" s="238" t="str">
        <f t="shared" si="130"/>
        <v>0-3 months</v>
      </c>
    </row>
    <row r="557" spans="1:46" s="12" customFormat="1">
      <c r="A557" s="13" t="s">
        <v>34</v>
      </c>
      <c r="B557" s="179">
        <v>2019</v>
      </c>
      <c r="C557" s="179">
        <v>11</v>
      </c>
      <c r="D557" s="39" t="str">
        <f t="shared" si="132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119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120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85">
        <f t="shared" si="121"/>
        <v>82034.37000000001</v>
      </c>
      <c r="AD557" s="141">
        <v>0.1023</v>
      </c>
      <c r="AE557" s="186">
        <f t="shared" si="122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236" t="str">
        <f t="shared" si="129"/>
        <v>YAMAHA_Mounter</v>
      </c>
      <c r="AS557" s="22">
        <f t="shared" si="128"/>
        <v>1</v>
      </c>
      <c r="AT557" s="238" t="str">
        <f t="shared" si="130"/>
        <v>0-3 months</v>
      </c>
    </row>
    <row r="558" spans="1:46" s="12" customFormat="1">
      <c r="A558" s="13" t="s">
        <v>34</v>
      </c>
      <c r="B558" s="179">
        <v>2019</v>
      </c>
      <c r="C558" s="179">
        <v>11</v>
      </c>
      <c r="D558" s="39" t="str">
        <f t="shared" si="132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119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120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85">
        <f t="shared" si="121"/>
        <v>82034.37000000001</v>
      </c>
      <c r="AD558" s="141">
        <v>0.1023</v>
      </c>
      <c r="AE558" s="186">
        <f t="shared" si="122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236" t="str">
        <f t="shared" si="129"/>
        <v>YAMAHA_Mounter</v>
      </c>
      <c r="AS558" s="22">
        <f t="shared" si="128"/>
        <v>1</v>
      </c>
      <c r="AT558" s="238" t="str">
        <f t="shared" si="130"/>
        <v>0-3 months</v>
      </c>
    </row>
    <row r="559" spans="1:46" s="12" customFormat="1">
      <c r="A559" s="13" t="s">
        <v>34</v>
      </c>
      <c r="B559" s="179">
        <v>2019</v>
      </c>
      <c r="C559" s="179">
        <v>11</v>
      </c>
      <c r="D559" s="39" t="str">
        <f t="shared" si="132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119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120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85">
        <f t="shared" si="121"/>
        <v>82034.37000000001</v>
      </c>
      <c r="AD559" s="141">
        <v>0.1023</v>
      </c>
      <c r="AE559" s="186">
        <f t="shared" si="122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236" t="str">
        <f t="shared" si="129"/>
        <v>YAMAHA_Mounter</v>
      </c>
      <c r="AS559" s="22">
        <f t="shared" si="128"/>
        <v>1</v>
      </c>
      <c r="AT559" s="238" t="str">
        <f t="shared" si="130"/>
        <v>0-3 months</v>
      </c>
    </row>
    <row r="560" spans="1:46" s="12" customFormat="1">
      <c r="A560" s="13" t="s">
        <v>34</v>
      </c>
      <c r="B560" s="179">
        <v>2019</v>
      </c>
      <c r="C560" s="179">
        <v>11</v>
      </c>
      <c r="D560" s="39" t="str">
        <f t="shared" si="132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119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120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85">
        <f t="shared" si="121"/>
        <v>57796.942500000005</v>
      </c>
      <c r="AD560" s="141">
        <v>0.1023</v>
      </c>
      <c r="AE560" s="186">
        <f t="shared" si="122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236" t="str">
        <f t="shared" si="129"/>
        <v>YAMAHA_Mounter</v>
      </c>
      <c r="AS560" s="22">
        <f t="shared" si="128"/>
        <v>1</v>
      </c>
      <c r="AT560" s="238" t="str">
        <f t="shared" si="130"/>
        <v>0-3 months</v>
      </c>
    </row>
    <row r="561" spans="1:46" s="12" customFormat="1">
      <c r="A561" s="13" t="s">
        <v>34</v>
      </c>
      <c r="B561" s="179">
        <v>2019</v>
      </c>
      <c r="C561" s="179">
        <v>11</v>
      </c>
      <c r="D561" s="39" t="str">
        <f t="shared" si="132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119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120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85">
        <f t="shared" si="121"/>
        <v>57796.942500000005</v>
      </c>
      <c r="AD561" s="141">
        <v>0.1023</v>
      </c>
      <c r="AE561" s="186">
        <f t="shared" si="122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236" t="str">
        <f t="shared" si="129"/>
        <v>YAMAHA_Mounter</v>
      </c>
      <c r="AS561" s="22">
        <f t="shared" si="128"/>
        <v>1</v>
      </c>
      <c r="AT561" s="238" t="str">
        <f t="shared" si="130"/>
        <v>0-3 months</v>
      </c>
    </row>
    <row r="562" spans="1:46" s="12" customFormat="1">
      <c r="A562" s="13" t="s">
        <v>34</v>
      </c>
      <c r="B562" s="179">
        <v>2019</v>
      </c>
      <c r="C562" s="179">
        <v>11</v>
      </c>
      <c r="D562" s="39" t="str">
        <f t="shared" si="132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119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120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85">
        <f t="shared" si="121"/>
        <v>57796.942500000005</v>
      </c>
      <c r="AD562" s="141">
        <v>0.1023</v>
      </c>
      <c r="AE562" s="186">
        <f t="shared" si="122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236" t="str">
        <f t="shared" si="129"/>
        <v>YAMAHA_Mounter</v>
      </c>
      <c r="AS562" s="22">
        <f t="shared" si="128"/>
        <v>1</v>
      </c>
      <c r="AT562" s="238" t="str">
        <f t="shared" si="130"/>
        <v>0-3 months</v>
      </c>
    </row>
    <row r="563" spans="1:46" s="12" customFormat="1">
      <c r="A563" s="13" t="s">
        <v>34</v>
      </c>
      <c r="B563" s="179">
        <v>2019</v>
      </c>
      <c r="C563" s="179">
        <v>11</v>
      </c>
      <c r="D563" s="39" t="str">
        <f t="shared" si="132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119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120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85">
        <f t="shared" si="121"/>
        <v>57796.942500000005</v>
      </c>
      <c r="AD563" s="141">
        <v>0.1023</v>
      </c>
      <c r="AE563" s="186">
        <f t="shared" si="122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236" t="str">
        <f t="shared" si="129"/>
        <v>YAMAHA_Mounter</v>
      </c>
      <c r="AS563" s="22">
        <f t="shared" si="128"/>
        <v>1</v>
      </c>
      <c r="AT563" s="238" t="str">
        <f t="shared" si="130"/>
        <v>0-3 months</v>
      </c>
    </row>
    <row r="564" spans="1:46" s="12" customFormat="1">
      <c r="A564" s="13" t="s">
        <v>34</v>
      </c>
      <c r="B564" s="179">
        <v>2019</v>
      </c>
      <c r="C564" s="179">
        <v>11</v>
      </c>
      <c r="D564" s="39" t="str">
        <f t="shared" si="132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119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120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85">
        <f t="shared" si="121"/>
        <v>128687.45400000001</v>
      </c>
      <c r="AD564" s="141">
        <v>0.1401</v>
      </c>
      <c r="AE564" s="186">
        <f t="shared" si="122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236" t="str">
        <f t="shared" si="129"/>
        <v>YAMAHA_Mounter</v>
      </c>
      <c r="AS564" s="22">
        <f t="shared" si="128"/>
        <v>1</v>
      </c>
      <c r="AT564" s="238" t="str">
        <f t="shared" si="130"/>
        <v>0-3 months</v>
      </c>
    </row>
    <row r="565" spans="1:46" s="12" customFormat="1">
      <c r="A565" s="13" t="s">
        <v>34</v>
      </c>
      <c r="B565" s="179">
        <v>2019</v>
      </c>
      <c r="C565" s="179">
        <v>11</v>
      </c>
      <c r="D565" s="39" t="str">
        <f t="shared" si="132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119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120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85">
        <f t="shared" si="121"/>
        <v>137302.08849557527</v>
      </c>
      <c r="AD565" s="141">
        <v>8.4000000000000005E-2</v>
      </c>
      <c r="AE565" s="186">
        <f t="shared" si="122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236" t="str">
        <f t="shared" si="129"/>
        <v>YAMAHA_Mounter</v>
      </c>
      <c r="AS565" s="22">
        <f t="shared" si="128"/>
        <v>1</v>
      </c>
      <c r="AT565" s="238" t="str">
        <f t="shared" si="130"/>
        <v>0-3 months</v>
      </c>
    </row>
    <row r="566" spans="1:46" s="12" customFormat="1">
      <c r="A566" s="13" t="s">
        <v>34</v>
      </c>
      <c r="B566" s="179">
        <v>2019</v>
      </c>
      <c r="C566" s="179">
        <v>11</v>
      </c>
      <c r="D566" s="39" t="str">
        <f t="shared" si="132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119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120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85">
        <f t="shared" si="121"/>
        <v>134702.92035398231</v>
      </c>
      <c r="AD566" s="141">
        <v>0.13059999999999999</v>
      </c>
      <c r="AE566" s="186">
        <f t="shared" si="122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236" t="str">
        <f t="shared" si="129"/>
        <v>YAMAHA_Mounter</v>
      </c>
      <c r="AS566" s="22">
        <f t="shared" si="128"/>
        <v>1</v>
      </c>
      <c r="AT566" s="238" t="str">
        <f t="shared" si="130"/>
        <v>0-3 months</v>
      </c>
    </row>
    <row r="567" spans="1:46" s="12" customFormat="1">
      <c r="A567" s="13" t="s">
        <v>34</v>
      </c>
      <c r="B567" s="179">
        <v>2019</v>
      </c>
      <c r="C567" s="179">
        <v>10</v>
      </c>
      <c r="D567" s="39" t="str">
        <f t="shared" si="132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119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120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85">
        <f t="shared" si="121"/>
        <v>183926.69999999998</v>
      </c>
      <c r="AD567" s="141">
        <v>0.16819999999999999</v>
      </c>
      <c r="AE567" s="186">
        <f t="shared" si="122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236" t="str">
        <f t="shared" si="129"/>
        <v>YAMAHA_Mounter</v>
      </c>
      <c r="AS567" s="22">
        <f t="shared" si="128"/>
        <v>2</v>
      </c>
      <c r="AT567" s="238" t="str">
        <f t="shared" si="130"/>
        <v>0-3 months</v>
      </c>
    </row>
    <row r="568" spans="1:46" s="12" customFormat="1">
      <c r="A568" s="13" t="s">
        <v>34</v>
      </c>
      <c r="B568" s="179">
        <v>2019</v>
      </c>
      <c r="C568" s="179">
        <v>10</v>
      </c>
      <c r="D568" s="39" t="str">
        <f t="shared" si="132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119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120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85">
        <f t="shared" si="121"/>
        <v>183926.69999999998</v>
      </c>
      <c r="AD568" s="141">
        <v>0.16819999999999999</v>
      </c>
      <c r="AE568" s="186">
        <f t="shared" si="122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236" t="str">
        <f t="shared" si="129"/>
        <v>YAMAHA_Mounter</v>
      </c>
      <c r="AS568" s="22">
        <f t="shared" si="128"/>
        <v>2</v>
      </c>
      <c r="AT568" s="238" t="str">
        <f t="shared" si="130"/>
        <v>0-3 months</v>
      </c>
    </row>
    <row r="569" spans="1:46" s="12" customFormat="1">
      <c r="A569" s="13" t="s">
        <v>34</v>
      </c>
      <c r="B569" s="179">
        <v>2019</v>
      </c>
      <c r="C569" s="179">
        <v>10</v>
      </c>
      <c r="D569" s="39" t="str">
        <f t="shared" si="132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119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120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85">
        <f t="shared" si="121"/>
        <v>147141.36000000002</v>
      </c>
      <c r="AD569" s="141">
        <v>0.16819999999999999</v>
      </c>
      <c r="AE569" s="186">
        <f t="shared" si="122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236" t="str">
        <f t="shared" si="129"/>
        <v>YAMAHA_Mounter</v>
      </c>
      <c r="AS569" s="22">
        <f t="shared" si="128"/>
        <v>2</v>
      </c>
      <c r="AT569" s="238" t="str">
        <f t="shared" si="130"/>
        <v>0-3 months</v>
      </c>
    </row>
    <row r="570" spans="1:46" s="12" customFormat="1">
      <c r="A570" s="13" t="s">
        <v>34</v>
      </c>
      <c r="B570" s="179">
        <v>2019</v>
      </c>
      <c r="C570" s="179">
        <v>10</v>
      </c>
      <c r="D570" s="39" t="str">
        <f t="shared" si="132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119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120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85">
        <f t="shared" si="121"/>
        <v>147141.36000000002</v>
      </c>
      <c r="AD570" s="141">
        <v>0.16819999999999999</v>
      </c>
      <c r="AE570" s="186">
        <f t="shared" si="122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236" t="str">
        <f t="shared" si="129"/>
        <v>YAMAHA_Mounter</v>
      </c>
      <c r="AS570" s="22">
        <f t="shared" si="128"/>
        <v>2</v>
      </c>
      <c r="AT570" s="238" t="str">
        <f t="shared" si="130"/>
        <v>0-3 months</v>
      </c>
    </row>
    <row r="571" spans="1:46" s="12" customFormat="1">
      <c r="A571" s="13" t="s">
        <v>34</v>
      </c>
      <c r="B571" s="179">
        <v>2019</v>
      </c>
      <c r="C571" s="179">
        <v>10</v>
      </c>
      <c r="D571" s="39" t="str">
        <f t="shared" si="132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119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120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85">
        <f t="shared" si="121"/>
        <v>93761.994690265507</v>
      </c>
      <c r="AD571" s="141">
        <v>9.4600000000000004E-2</v>
      </c>
      <c r="AE571" s="186">
        <f t="shared" si="122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236" t="str">
        <f t="shared" si="129"/>
        <v>YAMAHA_Mounter</v>
      </c>
      <c r="AS571" s="22">
        <f t="shared" si="128"/>
        <v>2</v>
      </c>
      <c r="AT571" s="238" t="str">
        <f t="shared" si="130"/>
        <v>0-3 months</v>
      </c>
    </row>
    <row r="572" spans="1:46" s="12" customFormat="1">
      <c r="A572" s="13" t="s">
        <v>34</v>
      </c>
      <c r="B572" s="179">
        <v>2019</v>
      </c>
      <c r="C572" s="179">
        <v>10</v>
      </c>
      <c r="D572" s="39" t="str">
        <f t="shared" si="132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119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120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85">
        <f t="shared" si="121"/>
        <v>93761.994690265507</v>
      </c>
      <c r="AD572" s="141">
        <v>9.4600000000000004E-2</v>
      </c>
      <c r="AE572" s="186">
        <f t="shared" si="122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236" t="str">
        <f t="shared" si="129"/>
        <v>YAMAHA_Mounter</v>
      </c>
      <c r="AS572" s="22">
        <f t="shared" si="128"/>
        <v>2</v>
      </c>
      <c r="AT572" s="238" t="str">
        <f t="shared" si="130"/>
        <v>0-3 months</v>
      </c>
    </row>
    <row r="573" spans="1:46" s="12" customFormat="1">
      <c r="A573" s="13" t="s">
        <v>28</v>
      </c>
      <c r="B573" s="179">
        <v>2019</v>
      </c>
      <c r="C573" s="179">
        <v>1</v>
      </c>
      <c r="D573" s="39" t="str">
        <f t="shared" si="132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119"/>
        <v>Q4</v>
      </c>
      <c r="J573" s="191" t="s">
        <v>677</v>
      </c>
      <c r="K573" s="191" t="s">
        <v>3118</v>
      </c>
      <c r="L573" s="17" t="s">
        <v>63</v>
      </c>
      <c r="M573" s="13" t="s">
        <v>46</v>
      </c>
      <c r="N573" s="13">
        <v>1</v>
      </c>
      <c r="O573" s="13"/>
      <c r="P573" s="39" t="str">
        <f t="shared" si="120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85">
        <f t="shared" si="121"/>
        <v>71091.830172413785</v>
      </c>
      <c r="AD573" s="141">
        <v>8.0699999999999994E-2</v>
      </c>
      <c r="AE573" s="186">
        <f t="shared" si="122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236" t="str">
        <f t="shared" si="129"/>
        <v>YAMAHA_Mounter</v>
      </c>
      <c r="AS573" s="22">
        <f t="shared" si="128"/>
        <v>1</v>
      </c>
      <c r="AT573" s="238" t="str">
        <f t="shared" si="130"/>
        <v>0-3 months</v>
      </c>
    </row>
    <row r="574" spans="1:46" s="12" customFormat="1">
      <c r="A574" s="13" t="s">
        <v>28</v>
      </c>
      <c r="B574" s="179">
        <v>2019</v>
      </c>
      <c r="C574" s="179">
        <v>1</v>
      </c>
      <c r="D574" s="39" t="str">
        <f t="shared" si="132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119"/>
        <v>Q4</v>
      </c>
      <c r="J574" s="191" t="s">
        <v>679</v>
      </c>
      <c r="K574" s="191" t="s">
        <v>3319</v>
      </c>
      <c r="L574" s="17" t="s">
        <v>63</v>
      </c>
      <c r="M574" s="13" t="s">
        <v>46</v>
      </c>
      <c r="N574" s="13">
        <v>1</v>
      </c>
      <c r="O574" s="13"/>
      <c r="P574" s="39" t="str">
        <f t="shared" si="120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85">
        <f t="shared" si="121"/>
        <v>88188.344827586203</v>
      </c>
      <c r="AD574" s="141">
        <v>0.10489999999999999</v>
      </c>
      <c r="AE574" s="186">
        <f t="shared" si="122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236" t="str">
        <f t="shared" si="129"/>
        <v>YAMAHA_Mounter</v>
      </c>
      <c r="AS574" s="22">
        <f t="shared" si="128"/>
        <v>1</v>
      </c>
      <c r="AT574" s="238" t="str">
        <f t="shared" si="130"/>
        <v>0-3 months</v>
      </c>
    </row>
    <row r="575" spans="1:46" s="12" customFormat="1">
      <c r="A575" s="13" t="s">
        <v>28</v>
      </c>
      <c r="B575" s="179">
        <v>2019</v>
      </c>
      <c r="C575" s="179">
        <v>1</v>
      </c>
      <c r="D575" s="39" t="str">
        <f t="shared" si="132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119"/>
        <v>Q4</v>
      </c>
      <c r="J575" s="191" t="s">
        <v>681</v>
      </c>
      <c r="K575" s="191" t="s">
        <v>3320</v>
      </c>
      <c r="L575" s="17" t="s">
        <v>78</v>
      </c>
      <c r="M575" s="13" t="s">
        <v>46</v>
      </c>
      <c r="N575" s="13">
        <v>1</v>
      </c>
      <c r="O575" s="13"/>
      <c r="P575" s="39" t="str">
        <f t="shared" si="120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85">
        <f t="shared" si="121"/>
        <v>173367.95258620687</v>
      </c>
      <c r="AD575" s="141">
        <v>0.19059999999999999</v>
      </c>
      <c r="AE575" s="186">
        <f t="shared" si="122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236" t="str">
        <f t="shared" si="129"/>
        <v>YAMAHA_Mounter</v>
      </c>
      <c r="AS575" s="22">
        <f t="shared" si="128"/>
        <v>1</v>
      </c>
      <c r="AT575" s="238" t="str">
        <f t="shared" si="130"/>
        <v>0-3 months</v>
      </c>
    </row>
    <row r="576" spans="1:46" s="12" customFormat="1">
      <c r="A576" s="13" t="s">
        <v>28</v>
      </c>
      <c r="B576" s="179">
        <v>2019</v>
      </c>
      <c r="C576" s="179">
        <v>1</v>
      </c>
      <c r="D576" s="39" t="str">
        <f t="shared" si="132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119"/>
        <v>Q4</v>
      </c>
      <c r="J576" s="191" t="s">
        <v>681</v>
      </c>
      <c r="K576" s="191" t="s">
        <v>3320</v>
      </c>
      <c r="L576" s="17" t="s">
        <v>78</v>
      </c>
      <c r="M576" s="13" t="s">
        <v>46</v>
      </c>
      <c r="N576" s="13">
        <v>1</v>
      </c>
      <c r="O576" s="13"/>
      <c r="P576" s="39" t="str">
        <f t="shared" si="120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85">
        <f t="shared" si="121"/>
        <v>173367.95258620687</v>
      </c>
      <c r="AD576" s="141">
        <v>0.19059999999999999</v>
      </c>
      <c r="AE576" s="186">
        <f t="shared" si="122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236" t="str">
        <f t="shared" si="129"/>
        <v>YAMAHA_Mounter</v>
      </c>
      <c r="AS576" s="22">
        <f t="shared" si="128"/>
        <v>1</v>
      </c>
      <c r="AT576" s="238" t="str">
        <f t="shared" si="130"/>
        <v>0-3 months</v>
      </c>
    </row>
    <row r="577" spans="1:46" s="12" customFormat="1">
      <c r="A577" s="13" t="s">
        <v>28</v>
      </c>
      <c r="B577" s="179">
        <v>2019</v>
      </c>
      <c r="C577" s="179">
        <v>1</v>
      </c>
      <c r="D577" s="39" t="str">
        <f t="shared" si="132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119"/>
        <v>Q4</v>
      </c>
      <c r="J577" s="191" t="s">
        <v>682</v>
      </c>
      <c r="K577" s="191" t="s">
        <v>3321</v>
      </c>
      <c r="L577" s="17" t="s">
        <v>63</v>
      </c>
      <c r="M577" s="13" t="s">
        <v>46</v>
      </c>
      <c r="N577" s="13">
        <v>1</v>
      </c>
      <c r="O577" s="13"/>
      <c r="P577" s="39" t="str">
        <f t="shared" si="120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85">
        <f t="shared" si="121"/>
        <v>80361.206896551725</v>
      </c>
      <c r="AD577" s="141">
        <v>9.6500000000000002E-2</v>
      </c>
      <c r="AE577" s="186">
        <f t="shared" si="122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236" t="str">
        <f t="shared" si="129"/>
        <v>YAMAHA_Mounter</v>
      </c>
      <c r="AS577" s="22">
        <f t="shared" si="128"/>
        <v>1</v>
      </c>
      <c r="AT577" s="238" t="str">
        <f t="shared" si="130"/>
        <v>0-3 months</v>
      </c>
    </row>
    <row r="578" spans="1:46" s="12" customFormat="1">
      <c r="A578" s="13" t="s">
        <v>28</v>
      </c>
      <c r="B578" s="179">
        <v>2019</v>
      </c>
      <c r="C578" s="179">
        <v>1</v>
      </c>
      <c r="D578" s="39" t="str">
        <f t="shared" si="132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3322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85">
        <f t="shared" ref="AC578:AC641" si="136">IF(R578&lt;&gt;"",AB578*AD578,"")</f>
        <v>89682.862500000003</v>
      </c>
      <c r="AD578" s="141">
        <v>0.1305</v>
      </c>
      <c r="AE578" s="186">
        <f t="shared" ref="AE578:AE641" si="137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236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38" t="str">
        <f t="shared" si="130"/>
        <v>0-3 months</v>
      </c>
    </row>
    <row r="579" spans="1:46" s="12" customFormat="1">
      <c r="A579" s="13" t="s">
        <v>28</v>
      </c>
      <c r="B579" s="179">
        <v>2019</v>
      </c>
      <c r="C579" s="179">
        <v>1</v>
      </c>
      <c r="D579" s="39" t="str">
        <f t="shared" si="132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34"/>
        <v>Q4</v>
      </c>
      <c r="J579" s="191" t="s">
        <v>683</v>
      </c>
      <c r="K579" s="191" t="s">
        <v>3322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35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85">
        <f t="shared" si="136"/>
        <v>89682.862500000003</v>
      </c>
      <c r="AD579" s="141">
        <v>0.1305</v>
      </c>
      <c r="AE579" s="186">
        <f t="shared" si="137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236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38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28</v>
      </c>
      <c r="B580" s="179">
        <v>2019</v>
      </c>
      <c r="C580" s="179">
        <v>1</v>
      </c>
      <c r="D580" s="39" t="str">
        <f t="shared" si="132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34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35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85">
        <f t="shared" si="136"/>
        <v>126902.11680000002</v>
      </c>
      <c r="AD580" s="141">
        <v>0.12</v>
      </c>
      <c r="AE580" s="186">
        <f t="shared" si="137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236" t="str">
        <f t="shared" si="144"/>
        <v>YAMAHA_Mounter</v>
      </c>
      <c r="AS580" s="22">
        <f t="shared" si="143"/>
        <v>0</v>
      </c>
      <c r="AT580" s="238" t="str">
        <f t="shared" si="145"/>
        <v>0-3 months</v>
      </c>
    </row>
    <row r="581" spans="1:46" s="12" customFormat="1">
      <c r="A581" s="13" t="s">
        <v>28</v>
      </c>
      <c r="B581" s="179">
        <v>2019</v>
      </c>
      <c r="C581" s="179">
        <v>1</v>
      </c>
      <c r="D581" s="39" t="str">
        <f t="shared" si="132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34"/>
        <v>Q4</v>
      </c>
      <c r="J581" s="191" t="s">
        <v>686</v>
      </c>
      <c r="K581" s="191" t="s">
        <v>3094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35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85">
        <f t="shared" si="136"/>
        <v>42455.172413793109</v>
      </c>
      <c r="AD581" s="141">
        <v>0.1216</v>
      </c>
      <c r="AE581" s="186">
        <f t="shared" si="137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236" t="str">
        <f t="shared" si="144"/>
        <v>YAMAHA_Mounter</v>
      </c>
      <c r="AS581" s="22">
        <f t="shared" si="143"/>
        <v>0</v>
      </c>
      <c r="AT581" s="238" t="str">
        <f t="shared" si="145"/>
        <v>0-3 months</v>
      </c>
    </row>
    <row r="582" spans="1:46" s="12" customFormat="1">
      <c r="A582" s="13" t="s">
        <v>34</v>
      </c>
      <c r="B582" s="179">
        <v>2019</v>
      </c>
      <c r="C582" s="179">
        <v>4</v>
      </c>
      <c r="D582" s="39" t="str">
        <f t="shared" si="132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34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35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85">
        <f t="shared" si="136"/>
        <v>161444.54199999999</v>
      </c>
      <c r="AD582" s="141">
        <v>0.1603</v>
      </c>
      <c r="AE582" s="186">
        <f t="shared" si="137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236" t="str">
        <f t="shared" si="144"/>
        <v>YAMAHA_Mounter</v>
      </c>
      <c r="AS582" s="22">
        <f t="shared" si="143"/>
        <v>3</v>
      </c>
      <c r="AT582" s="238" t="str">
        <f t="shared" si="145"/>
        <v>0-3 months</v>
      </c>
    </row>
    <row r="583" spans="1:46" s="12" customFormat="1">
      <c r="A583" s="13" t="s">
        <v>28</v>
      </c>
      <c r="B583" s="179">
        <v>2019</v>
      </c>
      <c r="C583" s="179">
        <v>3</v>
      </c>
      <c r="D583" s="39" t="str">
        <f t="shared" si="132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34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35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85">
        <f t="shared" si="136"/>
        <v>75238.757510973475</v>
      </c>
      <c r="AD583" s="141">
        <v>8.0100000000000005E-2</v>
      </c>
      <c r="AE583" s="186">
        <f t="shared" si="137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236" t="str">
        <f t="shared" si="144"/>
        <v>YAMAHA_Mounter</v>
      </c>
      <c r="AS583" s="22">
        <f t="shared" si="143"/>
        <v>4</v>
      </c>
      <c r="AT583" s="238" t="str">
        <f t="shared" si="145"/>
        <v>4-6 months</v>
      </c>
    </row>
    <row r="584" spans="1:46" s="12" customFormat="1">
      <c r="A584" s="13" t="s">
        <v>28</v>
      </c>
      <c r="B584" s="179">
        <v>2019</v>
      </c>
      <c r="C584" s="179">
        <v>3</v>
      </c>
      <c r="D584" s="39" t="str">
        <f t="shared" si="132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34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35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85">
        <f t="shared" si="136"/>
        <v>169188.24240000002</v>
      </c>
      <c r="AD584" s="141">
        <v>0.1668</v>
      </c>
      <c r="AE584" s="186">
        <f t="shared" si="137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236" t="str">
        <f t="shared" si="144"/>
        <v>YAMAHA_Mounter</v>
      </c>
      <c r="AS584" s="22">
        <f t="shared" si="143"/>
        <v>4</v>
      </c>
      <c r="AT584" s="238" t="str">
        <f t="shared" si="145"/>
        <v>4-6 months</v>
      </c>
    </row>
    <row r="585" spans="1:46" s="12" customFormat="1">
      <c r="A585" s="13" t="s">
        <v>34</v>
      </c>
      <c r="B585" s="179">
        <v>2019</v>
      </c>
      <c r="C585" s="179">
        <v>7</v>
      </c>
      <c r="D585" s="39" t="str">
        <f t="shared" si="132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34"/>
        <v>Q2</v>
      </c>
      <c r="J585" s="191" t="s">
        <v>696</v>
      </c>
      <c r="K585" s="191" t="s">
        <v>3323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35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85">
        <f t="shared" si="136"/>
        <v>173737.19999999998</v>
      </c>
      <c r="AD585" s="141">
        <v>0.16769999999999999</v>
      </c>
      <c r="AE585" s="186">
        <f t="shared" si="137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236" t="str">
        <f t="shared" si="144"/>
        <v>YAMAHA_Mounter</v>
      </c>
      <c r="AS585" s="22">
        <f t="shared" si="143"/>
        <v>0</v>
      </c>
      <c r="AT585" s="238" t="str">
        <f t="shared" si="145"/>
        <v>0-3 months</v>
      </c>
    </row>
    <row r="586" spans="1:46" s="12" customFormat="1">
      <c r="A586" s="13" t="s">
        <v>34</v>
      </c>
      <c r="B586" s="179">
        <v>2019</v>
      </c>
      <c r="C586" s="179">
        <v>7</v>
      </c>
      <c r="D586" s="39" t="str">
        <f t="shared" si="132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34"/>
        <v>Q2</v>
      </c>
      <c r="J586" s="191" t="s">
        <v>697</v>
      </c>
      <c r="K586" s="191" t="s">
        <v>3323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35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85">
        <f t="shared" si="136"/>
        <v>173737.19999999998</v>
      </c>
      <c r="AD586" s="141">
        <v>0.16769999999999999</v>
      </c>
      <c r="AE586" s="186">
        <f t="shared" si="137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236" t="str">
        <f t="shared" si="144"/>
        <v>YAMAHA_Mounter</v>
      </c>
      <c r="AS586" s="22">
        <f t="shared" si="143"/>
        <v>0</v>
      </c>
      <c r="AT586" s="238" t="str">
        <f t="shared" si="145"/>
        <v>0-3 months</v>
      </c>
    </row>
    <row r="587" spans="1:46" s="12" customFormat="1">
      <c r="A587" s="13" t="s">
        <v>34</v>
      </c>
      <c r="B587" s="179">
        <v>2019</v>
      </c>
      <c r="C587" s="179">
        <v>7</v>
      </c>
      <c r="D587" s="39" t="str">
        <f t="shared" si="132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34"/>
        <v>Q2</v>
      </c>
      <c r="J587" s="191" t="s">
        <v>697</v>
      </c>
      <c r="K587" s="191" t="s">
        <v>3323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35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85">
        <f t="shared" si="136"/>
        <v>124097.99999999999</v>
      </c>
      <c r="AD587" s="141">
        <v>0.16769999999999999</v>
      </c>
      <c r="AE587" s="186">
        <f t="shared" si="137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236" t="str">
        <f t="shared" si="144"/>
        <v>YAMAHA_Mounter</v>
      </c>
      <c r="AS587" s="22">
        <f t="shared" si="143"/>
        <v>0</v>
      </c>
      <c r="AT587" s="238" t="str">
        <f t="shared" si="145"/>
        <v>0-3 months</v>
      </c>
    </row>
    <row r="588" spans="1:46" s="12" customFormat="1">
      <c r="A588" s="13" t="s">
        <v>34</v>
      </c>
      <c r="B588" s="179">
        <v>2019</v>
      </c>
      <c r="C588" s="179">
        <v>7</v>
      </c>
      <c r="D588" s="39" t="str">
        <f t="shared" si="132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34"/>
        <v>Q2</v>
      </c>
      <c r="J588" s="191" t="s">
        <v>696</v>
      </c>
      <c r="K588" s="191" t="s">
        <v>3323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35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85">
        <f t="shared" si="136"/>
        <v>124097.99999999999</v>
      </c>
      <c r="AD588" s="141">
        <v>0.16769999999999999</v>
      </c>
      <c r="AE588" s="186">
        <f t="shared" si="137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236" t="str">
        <f t="shared" si="144"/>
        <v>YAMAHA_Mounter</v>
      </c>
      <c r="AS588" s="22">
        <f t="shared" si="143"/>
        <v>0</v>
      </c>
      <c r="AT588" s="238" t="str">
        <f t="shared" si="145"/>
        <v>0-3 months</v>
      </c>
    </row>
    <row r="589" spans="1:46" s="12" customFormat="1">
      <c r="A589" s="13" t="s">
        <v>34</v>
      </c>
      <c r="B589" s="179">
        <v>2019</v>
      </c>
      <c r="C589" s="179">
        <v>7</v>
      </c>
      <c r="D589" s="39" t="str">
        <f t="shared" si="132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34"/>
        <v>Q2</v>
      </c>
      <c r="J589" s="191" t="s">
        <v>698</v>
      </c>
      <c r="K589" s="191" t="s">
        <v>3119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35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85">
        <f t="shared" si="136"/>
        <v>72401.449115044263</v>
      </c>
      <c r="AD589" s="141">
        <v>0.12</v>
      </c>
      <c r="AE589" s="186">
        <f t="shared" si="137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236" t="str">
        <f t="shared" si="144"/>
        <v>YAMAHA_Mounter</v>
      </c>
      <c r="AS589" s="22">
        <f t="shared" si="143"/>
        <v>0</v>
      </c>
      <c r="AT589" s="238" t="str">
        <f t="shared" si="145"/>
        <v>0-3 months</v>
      </c>
    </row>
    <row r="590" spans="1:46" s="12" customFormat="1">
      <c r="A590" s="13" t="s">
        <v>34</v>
      </c>
      <c r="B590" s="179">
        <v>2019</v>
      </c>
      <c r="C590" s="179">
        <v>7</v>
      </c>
      <c r="D590" s="39" t="str">
        <f t="shared" si="132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34"/>
        <v>Q2</v>
      </c>
      <c r="J590" s="191" t="s">
        <v>698</v>
      </c>
      <c r="K590" s="191" t="s">
        <v>3119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35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85">
        <f t="shared" si="136"/>
        <v>72401.449115044263</v>
      </c>
      <c r="AD590" s="141">
        <v>0.12</v>
      </c>
      <c r="AE590" s="186">
        <f t="shared" si="137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236" t="str">
        <f t="shared" si="144"/>
        <v>YAMAHA_Mounter</v>
      </c>
      <c r="AS590" s="22">
        <f t="shared" si="143"/>
        <v>0</v>
      </c>
      <c r="AT590" s="238" t="str">
        <f t="shared" si="145"/>
        <v>0-3 months</v>
      </c>
    </row>
    <row r="591" spans="1:46" s="12" customFormat="1">
      <c r="A591" s="13" t="s">
        <v>34</v>
      </c>
      <c r="B591" s="179">
        <v>2019</v>
      </c>
      <c r="C591" s="179">
        <v>7</v>
      </c>
      <c r="D591" s="39" t="str">
        <f t="shared" si="132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34"/>
        <v>Q2</v>
      </c>
      <c r="J591" s="191" t="s">
        <v>698</v>
      </c>
      <c r="K591" s="191" t="s">
        <v>3119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35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85">
        <f t="shared" si="136"/>
        <v>72401.449115044263</v>
      </c>
      <c r="AD591" s="141">
        <v>0.12</v>
      </c>
      <c r="AE591" s="186">
        <f t="shared" si="137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236" t="str">
        <f t="shared" si="144"/>
        <v>YAMAHA_Mounter</v>
      </c>
      <c r="AS591" s="22">
        <f t="shared" si="143"/>
        <v>0</v>
      </c>
      <c r="AT591" s="238" t="str">
        <f t="shared" si="145"/>
        <v>0-3 months</v>
      </c>
    </row>
    <row r="592" spans="1:46" s="12" customFormat="1">
      <c r="A592" s="13" t="s">
        <v>34</v>
      </c>
      <c r="B592" s="179">
        <v>2019</v>
      </c>
      <c r="C592" s="179">
        <v>7</v>
      </c>
      <c r="D592" s="39" t="str">
        <f t="shared" si="132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34"/>
        <v>Q2</v>
      </c>
      <c r="J592" s="191" t="s">
        <v>698</v>
      </c>
      <c r="K592" s="191" t="s">
        <v>3119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35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85">
        <f t="shared" si="136"/>
        <v>72401.449115044263</v>
      </c>
      <c r="AD592" s="141">
        <v>0.12</v>
      </c>
      <c r="AE592" s="186">
        <f t="shared" si="137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236" t="str">
        <f t="shared" si="144"/>
        <v>YAMAHA_Mounter</v>
      </c>
      <c r="AS592" s="22">
        <f t="shared" si="143"/>
        <v>0</v>
      </c>
      <c r="AT592" s="238" t="str">
        <f t="shared" si="145"/>
        <v>0-3 months</v>
      </c>
    </row>
    <row r="593" spans="1:46" s="12" customFormat="1">
      <c r="A593" s="13" t="s">
        <v>34</v>
      </c>
      <c r="B593" s="179">
        <v>2019</v>
      </c>
      <c r="C593" s="179">
        <v>7</v>
      </c>
      <c r="D593" s="39" t="str">
        <f t="shared" si="132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34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35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85">
        <f t="shared" si="136"/>
        <v>65631.646194690271</v>
      </c>
      <c r="AD593" s="141">
        <v>6.9900000000000004E-2</v>
      </c>
      <c r="AE593" s="186">
        <f t="shared" si="137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236" t="str">
        <f t="shared" si="144"/>
        <v>YAMAHA_Mounter</v>
      </c>
      <c r="AS593" s="22">
        <f t="shared" si="143"/>
        <v>0</v>
      </c>
      <c r="AT593" s="238" t="str">
        <f t="shared" si="145"/>
        <v>0-3 months</v>
      </c>
    </row>
    <row r="594" spans="1:46" s="12" customFormat="1">
      <c r="A594" s="13" t="s">
        <v>34</v>
      </c>
      <c r="B594" s="179">
        <v>2019</v>
      </c>
      <c r="C594" s="179">
        <v>7</v>
      </c>
      <c r="D594" s="39" t="str">
        <f t="shared" si="132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34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35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3324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85">
        <f t="shared" si="136"/>
        <v>126013.86</v>
      </c>
      <c r="AD594" s="141">
        <v>0.1431</v>
      </c>
      <c r="AE594" s="186">
        <f t="shared" si="137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236" t="str">
        <f t="shared" si="144"/>
        <v>YAMAHA_Mounter</v>
      </c>
      <c r="AS594" s="22">
        <f t="shared" si="143"/>
        <v>0</v>
      </c>
      <c r="AT594" s="238" t="str">
        <f t="shared" si="145"/>
        <v>0-3 months</v>
      </c>
    </row>
    <row r="595" spans="1:46" s="12" customFormat="1">
      <c r="A595" s="13" t="s">
        <v>34</v>
      </c>
      <c r="B595" s="179">
        <v>2019</v>
      </c>
      <c r="C595" s="179">
        <v>7</v>
      </c>
      <c r="D595" s="39" t="str">
        <f t="shared" si="132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34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35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3324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85">
        <f t="shared" si="136"/>
        <v>126013.86</v>
      </c>
      <c r="AD595" s="141">
        <v>0.1431</v>
      </c>
      <c r="AE595" s="186">
        <f t="shared" si="137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236" t="str">
        <f t="shared" si="144"/>
        <v>YAMAHA_Mounter</v>
      </c>
      <c r="AS595" s="22">
        <f t="shared" si="143"/>
        <v>0</v>
      </c>
      <c r="AT595" s="238" t="str">
        <f t="shared" si="145"/>
        <v>0-3 months</v>
      </c>
    </row>
    <row r="596" spans="1:46" s="12" customFormat="1">
      <c r="A596" s="13" t="s">
        <v>34</v>
      </c>
      <c r="B596" s="179">
        <v>2019</v>
      </c>
      <c r="C596" s="179">
        <v>7</v>
      </c>
      <c r="D596" s="39" t="str">
        <f t="shared" si="132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34"/>
        <v>Q2</v>
      </c>
      <c r="J596" s="191" t="s">
        <v>705</v>
      </c>
      <c r="K596" s="191" t="s">
        <v>3119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35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85">
        <f t="shared" si="136"/>
        <v>92130.862831858409</v>
      </c>
      <c r="AD596" s="141">
        <v>0.12</v>
      </c>
      <c r="AE596" s="186">
        <f t="shared" si="137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236" t="str">
        <f t="shared" si="144"/>
        <v>YAMAHA_Mounter</v>
      </c>
      <c r="AS596" s="22">
        <f t="shared" si="143"/>
        <v>0</v>
      </c>
      <c r="AT596" s="238" t="str">
        <f t="shared" si="145"/>
        <v>0-3 months</v>
      </c>
    </row>
    <row r="597" spans="1:46" s="12" customFormat="1">
      <c r="A597" s="13" t="s">
        <v>34</v>
      </c>
      <c r="B597" s="179">
        <v>2019</v>
      </c>
      <c r="C597" s="179">
        <v>7</v>
      </c>
      <c r="D597" s="39" t="str">
        <f t="shared" si="132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34"/>
        <v>Q2</v>
      </c>
      <c r="J597" s="191" t="s">
        <v>705</v>
      </c>
      <c r="K597" s="191" t="s">
        <v>3119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35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85">
        <f t="shared" si="136"/>
        <v>92130.862831858409</v>
      </c>
      <c r="AD597" s="141">
        <v>0.12</v>
      </c>
      <c r="AE597" s="186">
        <f t="shared" si="137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236" t="str">
        <f t="shared" si="144"/>
        <v>YAMAHA_Mounter</v>
      </c>
      <c r="AS597" s="22">
        <f t="shared" si="143"/>
        <v>0</v>
      </c>
      <c r="AT597" s="238" t="str">
        <f t="shared" si="145"/>
        <v>0-3 months</v>
      </c>
    </row>
    <row r="598" spans="1:46" s="12" customFormat="1">
      <c r="A598" s="13" t="s">
        <v>34</v>
      </c>
      <c r="B598" s="179">
        <v>2019</v>
      </c>
      <c r="C598" s="179">
        <v>6</v>
      </c>
      <c r="D598" s="39" t="str">
        <f t="shared" si="132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34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35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85">
        <f t="shared" si="136"/>
        <v>67572.676991150453</v>
      </c>
      <c r="AD598" s="141">
        <v>0.10349999999999999</v>
      </c>
      <c r="AE598" s="186">
        <f t="shared" si="137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236" t="str">
        <f t="shared" si="144"/>
        <v>YAMAHA_Mounter</v>
      </c>
      <c r="AS598" s="22">
        <f t="shared" si="143"/>
        <v>1</v>
      </c>
      <c r="AT598" s="238" t="str">
        <f t="shared" si="145"/>
        <v>0-3 months</v>
      </c>
    </row>
    <row r="599" spans="1:46" s="12" customFormat="1">
      <c r="A599" s="13" t="s">
        <v>34</v>
      </c>
      <c r="B599" s="179">
        <v>2019</v>
      </c>
      <c r="C599" s="179">
        <v>6</v>
      </c>
      <c r="D599" s="39" t="str">
        <f t="shared" si="132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34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35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85">
        <f t="shared" si="136"/>
        <v>164524.77876106196</v>
      </c>
      <c r="AD599" s="141">
        <v>0.1638</v>
      </c>
      <c r="AE599" s="186">
        <f t="shared" si="137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236" t="str">
        <f t="shared" si="144"/>
        <v>YAMAHA_Mounter</v>
      </c>
      <c r="AS599" s="22">
        <f t="shared" si="143"/>
        <v>1</v>
      </c>
      <c r="AT599" s="238" t="str">
        <f t="shared" si="145"/>
        <v>0-3 months</v>
      </c>
    </row>
    <row r="600" spans="1:46" s="12" customFormat="1">
      <c r="A600" s="13" t="s">
        <v>34</v>
      </c>
      <c r="B600" s="179">
        <v>2019</v>
      </c>
      <c r="C600" s="179">
        <v>6</v>
      </c>
      <c r="D600" s="39" t="str">
        <f t="shared" si="132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34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35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85">
        <f t="shared" si="136"/>
        <v>120103.08849557524</v>
      </c>
      <c r="AD600" s="141">
        <v>0.1638</v>
      </c>
      <c r="AE600" s="186">
        <f t="shared" si="137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236" t="str">
        <f t="shared" si="144"/>
        <v>YAMAHA_Mounter</v>
      </c>
      <c r="AS600" s="22">
        <f t="shared" si="143"/>
        <v>1</v>
      </c>
      <c r="AT600" s="238" t="str">
        <f t="shared" si="145"/>
        <v>0-3 months</v>
      </c>
    </row>
    <row r="601" spans="1:46" s="12" customFormat="1">
      <c r="A601" s="13" t="s">
        <v>34</v>
      </c>
      <c r="B601" s="179">
        <v>2019</v>
      </c>
      <c r="C601" s="179">
        <v>6</v>
      </c>
      <c r="D601" s="39" t="str">
        <f t="shared" si="132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34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35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85">
        <f t="shared" si="136"/>
        <v>62398.372499999998</v>
      </c>
      <c r="AD601" s="141">
        <v>7.6499999999999999E-2</v>
      </c>
      <c r="AE601" s="186">
        <f t="shared" si="137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236" t="str">
        <f t="shared" si="144"/>
        <v>YAMAHA_Mounter</v>
      </c>
      <c r="AS601" s="22">
        <f t="shared" si="143"/>
        <v>1</v>
      </c>
      <c r="AT601" s="238" t="str">
        <f t="shared" si="145"/>
        <v>0-3 months</v>
      </c>
    </row>
    <row r="602" spans="1:46" s="12" customFormat="1">
      <c r="A602" s="13" t="s">
        <v>34</v>
      </c>
      <c r="B602" s="179">
        <v>2019</v>
      </c>
      <c r="C602" s="179">
        <v>6</v>
      </c>
      <c r="D602" s="39" t="str">
        <f t="shared" si="132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34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35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85">
        <f t="shared" si="136"/>
        <v>50949</v>
      </c>
      <c r="AD602" s="141">
        <v>7.6499999999999999E-2</v>
      </c>
      <c r="AE602" s="186">
        <f t="shared" si="137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236" t="str">
        <f t="shared" si="144"/>
        <v>YAMAHA_Mounter</v>
      </c>
      <c r="AS602" s="22">
        <f t="shared" si="143"/>
        <v>1</v>
      </c>
      <c r="AT602" s="238" t="str">
        <f t="shared" si="145"/>
        <v>0-3 months</v>
      </c>
    </row>
    <row r="603" spans="1:46" s="12" customFormat="1">
      <c r="A603" s="13" t="s">
        <v>34</v>
      </c>
      <c r="B603" s="179">
        <v>2019</v>
      </c>
      <c r="C603" s="179">
        <v>6</v>
      </c>
      <c r="D603" s="39" t="str">
        <f t="shared" si="132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34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35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85">
        <f t="shared" si="136"/>
        <v>50949</v>
      </c>
      <c r="AD603" s="141">
        <v>7.6499999999999999E-2</v>
      </c>
      <c r="AE603" s="186">
        <f t="shared" si="137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236" t="str">
        <f t="shared" si="144"/>
        <v>YAMAHA_Mounter</v>
      </c>
      <c r="AS603" s="22">
        <f t="shared" si="143"/>
        <v>1</v>
      </c>
      <c r="AT603" s="238" t="str">
        <f t="shared" si="145"/>
        <v>0-3 months</v>
      </c>
    </row>
    <row r="604" spans="1:46" s="12" customFormat="1">
      <c r="A604" s="13" t="s">
        <v>34</v>
      </c>
      <c r="B604" s="179">
        <v>2019</v>
      </c>
      <c r="C604" s="179">
        <v>6</v>
      </c>
      <c r="D604" s="39" t="str">
        <f t="shared" si="132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34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35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85">
        <f t="shared" si="136"/>
        <v>50949</v>
      </c>
      <c r="AD604" s="141">
        <v>7.6499999999999999E-2</v>
      </c>
      <c r="AE604" s="186">
        <f t="shared" si="137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236" t="str">
        <f t="shared" si="144"/>
        <v>YAMAHA_Mounter</v>
      </c>
      <c r="AS604" s="22">
        <f t="shared" si="143"/>
        <v>1</v>
      </c>
      <c r="AT604" s="238" t="str">
        <f t="shared" si="145"/>
        <v>0-3 months</v>
      </c>
    </row>
    <row r="605" spans="1:46" s="12" customFormat="1">
      <c r="A605" s="13" t="s">
        <v>34</v>
      </c>
      <c r="B605" s="179">
        <v>2019</v>
      </c>
      <c r="C605" s="179">
        <v>6</v>
      </c>
      <c r="D605" s="39" t="str">
        <f t="shared" si="132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34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35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85">
        <f t="shared" si="136"/>
        <v>82915.265486725679</v>
      </c>
      <c r="AD605" s="141">
        <v>0.127</v>
      </c>
      <c r="AE605" s="186">
        <f t="shared" si="137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236" t="str">
        <f t="shared" si="144"/>
        <v>YAMAHA_Mounter</v>
      </c>
      <c r="AS605" s="22">
        <f t="shared" si="143"/>
        <v>1</v>
      </c>
      <c r="AT605" s="238" t="str">
        <f t="shared" si="145"/>
        <v>0-3 months</v>
      </c>
    </row>
    <row r="606" spans="1:46" s="12" customFormat="1">
      <c r="A606" s="13" t="s">
        <v>34</v>
      </c>
      <c r="B606" s="179">
        <v>2019</v>
      </c>
      <c r="C606" s="179">
        <v>6</v>
      </c>
      <c r="D606" s="39" t="str">
        <f t="shared" si="132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34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35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85">
        <f t="shared" si="136"/>
        <v>82915.265486725679</v>
      </c>
      <c r="AD606" s="141">
        <v>0.127</v>
      </c>
      <c r="AE606" s="186">
        <f t="shared" si="137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236" t="str">
        <f t="shared" si="144"/>
        <v>YAMAHA_Mounter</v>
      </c>
      <c r="AS606" s="22">
        <f t="shared" si="143"/>
        <v>1</v>
      </c>
      <c r="AT606" s="238" t="str">
        <f t="shared" si="145"/>
        <v>0-3 months</v>
      </c>
    </row>
    <row r="607" spans="1:46" s="12" customFormat="1">
      <c r="A607" s="13" t="s">
        <v>34</v>
      </c>
      <c r="B607" s="179">
        <v>2019</v>
      </c>
      <c r="C607" s="179">
        <v>6</v>
      </c>
      <c r="D607" s="39" t="str">
        <f t="shared" si="132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34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35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85">
        <f t="shared" si="136"/>
        <v>114805.75221238939</v>
      </c>
      <c r="AD607" s="141">
        <v>0.127</v>
      </c>
      <c r="AE607" s="186">
        <f t="shared" si="137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236" t="str">
        <f t="shared" si="144"/>
        <v>YAMAHA_Mounter</v>
      </c>
      <c r="AS607" s="22">
        <f t="shared" si="143"/>
        <v>1</v>
      </c>
      <c r="AT607" s="238" t="str">
        <f t="shared" si="145"/>
        <v>0-3 months</v>
      </c>
    </row>
    <row r="608" spans="1:46" s="12" customFormat="1">
      <c r="A608" s="13" t="s">
        <v>34</v>
      </c>
      <c r="B608" s="179">
        <v>2019</v>
      </c>
      <c r="C608" s="179">
        <v>6</v>
      </c>
      <c r="D608" s="39" t="str">
        <f t="shared" si="132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34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35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85">
        <f t="shared" si="136"/>
        <v>114805.75221238939</v>
      </c>
      <c r="AD608" s="141">
        <v>0.127</v>
      </c>
      <c r="AE608" s="186">
        <f t="shared" si="137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236" t="str">
        <f t="shared" si="144"/>
        <v>YAMAHA_Mounter</v>
      </c>
      <c r="AS608" s="22">
        <f t="shared" si="143"/>
        <v>1</v>
      </c>
      <c r="AT608" s="238" t="str">
        <f t="shared" si="145"/>
        <v>0-3 months</v>
      </c>
    </row>
    <row r="609" spans="1:46" s="12" customFormat="1">
      <c r="A609" s="13" t="s">
        <v>34</v>
      </c>
      <c r="B609" s="179">
        <v>2019</v>
      </c>
      <c r="C609" s="179">
        <v>6</v>
      </c>
      <c r="D609" s="39" t="str">
        <f t="shared" si="132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34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35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85">
        <f t="shared" si="136"/>
        <v>62398.372499999998</v>
      </c>
      <c r="AD609" s="141">
        <v>7.6499999999999999E-2</v>
      </c>
      <c r="AE609" s="186">
        <f t="shared" si="137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236" t="str">
        <f t="shared" si="144"/>
        <v>YAMAHA_Mounter</v>
      </c>
      <c r="AS609" s="22">
        <f t="shared" si="143"/>
        <v>1</v>
      </c>
      <c r="AT609" s="238" t="str">
        <f t="shared" si="145"/>
        <v>0-3 months</v>
      </c>
    </row>
    <row r="610" spans="1:46" s="12" customFormat="1">
      <c r="A610" s="13" t="s">
        <v>34</v>
      </c>
      <c r="B610" s="179">
        <v>2019</v>
      </c>
      <c r="C610" s="179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34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35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85">
        <f t="shared" si="136"/>
        <v>75934.513274336292</v>
      </c>
      <c r="AD610" s="141">
        <v>0.12</v>
      </c>
      <c r="AE610" s="186">
        <f t="shared" si="137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236" t="str">
        <f t="shared" si="144"/>
        <v>YAMAHA_Mounter</v>
      </c>
      <c r="AS610" s="22">
        <f t="shared" si="143"/>
        <v>1</v>
      </c>
      <c r="AT610" s="238" t="str">
        <f t="shared" si="145"/>
        <v>0-3 months</v>
      </c>
    </row>
    <row r="611" spans="1:46" s="12" customFormat="1">
      <c r="A611" s="13" t="s">
        <v>34</v>
      </c>
      <c r="B611" s="179">
        <v>2019</v>
      </c>
      <c r="C611" s="179">
        <v>6</v>
      </c>
      <c r="D611" s="39" t="str">
        <f t="shared" si="14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34"/>
        <v>Q2</v>
      </c>
      <c r="J611" s="191" t="s">
        <v>722</v>
      </c>
      <c r="K611" s="191" t="s">
        <v>3099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35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85">
        <f t="shared" si="136"/>
        <v>111900.95575221239</v>
      </c>
      <c r="AD611" s="141">
        <v>0.12</v>
      </c>
      <c r="AE611" s="186">
        <f t="shared" si="137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236" t="str">
        <f t="shared" si="144"/>
        <v>YAMAHA_Mounter</v>
      </c>
      <c r="AS611" s="22">
        <f t="shared" si="143"/>
        <v>1</v>
      </c>
      <c r="AT611" s="238" t="str">
        <f t="shared" si="145"/>
        <v>0-3 months</v>
      </c>
    </row>
    <row r="612" spans="1:46" s="12" customFormat="1">
      <c r="A612" s="13" t="s">
        <v>34</v>
      </c>
      <c r="B612" s="179">
        <v>2019</v>
      </c>
      <c r="C612" s="179">
        <v>5</v>
      </c>
      <c r="D612" s="39" t="str">
        <f t="shared" si="14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34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35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85">
        <f t="shared" si="136"/>
        <v>79421.876106194701</v>
      </c>
      <c r="AD612" s="141">
        <v>0.14119999999999999</v>
      </c>
      <c r="AE612" s="186">
        <f t="shared" si="137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236" t="str">
        <f t="shared" si="144"/>
        <v>YAMAHA_Mounter</v>
      </c>
      <c r="AS612" s="22">
        <f t="shared" si="143"/>
        <v>2</v>
      </c>
      <c r="AT612" s="238" t="str">
        <f t="shared" si="145"/>
        <v>0-3 months</v>
      </c>
    </row>
    <row r="613" spans="1:46" s="12" customFormat="1">
      <c r="A613" s="13" t="s">
        <v>34</v>
      </c>
      <c r="B613" s="179">
        <v>2019</v>
      </c>
      <c r="C613" s="179">
        <v>5</v>
      </c>
      <c r="D613" s="39" t="str">
        <f t="shared" si="14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34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35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85">
        <f t="shared" si="136"/>
        <v>111039.96</v>
      </c>
      <c r="AD613" s="141">
        <v>0.1124</v>
      </c>
      <c r="AE613" s="186">
        <f t="shared" si="137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236" t="str">
        <f t="shared" si="144"/>
        <v>YAMAHA_Mounter</v>
      </c>
      <c r="AS613" s="22">
        <f t="shared" si="143"/>
        <v>2</v>
      </c>
      <c r="AT613" s="238" t="str">
        <f t="shared" si="145"/>
        <v>0-3 months</v>
      </c>
    </row>
    <row r="614" spans="1:46" s="12" customFormat="1">
      <c r="A614" s="13" t="s">
        <v>34</v>
      </c>
      <c r="B614" s="179">
        <v>2019</v>
      </c>
      <c r="C614" s="179">
        <v>5</v>
      </c>
      <c r="D614" s="39" t="str">
        <f t="shared" si="14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34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35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85">
        <f t="shared" si="136"/>
        <v>111039.96</v>
      </c>
      <c r="AD614" s="141">
        <v>0.1124</v>
      </c>
      <c r="AE614" s="186">
        <f t="shared" si="137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236" t="str">
        <f t="shared" si="144"/>
        <v>YAMAHA_Mounter</v>
      </c>
      <c r="AS614" s="22">
        <f t="shared" si="143"/>
        <v>2</v>
      </c>
      <c r="AT614" s="238" t="str">
        <f t="shared" si="145"/>
        <v>0-3 months</v>
      </c>
    </row>
    <row r="615" spans="1:46" s="12" customFormat="1">
      <c r="A615" s="13" t="s">
        <v>34</v>
      </c>
      <c r="B615" s="179">
        <v>2019</v>
      </c>
      <c r="C615" s="179">
        <v>5</v>
      </c>
      <c r="D615" s="39" t="str">
        <f t="shared" si="14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34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35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85">
        <f t="shared" si="136"/>
        <v>182562.58800000002</v>
      </c>
      <c r="AD615" s="141">
        <v>0.16220000000000001</v>
      </c>
      <c r="AE615" s="186">
        <f t="shared" si="137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236" t="str">
        <f t="shared" si="144"/>
        <v>YAMAHA_Mounter</v>
      </c>
      <c r="AS615" s="22">
        <f t="shared" si="143"/>
        <v>2</v>
      </c>
      <c r="AT615" s="238" t="str">
        <f t="shared" si="145"/>
        <v>0-3 months</v>
      </c>
    </row>
    <row r="616" spans="1:46" s="12" customFormat="1">
      <c r="A616" s="13" t="s">
        <v>34</v>
      </c>
      <c r="B616" s="179">
        <v>2019</v>
      </c>
      <c r="C616" s="179">
        <v>5</v>
      </c>
      <c r="D616" s="39" t="str">
        <f t="shared" si="14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34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35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85">
        <f t="shared" si="136"/>
        <v>182562.58800000002</v>
      </c>
      <c r="AD616" s="141">
        <v>0.16220000000000001</v>
      </c>
      <c r="AE616" s="186">
        <f t="shared" si="137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236" t="str">
        <f t="shared" si="144"/>
        <v>YAMAHA_Mounter</v>
      </c>
      <c r="AS616" s="22">
        <f t="shared" si="143"/>
        <v>2</v>
      </c>
      <c r="AT616" s="238" t="str">
        <f t="shared" si="145"/>
        <v>0-3 months</v>
      </c>
    </row>
    <row r="617" spans="1:46" s="12" customFormat="1">
      <c r="A617" s="13" t="s">
        <v>34</v>
      </c>
      <c r="B617" s="179">
        <v>2019</v>
      </c>
      <c r="C617" s="179">
        <v>5</v>
      </c>
      <c r="D617" s="39" t="str">
        <f t="shared" si="14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34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35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85">
        <f t="shared" si="136"/>
        <v>182562.58800000002</v>
      </c>
      <c r="AD617" s="141">
        <v>0.16220000000000001</v>
      </c>
      <c r="AE617" s="186">
        <f t="shared" si="137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236" t="str">
        <f t="shared" si="144"/>
        <v>YAMAHA_Mounter</v>
      </c>
      <c r="AS617" s="22">
        <f t="shared" si="143"/>
        <v>2</v>
      </c>
      <c r="AT617" s="238" t="str">
        <f t="shared" si="145"/>
        <v>0-3 months</v>
      </c>
    </row>
    <row r="618" spans="1:46" s="12" customFormat="1">
      <c r="A618" s="13" t="s">
        <v>34</v>
      </c>
      <c r="B618" s="179">
        <v>2019</v>
      </c>
      <c r="C618" s="179">
        <v>5</v>
      </c>
      <c r="D618" s="39" t="str">
        <f t="shared" si="14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34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35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85">
        <f t="shared" si="136"/>
        <v>142053.13800000001</v>
      </c>
      <c r="AD618" s="141">
        <v>0.16220000000000001</v>
      </c>
      <c r="AE618" s="186">
        <f t="shared" si="137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236" t="str">
        <f t="shared" si="144"/>
        <v>YAMAHA_Mounter</v>
      </c>
      <c r="AS618" s="22">
        <f t="shared" si="143"/>
        <v>2</v>
      </c>
      <c r="AT618" s="238" t="str">
        <f t="shared" si="145"/>
        <v>0-3 months</v>
      </c>
    </row>
    <row r="619" spans="1:46" s="12" customFormat="1">
      <c r="A619" s="13" t="s">
        <v>34</v>
      </c>
      <c r="B619" s="179">
        <v>2019</v>
      </c>
      <c r="C619" s="179">
        <v>5</v>
      </c>
      <c r="D619" s="39" t="str">
        <f t="shared" si="14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34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35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85">
        <f t="shared" si="136"/>
        <v>142053.13800000001</v>
      </c>
      <c r="AD619" s="141">
        <v>0.16220000000000001</v>
      </c>
      <c r="AE619" s="186">
        <f t="shared" si="137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236" t="str">
        <f t="shared" si="144"/>
        <v>YAMAHA_Mounter</v>
      </c>
      <c r="AS619" s="22">
        <f t="shared" si="143"/>
        <v>2</v>
      </c>
      <c r="AT619" s="238" t="str">
        <f t="shared" si="145"/>
        <v>0-3 months</v>
      </c>
    </row>
    <row r="620" spans="1:46" s="12" customFormat="1">
      <c r="A620" s="13" t="s">
        <v>34</v>
      </c>
      <c r="B620" s="179">
        <v>2019</v>
      </c>
      <c r="C620" s="179">
        <v>5</v>
      </c>
      <c r="D620" s="39" t="str">
        <f t="shared" si="14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34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35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85">
        <f t="shared" si="136"/>
        <v>124243.32743362832</v>
      </c>
      <c r="AD620" s="141">
        <v>0.17180000000000001</v>
      </c>
      <c r="AE620" s="186">
        <f t="shared" si="137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236" t="str">
        <f t="shared" si="144"/>
        <v>YAMAHA_Mounter</v>
      </c>
      <c r="AS620" s="22">
        <f t="shared" si="143"/>
        <v>2</v>
      </c>
      <c r="AT620" s="238" t="str">
        <f t="shared" si="145"/>
        <v>0-3 months</v>
      </c>
    </row>
    <row r="621" spans="1:46" s="12" customFormat="1">
      <c r="A621" s="13" t="s">
        <v>34</v>
      </c>
      <c r="B621" s="179">
        <v>2019</v>
      </c>
      <c r="C621" s="179">
        <v>5</v>
      </c>
      <c r="D621" s="39" t="str">
        <f t="shared" si="14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34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35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85">
        <f t="shared" si="136"/>
        <v>182562.58800000002</v>
      </c>
      <c r="AD621" s="141">
        <v>0.16220000000000001</v>
      </c>
      <c r="AE621" s="186">
        <f t="shared" si="137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236" t="str">
        <f t="shared" si="144"/>
        <v>YAMAHA_Mounter</v>
      </c>
      <c r="AS621" s="22">
        <f t="shared" si="143"/>
        <v>2</v>
      </c>
      <c r="AT621" s="238" t="str">
        <f t="shared" si="145"/>
        <v>0-3 months</v>
      </c>
    </row>
    <row r="622" spans="1:46" s="12" customFormat="1">
      <c r="A622" s="13" t="s">
        <v>28</v>
      </c>
      <c r="B622" s="179">
        <v>2019</v>
      </c>
      <c r="C622" s="179">
        <v>2</v>
      </c>
      <c r="D622" s="39" t="str">
        <f t="shared" si="14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34"/>
        <v>Q1</v>
      </c>
      <c r="J622" s="191" t="s">
        <v>731</v>
      </c>
      <c r="K622" s="191" t="s">
        <v>3325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35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85">
        <f t="shared" si="136"/>
        <v>136547.12920353984</v>
      </c>
      <c r="AD622" s="141">
        <v>0.16320000000000001</v>
      </c>
      <c r="AE622" s="186">
        <f t="shared" si="137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236" t="str">
        <f t="shared" si="144"/>
        <v>YAMAHA_Mounter</v>
      </c>
      <c r="AS622" s="22">
        <f t="shared" si="143"/>
        <v>4</v>
      </c>
      <c r="AT622" s="238" t="str">
        <f t="shared" si="145"/>
        <v>4-6 months</v>
      </c>
    </row>
    <row r="623" spans="1:46" s="12" customFormat="1">
      <c r="A623" s="13" t="s">
        <v>28</v>
      </c>
      <c r="B623" s="179">
        <v>2019</v>
      </c>
      <c r="C623" s="179">
        <v>1</v>
      </c>
      <c r="D623" s="39" t="str">
        <f t="shared" si="14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34"/>
        <v>Q1</v>
      </c>
      <c r="J623" s="191" t="s">
        <v>732</v>
      </c>
      <c r="K623" s="191" t="s">
        <v>3326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35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85">
        <f t="shared" si="136"/>
        <v>182220.40312</v>
      </c>
      <c r="AD623" s="141">
        <v>0.15459999999999999</v>
      </c>
      <c r="AE623" s="186">
        <f t="shared" si="137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236" t="str">
        <f t="shared" si="144"/>
        <v>YAMAHA_Mounter</v>
      </c>
      <c r="AS623" s="22">
        <f t="shared" si="143"/>
        <v>5</v>
      </c>
      <c r="AT623" s="238" t="str">
        <f t="shared" si="145"/>
        <v>4-6 months</v>
      </c>
    </row>
    <row r="624" spans="1:46" s="12" customFormat="1">
      <c r="A624" s="13" t="s">
        <v>28</v>
      </c>
      <c r="B624" s="179">
        <v>2019</v>
      </c>
      <c r="C624" s="179">
        <v>1</v>
      </c>
      <c r="D624" s="39" t="str">
        <f t="shared" si="14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34"/>
        <v>Q1</v>
      </c>
      <c r="J624" s="191" t="s">
        <v>732</v>
      </c>
      <c r="K624" s="191" t="s">
        <v>3326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35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85">
        <f t="shared" si="136"/>
        <v>113476.40000000001</v>
      </c>
      <c r="AD624" s="141">
        <v>0.15459999999999999</v>
      </c>
      <c r="AE624" s="186">
        <f t="shared" si="137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236" t="str">
        <f t="shared" si="144"/>
        <v>YAMAHA_Mounter</v>
      </c>
      <c r="AS624" s="22">
        <f t="shared" si="143"/>
        <v>5</v>
      </c>
      <c r="AT624" s="238" t="str">
        <f t="shared" si="145"/>
        <v>4-6 months</v>
      </c>
    </row>
    <row r="625" spans="1:46" s="12" customFormat="1">
      <c r="A625" s="13" t="s">
        <v>28</v>
      </c>
      <c r="B625" s="179">
        <v>2019</v>
      </c>
      <c r="C625" s="179">
        <v>1</v>
      </c>
      <c r="D625" s="39" t="str">
        <f t="shared" si="14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34"/>
        <v>Q1</v>
      </c>
      <c r="J625" s="191" t="s">
        <v>732</v>
      </c>
      <c r="K625" s="191" t="s">
        <v>3326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35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85">
        <f t="shared" si="136"/>
        <v>113476.40000000001</v>
      </c>
      <c r="AD625" s="141">
        <v>0.15459999999999999</v>
      </c>
      <c r="AE625" s="186">
        <f t="shared" si="137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236" t="str">
        <f t="shared" si="144"/>
        <v>YAMAHA_Mounter</v>
      </c>
      <c r="AS625" s="22">
        <f t="shared" si="143"/>
        <v>5</v>
      </c>
      <c r="AT625" s="238" t="str">
        <f t="shared" si="145"/>
        <v>4-6 months</v>
      </c>
    </row>
    <row r="626" spans="1:46" s="12" customFormat="1">
      <c r="A626" s="13" t="s">
        <v>34</v>
      </c>
      <c r="B626" s="179">
        <v>2019</v>
      </c>
      <c r="C626" s="179">
        <v>4</v>
      </c>
      <c r="D626" s="39" t="str">
        <f t="shared" si="14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34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35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85">
        <f t="shared" si="136"/>
        <v>73273.289823008861</v>
      </c>
      <c r="AD626" s="141">
        <v>0.10970000000000001</v>
      </c>
      <c r="AE626" s="186">
        <f t="shared" si="137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236" t="str">
        <f t="shared" si="144"/>
        <v>YAMAHA_Mounter</v>
      </c>
      <c r="AS626" s="22">
        <f t="shared" si="143"/>
        <v>2</v>
      </c>
      <c r="AT626" s="238" t="str">
        <f t="shared" si="145"/>
        <v>0-3 months</v>
      </c>
    </row>
    <row r="627" spans="1:46" s="12" customFormat="1">
      <c r="A627" s="13" t="s">
        <v>34</v>
      </c>
      <c r="B627" s="179">
        <v>2019</v>
      </c>
      <c r="C627" s="179">
        <v>4</v>
      </c>
      <c r="D627" s="39" t="str">
        <f t="shared" si="14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34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35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85">
        <f t="shared" si="136"/>
        <v>85427.532743362855</v>
      </c>
      <c r="AD627" s="141">
        <v>0.11310000000000001</v>
      </c>
      <c r="AE627" s="186">
        <f t="shared" si="137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236" t="str">
        <f t="shared" si="144"/>
        <v>YAMAHA_Mounter</v>
      </c>
      <c r="AS627" s="22">
        <f t="shared" si="143"/>
        <v>2</v>
      </c>
      <c r="AT627" s="238" t="str">
        <f t="shared" si="145"/>
        <v>0-3 months</v>
      </c>
    </row>
    <row r="628" spans="1:46" s="12" customFormat="1">
      <c r="A628" s="13" t="s">
        <v>34</v>
      </c>
      <c r="B628" s="179">
        <v>2019</v>
      </c>
      <c r="C628" s="179">
        <v>4</v>
      </c>
      <c r="D628" s="39" t="str">
        <f t="shared" si="14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34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35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85">
        <f t="shared" si="136"/>
        <v>202592.80800000002</v>
      </c>
      <c r="AD628" s="141">
        <v>0.16400000000000001</v>
      </c>
      <c r="AE628" s="186">
        <f t="shared" si="137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236" t="str">
        <f t="shared" si="144"/>
        <v>YAMAHA_Mounter</v>
      </c>
      <c r="AS628" s="22">
        <f t="shared" si="143"/>
        <v>2</v>
      </c>
      <c r="AT628" s="238" t="str">
        <f t="shared" si="145"/>
        <v>0-3 months</v>
      </c>
    </row>
    <row r="629" spans="1:46" s="12" customFormat="1">
      <c r="A629" s="13" t="s">
        <v>34</v>
      </c>
      <c r="B629" s="179">
        <v>2019</v>
      </c>
      <c r="C629" s="179">
        <v>7</v>
      </c>
      <c r="D629" s="39" t="str">
        <f t="shared" si="14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34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35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85">
        <f t="shared" si="136"/>
        <v>34808.591814159292</v>
      </c>
      <c r="AD629" s="141">
        <v>6.1499999999999999E-2</v>
      </c>
      <c r="AE629" s="186">
        <f t="shared" si="137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236" t="str">
        <f t="shared" si="144"/>
        <v>YAMAHA_Mounter</v>
      </c>
      <c r="AS629" s="22" t="str">
        <f t="shared" si="143"/>
        <v/>
      </c>
      <c r="AT629" s="238" t="str">
        <f t="shared" si="145"/>
        <v/>
      </c>
    </row>
    <row r="630" spans="1:46" s="12" customFormat="1">
      <c r="A630" s="13" t="s">
        <v>34</v>
      </c>
      <c r="B630" s="179">
        <v>2019</v>
      </c>
      <c r="C630" s="179">
        <v>7</v>
      </c>
      <c r="D630" s="39" t="str">
        <f t="shared" si="14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34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35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85">
        <f t="shared" si="136"/>
        <v>34808.591814159292</v>
      </c>
      <c r="AD630" s="141">
        <v>6.1499999999999999E-2</v>
      </c>
      <c r="AE630" s="186">
        <f t="shared" si="137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236" t="str">
        <f t="shared" si="144"/>
        <v>YAMAHA_Mounter</v>
      </c>
      <c r="AS630" s="22" t="str">
        <f t="shared" si="143"/>
        <v/>
      </c>
      <c r="AT630" s="238" t="str">
        <f t="shared" si="145"/>
        <v/>
      </c>
    </row>
    <row r="631" spans="1:46" s="12" customFormat="1">
      <c r="A631" s="13" t="s">
        <v>34</v>
      </c>
      <c r="B631" s="179">
        <v>2019</v>
      </c>
      <c r="C631" s="179">
        <v>6</v>
      </c>
      <c r="D631" s="39" t="str">
        <f t="shared" si="14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34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35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85">
        <f t="shared" si="136"/>
        <v>115878.4778761062</v>
      </c>
      <c r="AD631" s="141">
        <v>0.13109999999999999</v>
      </c>
      <c r="AE631" s="186">
        <f t="shared" si="137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236" t="str">
        <f t="shared" si="144"/>
        <v>YAMAHA_Mounter</v>
      </c>
      <c r="AS631" s="22">
        <f t="shared" si="143"/>
        <v>0</v>
      </c>
      <c r="AT631" s="238" t="str">
        <f t="shared" si="145"/>
        <v>0-3 months</v>
      </c>
    </row>
    <row r="632" spans="1:46" s="12" customFormat="1">
      <c r="A632" s="13" t="s">
        <v>34</v>
      </c>
      <c r="B632" s="179">
        <v>2019</v>
      </c>
      <c r="C632" s="179">
        <v>6</v>
      </c>
      <c r="D632" s="39" t="str">
        <f t="shared" si="14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34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35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85">
        <f t="shared" si="136"/>
        <v>54003.902654867263</v>
      </c>
      <c r="AD632" s="141">
        <v>9.2700000000000005E-2</v>
      </c>
      <c r="AE632" s="186">
        <f t="shared" si="137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236" t="str">
        <f t="shared" si="144"/>
        <v>YAMAHA_Mounter</v>
      </c>
      <c r="AS632" s="22">
        <f t="shared" si="143"/>
        <v>0</v>
      </c>
      <c r="AT632" s="238" t="str">
        <f t="shared" si="145"/>
        <v>0-3 months</v>
      </c>
    </row>
    <row r="633" spans="1:46" s="12" customFormat="1">
      <c r="A633" s="13" t="s">
        <v>34</v>
      </c>
      <c r="B633" s="179">
        <v>2019</v>
      </c>
      <c r="C633" s="179">
        <v>6</v>
      </c>
      <c r="D633" s="39" t="str">
        <f t="shared" si="14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34"/>
        <v>Q1</v>
      </c>
      <c r="J633" s="191" t="s">
        <v>746</v>
      </c>
      <c r="K633" s="191" t="s">
        <v>3120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35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85">
        <f t="shared" si="136"/>
        <v>60918.161946902663</v>
      </c>
      <c r="AD633" s="141">
        <v>0.1119</v>
      </c>
      <c r="AE633" s="186">
        <f t="shared" si="137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236" t="str">
        <f t="shared" si="144"/>
        <v>YAMAHA_Mounter</v>
      </c>
      <c r="AS633" s="22">
        <f t="shared" si="143"/>
        <v>0</v>
      </c>
      <c r="AT633" s="238" t="str">
        <f t="shared" si="145"/>
        <v>0-3 months</v>
      </c>
    </row>
    <row r="634" spans="1:46" s="12" customFormat="1">
      <c r="A634" s="13" t="s">
        <v>34</v>
      </c>
      <c r="B634" s="179">
        <v>2019</v>
      </c>
      <c r="C634" s="179">
        <v>6</v>
      </c>
      <c r="D634" s="39" t="str">
        <f t="shared" si="14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34"/>
        <v>Q1</v>
      </c>
      <c r="J634" s="191" t="s">
        <v>747</v>
      </c>
      <c r="K634" s="191" t="s">
        <v>3121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35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85">
        <f t="shared" si="136"/>
        <v>81720</v>
      </c>
      <c r="AD634" s="141">
        <v>0.1356</v>
      </c>
      <c r="AE634" s="186">
        <f t="shared" si="137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236" t="str">
        <f t="shared" si="144"/>
        <v>YAMAHA_Mounter</v>
      </c>
      <c r="AS634" s="22">
        <f t="shared" si="143"/>
        <v>0</v>
      </c>
      <c r="AT634" s="238" t="str">
        <f t="shared" si="145"/>
        <v>0-3 months</v>
      </c>
    </row>
    <row r="635" spans="1:46" s="12" customFormat="1">
      <c r="A635" s="13" t="s">
        <v>34</v>
      </c>
      <c r="B635" s="179">
        <v>2019</v>
      </c>
      <c r="C635" s="179">
        <v>6</v>
      </c>
      <c r="D635" s="39" t="str">
        <f t="shared" si="14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34"/>
        <v>Q1</v>
      </c>
      <c r="J635" s="191" t="s">
        <v>747</v>
      </c>
      <c r="K635" s="191" t="s">
        <v>3121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35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85">
        <f t="shared" si="136"/>
        <v>81720</v>
      </c>
      <c r="AD635" s="141">
        <v>0.1356</v>
      </c>
      <c r="AE635" s="186">
        <f t="shared" si="137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236" t="str">
        <f t="shared" si="144"/>
        <v>YAMAHA_Mounter</v>
      </c>
      <c r="AS635" s="22">
        <f t="shared" si="143"/>
        <v>0</v>
      </c>
      <c r="AT635" s="238" t="str">
        <f t="shared" si="145"/>
        <v>0-3 months</v>
      </c>
    </row>
    <row r="636" spans="1:46" s="12" customFormat="1">
      <c r="A636" s="13" t="s">
        <v>34</v>
      </c>
      <c r="B636" s="179">
        <v>2019</v>
      </c>
      <c r="C636" s="179">
        <v>6</v>
      </c>
      <c r="D636" s="39" t="str">
        <f t="shared" si="14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34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35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85">
        <f t="shared" si="136"/>
        <v>106113.46017699117</v>
      </c>
      <c r="AD636" s="141">
        <v>0.1046</v>
      </c>
      <c r="AE636" s="186">
        <f t="shared" si="137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236" t="str">
        <f t="shared" si="144"/>
        <v>YAMAHA_Mounter</v>
      </c>
      <c r="AS636" s="22">
        <f t="shared" si="143"/>
        <v>0</v>
      </c>
      <c r="AT636" s="238" t="str">
        <f t="shared" si="145"/>
        <v>0-3 months</v>
      </c>
    </row>
    <row r="637" spans="1:46" s="12" customFormat="1">
      <c r="A637" s="13" t="s">
        <v>34</v>
      </c>
      <c r="B637" s="179">
        <v>2019</v>
      </c>
      <c r="C637" s="179">
        <v>5</v>
      </c>
      <c r="D637" s="39" t="str">
        <f t="shared" si="14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34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35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85">
        <f t="shared" si="136"/>
        <v>95278.214688000007</v>
      </c>
      <c r="AD637" s="141">
        <v>0.13550000000000001</v>
      </c>
      <c r="AE637" s="186">
        <f t="shared" si="137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236" t="str">
        <f t="shared" si="144"/>
        <v>YAMAHA_Mounter</v>
      </c>
      <c r="AS637" s="22">
        <f t="shared" si="143"/>
        <v>1</v>
      </c>
      <c r="AT637" s="238" t="str">
        <f t="shared" si="145"/>
        <v>0-3 months</v>
      </c>
    </row>
    <row r="638" spans="1:46" s="12" customFormat="1">
      <c r="A638" s="13" t="s">
        <v>34</v>
      </c>
      <c r="B638" s="179">
        <v>2019</v>
      </c>
      <c r="C638" s="179">
        <v>5</v>
      </c>
      <c r="D638" s="39" t="str">
        <f t="shared" si="14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34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35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85">
        <f t="shared" si="136"/>
        <v>122443.3982300885</v>
      </c>
      <c r="AD638" s="141">
        <v>0.16039999999999999</v>
      </c>
      <c r="AE638" s="186">
        <f t="shared" si="137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236" t="str">
        <f t="shared" si="144"/>
        <v>YAMAHA_Mounter</v>
      </c>
      <c r="AS638" s="22">
        <f t="shared" si="143"/>
        <v>1</v>
      </c>
      <c r="AT638" s="238" t="str">
        <f t="shared" si="145"/>
        <v>0-3 months</v>
      </c>
    </row>
    <row r="639" spans="1:46" s="12" customFormat="1">
      <c r="A639" s="13" t="s">
        <v>34</v>
      </c>
      <c r="B639" s="179">
        <v>2019</v>
      </c>
      <c r="C639" s="179">
        <v>5</v>
      </c>
      <c r="D639" s="39" t="str">
        <f t="shared" si="14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34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35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85">
        <f t="shared" si="136"/>
        <v>161109.73451327434</v>
      </c>
      <c r="AD639" s="141">
        <v>0.16039999999999999</v>
      </c>
      <c r="AE639" s="186">
        <f t="shared" si="137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236" t="str">
        <f t="shared" si="144"/>
        <v>YAMAHA_Mounter</v>
      </c>
      <c r="AS639" s="22">
        <f t="shared" si="143"/>
        <v>1</v>
      </c>
      <c r="AT639" s="238" t="str">
        <f t="shared" si="145"/>
        <v>0-3 months</v>
      </c>
    </row>
    <row r="640" spans="1:46" s="12" customFormat="1">
      <c r="A640" s="13" t="s">
        <v>34</v>
      </c>
      <c r="B640" s="179">
        <v>2019</v>
      </c>
      <c r="C640" s="179">
        <v>5</v>
      </c>
      <c r="D640" s="39" t="str">
        <f t="shared" si="14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34"/>
        <v>Q1</v>
      </c>
      <c r="J640" s="191" t="s">
        <v>755</v>
      </c>
      <c r="K640" s="191" t="s">
        <v>3122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35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85">
        <f t="shared" si="136"/>
        <v>97863.617256637168</v>
      </c>
      <c r="AD640" s="141">
        <v>0.1181</v>
      </c>
      <c r="AE640" s="186">
        <f t="shared" si="137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236" t="str">
        <f t="shared" si="144"/>
        <v>YAMAHA_Mounter</v>
      </c>
      <c r="AS640" s="22">
        <f t="shared" si="143"/>
        <v>1</v>
      </c>
      <c r="AT640" s="238" t="str">
        <f t="shared" si="145"/>
        <v>0-3 months</v>
      </c>
    </row>
    <row r="641" spans="1:46" s="12" customFormat="1">
      <c r="A641" s="13" t="s">
        <v>34</v>
      </c>
      <c r="B641" s="179">
        <v>2019</v>
      </c>
      <c r="C641" s="179">
        <v>5</v>
      </c>
      <c r="D641" s="39" t="str">
        <f t="shared" si="14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34"/>
        <v>Q1</v>
      </c>
      <c r="J641" s="191" t="s">
        <v>755</v>
      </c>
      <c r="K641" s="191" t="s">
        <v>3122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35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85">
        <f t="shared" si="136"/>
        <v>92525.601769911504</v>
      </c>
      <c r="AD641" s="141">
        <v>0.1181</v>
      </c>
      <c r="AE641" s="186">
        <f t="shared" si="137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236" t="str">
        <f t="shared" si="144"/>
        <v>YAMAHA_Mounter</v>
      </c>
      <c r="AS641" s="22">
        <f t="shared" si="143"/>
        <v>1</v>
      </c>
      <c r="AT641" s="238" t="str">
        <f t="shared" si="145"/>
        <v>0-3 months</v>
      </c>
    </row>
    <row r="642" spans="1:46" s="12" customFormat="1">
      <c r="A642" s="13" t="s">
        <v>34</v>
      </c>
      <c r="B642" s="179">
        <v>2019</v>
      </c>
      <c r="C642" s="179">
        <v>5</v>
      </c>
      <c r="D642" s="39" t="str">
        <f t="shared" si="14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3123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85">
        <f t="shared" ref="AC642:AC705" si="151">IF(R642&lt;&gt;"",AB642*AD642,"")</f>
        <v>60446.283185840708</v>
      </c>
      <c r="AD642" s="141">
        <v>0.1003</v>
      </c>
      <c r="AE642" s="186">
        <f t="shared" ref="AE642:AE705" si="15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236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38" t="str">
        <f t="shared" si="145"/>
        <v>0-3 months</v>
      </c>
    </row>
    <row r="643" spans="1:46" s="12" customFormat="1">
      <c r="A643" s="13" t="s">
        <v>34</v>
      </c>
      <c r="B643" s="179">
        <v>2019</v>
      </c>
      <c r="C643" s="179">
        <v>5</v>
      </c>
      <c r="D643" s="39" t="str">
        <f t="shared" si="14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49"/>
        <v>Q1</v>
      </c>
      <c r="J643" s="191" t="s">
        <v>756</v>
      </c>
      <c r="K643" s="191" t="s">
        <v>3123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5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85">
        <f t="shared" si="151"/>
        <v>60446.283185840708</v>
      </c>
      <c r="AD643" s="141">
        <v>0.1003</v>
      </c>
      <c r="AE643" s="186">
        <f t="shared" si="15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236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38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34</v>
      </c>
      <c r="B644" s="179">
        <v>2019</v>
      </c>
      <c r="C644" s="179">
        <v>5</v>
      </c>
      <c r="D644" s="39" t="str">
        <f t="shared" si="14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49"/>
        <v>Q1</v>
      </c>
      <c r="J644" s="191" t="s">
        <v>760</v>
      </c>
      <c r="K644" s="191" t="s">
        <v>3119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5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85">
        <f t="shared" si="151"/>
        <v>62111.556692477876</v>
      </c>
      <c r="AD644" s="141">
        <v>8.09E-2</v>
      </c>
      <c r="AE644" s="186">
        <f t="shared" si="15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236" t="str">
        <f t="shared" si="159"/>
        <v>YAMAHA_Mounter</v>
      </c>
      <c r="AS644" s="22">
        <f t="shared" si="158"/>
        <v>1</v>
      </c>
      <c r="AT644" s="238" t="str">
        <f t="shared" si="160"/>
        <v>0-3 months</v>
      </c>
    </row>
    <row r="645" spans="1:46" s="12" customFormat="1">
      <c r="A645" s="13" t="s">
        <v>34</v>
      </c>
      <c r="B645" s="179">
        <v>2019</v>
      </c>
      <c r="C645" s="179">
        <v>5</v>
      </c>
      <c r="D645" s="39" t="str">
        <f t="shared" si="14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49"/>
        <v>Q1</v>
      </c>
      <c r="J645" s="191" t="s">
        <v>760</v>
      </c>
      <c r="K645" s="191" t="s">
        <v>3119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5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85">
        <f t="shared" si="151"/>
        <v>62111.556692477876</v>
      </c>
      <c r="AD645" s="141">
        <v>8.09E-2</v>
      </c>
      <c r="AE645" s="186">
        <f t="shared" si="15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236" t="str">
        <f t="shared" si="159"/>
        <v>YAMAHA_Mounter</v>
      </c>
      <c r="AS645" s="22">
        <f t="shared" si="158"/>
        <v>1</v>
      </c>
      <c r="AT645" s="238" t="str">
        <f t="shared" si="160"/>
        <v>0-3 months</v>
      </c>
    </row>
    <row r="646" spans="1:46" s="12" customFormat="1">
      <c r="A646" s="13" t="s">
        <v>34</v>
      </c>
      <c r="B646" s="179">
        <v>2019</v>
      </c>
      <c r="C646" s="179">
        <v>5</v>
      </c>
      <c r="D646" s="39" t="str">
        <f t="shared" si="14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49"/>
        <v>Q1</v>
      </c>
      <c r="J646" s="191" t="s">
        <v>762</v>
      </c>
      <c r="K646" s="191" t="s">
        <v>3119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5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85">
        <f t="shared" si="151"/>
        <v>41919.668141592927</v>
      </c>
      <c r="AD646" s="141">
        <v>6.8000000000000005E-2</v>
      </c>
      <c r="AE646" s="186">
        <f t="shared" si="15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236" t="str">
        <f t="shared" si="159"/>
        <v>YAMAHA_Mounter</v>
      </c>
      <c r="AS646" s="22">
        <f t="shared" si="158"/>
        <v>1</v>
      </c>
      <c r="AT646" s="238" t="str">
        <f t="shared" si="160"/>
        <v>0-3 months</v>
      </c>
    </row>
    <row r="647" spans="1:46" s="12" customFormat="1">
      <c r="A647" s="13" t="s">
        <v>34</v>
      </c>
      <c r="B647" s="179">
        <v>2019</v>
      </c>
      <c r="C647" s="179">
        <v>5</v>
      </c>
      <c r="D647" s="39" t="str">
        <f t="shared" si="14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49"/>
        <v>Q1</v>
      </c>
      <c r="J647" s="191" t="s">
        <v>762</v>
      </c>
      <c r="K647" s="191" t="s">
        <v>3119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5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85">
        <f t="shared" si="151"/>
        <v>51908.672566371686</v>
      </c>
      <c r="AD647" s="141">
        <v>6.8000000000000005E-2</v>
      </c>
      <c r="AE647" s="186">
        <f t="shared" si="15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236" t="str">
        <f t="shared" si="159"/>
        <v>YAMAHA_Mounter</v>
      </c>
      <c r="AS647" s="22">
        <f t="shared" si="158"/>
        <v>1</v>
      </c>
      <c r="AT647" s="238" t="str">
        <f t="shared" si="160"/>
        <v>0-3 months</v>
      </c>
    </row>
    <row r="648" spans="1:46" s="12" customFormat="1">
      <c r="A648" s="13" t="s">
        <v>34</v>
      </c>
      <c r="B648" s="179">
        <v>2019</v>
      </c>
      <c r="C648" s="179">
        <v>5</v>
      </c>
      <c r="D648" s="39" t="str">
        <f t="shared" si="14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4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5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85">
        <f t="shared" si="151"/>
        <v>133190.62120800003</v>
      </c>
      <c r="AD648" s="141">
        <v>0.1857</v>
      </c>
      <c r="AE648" s="186">
        <f t="shared" si="15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236" t="str">
        <f t="shared" si="159"/>
        <v>YAMAHA_Mounter</v>
      </c>
      <c r="AS648" s="22">
        <f t="shared" si="158"/>
        <v>1</v>
      </c>
      <c r="AT648" s="238" t="str">
        <f t="shared" si="160"/>
        <v>0-3 months</v>
      </c>
    </row>
    <row r="649" spans="1:46" s="12" customFormat="1">
      <c r="A649" s="13" t="s">
        <v>34</v>
      </c>
      <c r="B649" s="179">
        <v>2019</v>
      </c>
      <c r="C649" s="179">
        <v>5</v>
      </c>
      <c r="D649" s="39" t="str">
        <f t="shared" si="14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4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5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85">
        <f t="shared" si="151"/>
        <v>107958.08628318585</v>
      </c>
      <c r="AD649" s="141">
        <v>0.1275</v>
      </c>
      <c r="AE649" s="186">
        <f t="shared" si="15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236" t="str">
        <f t="shared" si="159"/>
        <v>YAMAHA_Mounter</v>
      </c>
      <c r="AS649" s="22">
        <f t="shared" si="158"/>
        <v>1</v>
      </c>
      <c r="AT649" s="238" t="str">
        <f t="shared" si="160"/>
        <v>0-3 months</v>
      </c>
    </row>
    <row r="650" spans="1:46" s="12" customFormat="1">
      <c r="A650" s="13" t="s">
        <v>34</v>
      </c>
      <c r="B650" s="179">
        <v>2019</v>
      </c>
      <c r="C650" s="179">
        <v>5</v>
      </c>
      <c r="D650" s="39" t="str">
        <f t="shared" si="14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4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5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3308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85">
        <f t="shared" si="151"/>
        <v>52792.566371681416</v>
      </c>
      <c r="AD650" s="141">
        <v>8.7599999999999997E-2</v>
      </c>
      <c r="AE650" s="186">
        <f t="shared" si="15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236" t="str">
        <f t="shared" si="159"/>
        <v>YAMAHA_Mounter</v>
      </c>
      <c r="AS650" s="22">
        <f t="shared" si="158"/>
        <v>1</v>
      </c>
      <c r="AT650" s="238" t="str">
        <f t="shared" si="160"/>
        <v>0-3 months</v>
      </c>
    </row>
    <row r="651" spans="1:46" s="12" customFormat="1">
      <c r="A651" s="13" t="s">
        <v>34</v>
      </c>
      <c r="B651" s="179">
        <v>2019</v>
      </c>
      <c r="C651" s="179">
        <v>5</v>
      </c>
      <c r="D651" s="39" t="str">
        <f t="shared" si="14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4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5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3308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85">
        <f t="shared" si="151"/>
        <v>52792.566371681416</v>
      </c>
      <c r="AD651" s="141">
        <v>8.7599999999999997E-2</v>
      </c>
      <c r="AE651" s="186">
        <f t="shared" si="15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236" t="str">
        <f t="shared" si="159"/>
        <v>YAMAHA_Mounter</v>
      </c>
      <c r="AS651" s="22">
        <f t="shared" si="158"/>
        <v>1</v>
      </c>
      <c r="AT651" s="238" t="str">
        <f t="shared" si="160"/>
        <v>0-3 months</v>
      </c>
    </row>
    <row r="652" spans="1:46" s="12" customFormat="1">
      <c r="A652" s="13" t="s">
        <v>34</v>
      </c>
      <c r="B652" s="179">
        <v>2019</v>
      </c>
      <c r="C652" s="179">
        <v>5</v>
      </c>
      <c r="D652" s="39" t="str">
        <f t="shared" si="14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4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5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3308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85">
        <f t="shared" si="151"/>
        <v>52792.566371681416</v>
      </c>
      <c r="AD652" s="141">
        <v>8.7599999999999997E-2</v>
      </c>
      <c r="AE652" s="186">
        <f t="shared" si="15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236" t="str">
        <f t="shared" si="159"/>
        <v>YAMAHA_Mounter</v>
      </c>
      <c r="AS652" s="22">
        <f t="shared" si="158"/>
        <v>1</v>
      </c>
      <c r="AT652" s="238" t="str">
        <f t="shared" si="160"/>
        <v>0-3 months</v>
      </c>
    </row>
    <row r="653" spans="1:46" s="12" customFormat="1">
      <c r="A653" s="13" t="s">
        <v>34</v>
      </c>
      <c r="B653" s="179">
        <v>2019</v>
      </c>
      <c r="C653" s="179">
        <v>5</v>
      </c>
      <c r="D653" s="39" t="str">
        <f t="shared" si="14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4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5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3308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85">
        <f t="shared" si="151"/>
        <v>72149.840707964613</v>
      </c>
      <c r="AD653" s="141">
        <v>8.7599999999999997E-2</v>
      </c>
      <c r="AE653" s="186">
        <f t="shared" si="15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236" t="str">
        <f t="shared" si="159"/>
        <v>YAMAHA_Mounter</v>
      </c>
      <c r="AS653" s="22">
        <f t="shared" si="158"/>
        <v>1</v>
      </c>
      <c r="AT653" s="238" t="str">
        <f t="shared" si="160"/>
        <v>0-3 months</v>
      </c>
    </row>
    <row r="654" spans="1:46" s="12" customFormat="1">
      <c r="A654" s="13" t="s">
        <v>34</v>
      </c>
      <c r="B654" s="179">
        <v>2019</v>
      </c>
      <c r="C654" s="179">
        <v>5</v>
      </c>
      <c r="D654" s="39" t="str">
        <f t="shared" si="14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4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5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3308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85">
        <f t="shared" si="151"/>
        <v>66060.000000000015</v>
      </c>
      <c r="AD654" s="141">
        <v>0.1</v>
      </c>
      <c r="AE654" s="186">
        <f t="shared" si="15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236" t="str">
        <f t="shared" si="159"/>
        <v>YAMAHA_Mounter</v>
      </c>
      <c r="AS654" s="22">
        <f t="shared" si="158"/>
        <v>1</v>
      </c>
      <c r="AT654" s="238" t="str">
        <f t="shared" si="160"/>
        <v>0-3 months</v>
      </c>
    </row>
    <row r="655" spans="1:46" s="12" customFormat="1">
      <c r="A655" s="13" t="s">
        <v>34</v>
      </c>
      <c r="B655" s="179">
        <v>2019</v>
      </c>
      <c r="C655" s="179">
        <v>5</v>
      </c>
      <c r="D655" s="39" t="str">
        <f t="shared" si="14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4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5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3308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85">
        <f t="shared" si="151"/>
        <v>99090.000000000015</v>
      </c>
      <c r="AD655" s="141">
        <v>0.1</v>
      </c>
      <c r="AE655" s="186">
        <f t="shared" si="15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236" t="str">
        <f t="shared" si="159"/>
        <v>YAMAHA_Mounter</v>
      </c>
      <c r="AS655" s="22">
        <f t="shared" si="158"/>
        <v>1</v>
      </c>
      <c r="AT655" s="238" t="str">
        <f t="shared" si="160"/>
        <v>0-3 months</v>
      </c>
    </row>
    <row r="656" spans="1:46" s="12" customFormat="1">
      <c r="A656" s="13" t="s">
        <v>34</v>
      </c>
      <c r="B656" s="179">
        <v>2019</v>
      </c>
      <c r="C656" s="179">
        <v>5</v>
      </c>
      <c r="D656" s="39" t="str">
        <f t="shared" si="14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4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5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3308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85">
        <f t="shared" si="151"/>
        <v>99090.000000000015</v>
      </c>
      <c r="AD656" s="141">
        <v>0.1</v>
      </c>
      <c r="AE656" s="186">
        <f t="shared" si="15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236" t="str">
        <f t="shared" si="159"/>
        <v>YAMAHA_Mounter</v>
      </c>
      <c r="AS656" s="22">
        <f t="shared" si="158"/>
        <v>1</v>
      </c>
      <c r="AT656" s="238" t="str">
        <f t="shared" si="160"/>
        <v>0-3 months</v>
      </c>
    </row>
    <row r="657" spans="1:46" s="12" customFormat="1">
      <c r="A657" s="13" t="s">
        <v>28</v>
      </c>
      <c r="B657" s="179">
        <v>2019</v>
      </c>
      <c r="C657" s="179">
        <v>2</v>
      </c>
      <c r="D657" s="39" t="str">
        <f t="shared" si="14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4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5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85">
        <f t="shared" si="151"/>
        <v>228401.75423999998</v>
      </c>
      <c r="AD657" s="141">
        <v>0.1033</v>
      </c>
      <c r="AE657" s="186">
        <f t="shared" si="15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236" t="str">
        <f t="shared" si="159"/>
        <v>YAMAHA_Mounter</v>
      </c>
      <c r="AS657" s="22">
        <f t="shared" si="158"/>
        <v>1</v>
      </c>
      <c r="AT657" s="238" t="str">
        <f t="shared" si="160"/>
        <v>0-3 months</v>
      </c>
    </row>
    <row r="658" spans="1:46" s="12" customFormat="1">
      <c r="A658" s="13" t="s">
        <v>28</v>
      </c>
      <c r="B658" s="179">
        <v>2019</v>
      </c>
      <c r="C658" s="179">
        <v>2</v>
      </c>
      <c r="D658" s="39" t="str">
        <f t="shared" si="14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4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5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85">
        <f t="shared" si="151"/>
        <v>186449.28</v>
      </c>
      <c r="AD658" s="141">
        <v>0.16139999999999999</v>
      </c>
      <c r="AE658" s="186">
        <f t="shared" si="15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236" t="str">
        <f t="shared" si="159"/>
        <v>YAMAHA_Mounter</v>
      </c>
      <c r="AS658" s="22">
        <f t="shared" si="158"/>
        <v>1</v>
      </c>
      <c r="AT658" s="238" t="str">
        <f t="shared" si="160"/>
        <v>0-3 months</v>
      </c>
    </row>
    <row r="659" spans="1:46" s="12" customFormat="1">
      <c r="A659" s="13" t="s">
        <v>28</v>
      </c>
      <c r="B659" s="179">
        <v>2019</v>
      </c>
      <c r="C659" s="179">
        <v>2</v>
      </c>
      <c r="D659" s="39" t="str">
        <f t="shared" si="14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4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5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85">
        <f t="shared" si="151"/>
        <v>91496.69184</v>
      </c>
      <c r="AD659" s="141">
        <v>0.13070000000000001</v>
      </c>
      <c r="AE659" s="186">
        <f t="shared" si="15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236" t="str">
        <f t="shared" si="159"/>
        <v>YAMAHA_Mounter</v>
      </c>
      <c r="AS659" s="22">
        <f t="shared" si="158"/>
        <v>1</v>
      </c>
      <c r="AT659" s="238" t="str">
        <f t="shared" si="160"/>
        <v>0-3 months</v>
      </c>
    </row>
    <row r="660" spans="1:46" s="12" customFormat="1">
      <c r="A660" s="13" t="s">
        <v>28</v>
      </c>
      <c r="B660" s="179">
        <v>2019</v>
      </c>
      <c r="C660" s="179">
        <v>1</v>
      </c>
      <c r="D660" s="39" t="str">
        <f t="shared" si="14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4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5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85">
        <f t="shared" si="151"/>
        <v>144904</v>
      </c>
      <c r="AD660" s="141">
        <v>9.4399999999999998E-2</v>
      </c>
      <c r="AE660" s="186">
        <f t="shared" si="15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236" t="str">
        <f t="shared" si="159"/>
        <v>YAMAHA_Mounter</v>
      </c>
      <c r="AS660" s="22">
        <f t="shared" si="158"/>
        <v>2</v>
      </c>
      <c r="AT660" s="238" t="str">
        <f t="shared" si="160"/>
        <v>0-3 months</v>
      </c>
    </row>
    <row r="661" spans="1:46" s="12" customFormat="1">
      <c r="A661" s="13" t="s">
        <v>28</v>
      </c>
      <c r="B661" s="179">
        <v>2019</v>
      </c>
      <c r="C661" s="179">
        <v>1</v>
      </c>
      <c r="D661" s="39" t="str">
        <f t="shared" si="14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4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5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85">
        <f t="shared" si="151"/>
        <v>121700.31999999999</v>
      </c>
      <c r="AD661" s="141">
        <v>0.2107</v>
      </c>
      <c r="AE661" s="186">
        <f t="shared" si="15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236" t="str">
        <f t="shared" si="159"/>
        <v>YAMAHA_Mounter</v>
      </c>
      <c r="AS661" s="22">
        <f t="shared" si="158"/>
        <v>2</v>
      </c>
      <c r="AT661" s="238" t="str">
        <f t="shared" si="160"/>
        <v>0-3 months</v>
      </c>
    </row>
    <row r="662" spans="1:46" s="12" customFormat="1">
      <c r="A662" s="13" t="s">
        <v>28</v>
      </c>
      <c r="B662" s="179">
        <v>2019</v>
      </c>
      <c r="C662" s="179">
        <v>1</v>
      </c>
      <c r="D662" s="39" t="str">
        <f t="shared" si="14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4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5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85">
        <f t="shared" si="151"/>
        <v>121700.31999999999</v>
      </c>
      <c r="AD662" s="141">
        <v>0.2107</v>
      </c>
      <c r="AE662" s="186">
        <f t="shared" si="15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236" t="str">
        <f t="shared" si="159"/>
        <v>YAMAHA_Mounter</v>
      </c>
      <c r="AS662" s="22">
        <f t="shared" si="158"/>
        <v>2</v>
      </c>
      <c r="AT662" s="238" t="str">
        <f t="shared" si="160"/>
        <v>0-3 months</v>
      </c>
    </row>
    <row r="663" spans="1:46" s="12" customFormat="1">
      <c r="A663" s="13" t="s">
        <v>28</v>
      </c>
      <c r="B663" s="179">
        <v>2019</v>
      </c>
      <c r="C663" s="179">
        <v>1</v>
      </c>
      <c r="D663" s="39" t="str">
        <f t="shared" si="14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4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5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85">
        <f t="shared" si="151"/>
        <v>186505.74040000001</v>
      </c>
      <c r="AD663" s="141">
        <v>0.2107</v>
      </c>
      <c r="AE663" s="186">
        <f t="shared" si="15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236" t="str">
        <f t="shared" si="159"/>
        <v>YAMAHA_Mounter</v>
      </c>
      <c r="AS663" s="22">
        <f t="shared" si="158"/>
        <v>2</v>
      </c>
      <c r="AT663" s="238" t="str">
        <f t="shared" si="160"/>
        <v>0-3 months</v>
      </c>
    </row>
    <row r="664" spans="1:46" s="12" customFormat="1">
      <c r="A664" s="13" t="s">
        <v>28</v>
      </c>
      <c r="B664" s="179">
        <v>2019</v>
      </c>
      <c r="C664" s="179">
        <v>1</v>
      </c>
      <c r="D664" s="39" t="str">
        <f t="shared" si="14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4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5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85">
        <f t="shared" si="151"/>
        <v>186505.74040000001</v>
      </c>
      <c r="AD664" s="141">
        <v>0.2107</v>
      </c>
      <c r="AE664" s="186">
        <f t="shared" si="15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236" t="str">
        <f t="shared" si="159"/>
        <v>YAMAHA_Mounter</v>
      </c>
      <c r="AS664" s="22">
        <f t="shared" si="158"/>
        <v>2</v>
      </c>
      <c r="AT664" s="238" t="str">
        <f t="shared" si="160"/>
        <v>0-3 months</v>
      </c>
    </row>
    <row r="665" spans="1:46" s="12" customFormat="1">
      <c r="A665" s="13" t="s">
        <v>28</v>
      </c>
      <c r="B665" s="179">
        <v>2019</v>
      </c>
      <c r="C665" s="179">
        <v>1</v>
      </c>
      <c r="D665" s="39" t="str">
        <f t="shared" si="14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4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5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85">
        <f t="shared" si="151"/>
        <v>133043.73420000001</v>
      </c>
      <c r="AD665" s="141">
        <v>0.14430000000000001</v>
      </c>
      <c r="AE665" s="186">
        <f t="shared" si="15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236" t="str">
        <f t="shared" si="159"/>
        <v>YAMAHA_Mounter</v>
      </c>
      <c r="AS665" s="22">
        <f t="shared" si="158"/>
        <v>2</v>
      </c>
      <c r="AT665" s="238" t="str">
        <f t="shared" si="160"/>
        <v>0-3 months</v>
      </c>
    </row>
    <row r="666" spans="1:46" s="12" customFormat="1">
      <c r="A666" s="13" t="s">
        <v>28</v>
      </c>
      <c r="B666" s="179">
        <v>2019</v>
      </c>
      <c r="C666" s="179">
        <v>1</v>
      </c>
      <c r="D666" s="39" t="str">
        <f t="shared" si="14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4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5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85">
        <f t="shared" si="151"/>
        <v>133043.73420000001</v>
      </c>
      <c r="AD666" s="141">
        <v>0.14430000000000001</v>
      </c>
      <c r="AE666" s="186">
        <f t="shared" si="15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236" t="str">
        <f t="shared" si="159"/>
        <v>YAMAHA_Mounter</v>
      </c>
      <c r="AS666" s="22">
        <f t="shared" si="158"/>
        <v>2</v>
      </c>
      <c r="AT666" s="238" t="str">
        <f t="shared" si="160"/>
        <v>0-3 months</v>
      </c>
    </row>
    <row r="667" spans="1:46" s="12" customFormat="1">
      <c r="A667" s="13" t="s">
        <v>28</v>
      </c>
      <c r="B667" s="179">
        <v>2019</v>
      </c>
      <c r="C667" s="179">
        <v>1</v>
      </c>
      <c r="D667" s="39" t="str">
        <f t="shared" si="14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4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5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85">
        <f t="shared" si="151"/>
        <v>133043.73420000001</v>
      </c>
      <c r="AD667" s="141">
        <v>0.14430000000000001</v>
      </c>
      <c r="AE667" s="186">
        <f t="shared" si="15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236" t="str">
        <f t="shared" si="159"/>
        <v>YAMAHA_Mounter</v>
      </c>
      <c r="AS667" s="22">
        <f t="shared" si="158"/>
        <v>2</v>
      </c>
      <c r="AT667" s="238" t="str">
        <f t="shared" si="160"/>
        <v>0-3 months</v>
      </c>
    </row>
    <row r="668" spans="1:46" s="12" customFormat="1">
      <c r="A668" s="13" t="s">
        <v>28</v>
      </c>
      <c r="B668" s="179">
        <v>2019</v>
      </c>
      <c r="C668" s="179">
        <v>3</v>
      </c>
      <c r="D668" s="39" t="str">
        <f t="shared" si="14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4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5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85">
        <f t="shared" si="151"/>
        <v>67905.110799999995</v>
      </c>
      <c r="AD668" s="141">
        <v>0.11169999999999999</v>
      </c>
      <c r="AE668" s="186">
        <f t="shared" si="15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236" t="str">
        <f t="shared" si="159"/>
        <v>YAMAHA_Mounter</v>
      </c>
      <c r="AS668" s="22">
        <f t="shared" si="158"/>
        <v>0</v>
      </c>
      <c r="AT668" s="238" t="str">
        <f t="shared" si="160"/>
        <v>0-3 months</v>
      </c>
    </row>
    <row r="669" spans="1:46" s="12" customFormat="1">
      <c r="A669" s="13" t="s">
        <v>28</v>
      </c>
      <c r="B669" s="179">
        <v>2019</v>
      </c>
      <c r="C669" s="179">
        <v>3</v>
      </c>
      <c r="D669" s="39" t="str">
        <f t="shared" si="14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4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5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85">
        <f t="shared" si="151"/>
        <v>67905.110799999995</v>
      </c>
      <c r="AD669" s="141">
        <v>0.11169999999999999</v>
      </c>
      <c r="AE669" s="186">
        <f t="shared" si="15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236" t="str">
        <f t="shared" si="159"/>
        <v>YAMAHA_Mounter</v>
      </c>
      <c r="AS669" s="22">
        <f t="shared" si="158"/>
        <v>0</v>
      </c>
      <c r="AT669" s="238" t="str">
        <f t="shared" si="160"/>
        <v>0-3 months</v>
      </c>
    </row>
    <row r="670" spans="1:46" s="12" customFormat="1">
      <c r="A670" s="13" t="s">
        <v>28</v>
      </c>
      <c r="B670" s="179">
        <v>2019</v>
      </c>
      <c r="C670" s="179">
        <v>3</v>
      </c>
      <c r="D670" s="39" t="str">
        <f t="shared" si="14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4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5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85">
        <f t="shared" si="151"/>
        <v>86817.527092799995</v>
      </c>
      <c r="AD670" s="141">
        <v>0.11410000000000001</v>
      </c>
      <c r="AE670" s="186">
        <f t="shared" si="15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236" t="str">
        <f t="shared" si="159"/>
        <v>YAMAHA_Mounter</v>
      </c>
      <c r="AS670" s="22">
        <f t="shared" si="158"/>
        <v>0</v>
      </c>
      <c r="AT670" s="238" t="str">
        <f t="shared" si="160"/>
        <v>0-3 months</v>
      </c>
    </row>
    <row r="671" spans="1:46" s="12" customFormat="1">
      <c r="A671" s="13" t="s">
        <v>28</v>
      </c>
      <c r="B671" s="179">
        <v>2019</v>
      </c>
      <c r="C671" s="179">
        <v>3</v>
      </c>
      <c r="D671" s="39" t="str">
        <f t="shared" si="14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4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5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85">
        <f t="shared" si="151"/>
        <v>146717.54924399999</v>
      </c>
      <c r="AD671" s="141">
        <v>0.1653</v>
      </c>
      <c r="AE671" s="186">
        <f t="shared" si="15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236" t="str">
        <f t="shared" si="159"/>
        <v>YAMAHA_Mounter</v>
      </c>
      <c r="AS671" s="22">
        <f t="shared" si="158"/>
        <v>0</v>
      </c>
      <c r="AT671" s="238" t="str">
        <f t="shared" si="160"/>
        <v>0-3 months</v>
      </c>
    </row>
    <row r="672" spans="1:46" s="12" customFormat="1">
      <c r="A672" s="13" t="s">
        <v>28</v>
      </c>
      <c r="B672" s="179">
        <v>2019</v>
      </c>
      <c r="C672" s="179">
        <v>3</v>
      </c>
      <c r="D672" s="39" t="str">
        <f t="shared" si="14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4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5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85">
        <f t="shared" si="151"/>
        <v>114131.15358</v>
      </c>
      <c r="AD672" s="141">
        <v>0.1653</v>
      </c>
      <c r="AE672" s="186">
        <f t="shared" si="15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236" t="str">
        <f t="shared" si="159"/>
        <v>YAMAHA_Mounter</v>
      </c>
      <c r="AS672" s="22">
        <f t="shared" si="158"/>
        <v>0</v>
      </c>
      <c r="AT672" s="238" t="str">
        <f t="shared" si="160"/>
        <v>0-3 months</v>
      </c>
    </row>
    <row r="673" spans="1:46" s="12" customFormat="1">
      <c r="A673" s="13" t="s">
        <v>28</v>
      </c>
      <c r="B673" s="179">
        <v>2019</v>
      </c>
      <c r="C673" s="179">
        <v>3</v>
      </c>
      <c r="D673" s="39" t="str">
        <f t="shared" si="14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4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5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85">
        <f t="shared" si="151"/>
        <v>157461.13017600001</v>
      </c>
      <c r="AD673" s="141">
        <v>0.1767</v>
      </c>
      <c r="AE673" s="186">
        <f t="shared" si="15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236" t="str">
        <f t="shared" si="159"/>
        <v>YAMAHA_Mounter</v>
      </c>
      <c r="AS673" s="22">
        <f t="shared" si="158"/>
        <v>0</v>
      </c>
      <c r="AT673" s="238" t="str">
        <f t="shared" si="160"/>
        <v>0-3 months</v>
      </c>
    </row>
    <row r="674" spans="1:46" s="12" customFormat="1">
      <c r="A674" s="13" t="s">
        <v>28</v>
      </c>
      <c r="B674" s="179">
        <v>2019</v>
      </c>
      <c r="C674" s="179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49"/>
        <v>Q4</v>
      </c>
      <c r="J674" s="191" t="s">
        <v>792</v>
      </c>
      <c r="K674" s="191" t="s">
        <v>3124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5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85">
        <f t="shared" si="151"/>
        <v>74130.5</v>
      </c>
      <c r="AD674" s="141">
        <v>8.5699999999999998E-2</v>
      </c>
      <c r="AE674" s="186">
        <f t="shared" si="15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236" t="str">
        <f t="shared" si="159"/>
        <v>YAMAHA_Mounter</v>
      </c>
      <c r="AS674" s="22">
        <f t="shared" si="158"/>
        <v>0</v>
      </c>
      <c r="AT674" s="238" t="str">
        <f t="shared" si="160"/>
        <v>0-3 months</v>
      </c>
    </row>
    <row r="675" spans="1:46" s="12" customFormat="1">
      <c r="A675" s="13" t="s">
        <v>28</v>
      </c>
      <c r="B675" s="179">
        <v>2019</v>
      </c>
      <c r="C675" s="179">
        <v>3</v>
      </c>
      <c r="D675" s="39" t="str">
        <f t="shared" si="162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49"/>
        <v>Q4</v>
      </c>
      <c r="J675" s="191" t="s">
        <v>793</v>
      </c>
      <c r="K675" s="191" t="s">
        <v>3086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5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85">
        <f t="shared" si="151"/>
        <v>26668.04</v>
      </c>
      <c r="AD675" s="141">
        <v>0.1414</v>
      </c>
      <c r="AE675" s="186">
        <f t="shared" si="15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236" t="str">
        <f t="shared" si="159"/>
        <v>LOCAL SUPPLIER</v>
      </c>
      <c r="AS675" s="22">
        <f t="shared" si="158"/>
        <v>0</v>
      </c>
      <c r="AT675" s="238" t="str">
        <f t="shared" si="160"/>
        <v>0-3 months</v>
      </c>
    </row>
    <row r="676" spans="1:46" s="12" customFormat="1">
      <c r="A676" s="13" t="s">
        <v>28</v>
      </c>
      <c r="B676" s="179">
        <v>2019</v>
      </c>
      <c r="C676" s="179">
        <v>3</v>
      </c>
      <c r="D676" s="39" t="str">
        <f t="shared" si="162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49"/>
        <v>Q4</v>
      </c>
      <c r="J676" s="191" t="s">
        <v>795</v>
      </c>
      <c r="K676" s="191" t="s">
        <v>3086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5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85">
        <f t="shared" si="151"/>
        <v>42950.25</v>
      </c>
      <c r="AD676" s="141">
        <v>0.1414</v>
      </c>
      <c r="AE676" s="186">
        <f t="shared" si="15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236" t="str">
        <f t="shared" si="159"/>
        <v>LOCAL SUPPLIER</v>
      </c>
      <c r="AS676" s="22">
        <f t="shared" si="158"/>
        <v>0</v>
      </c>
      <c r="AT676" s="238" t="str">
        <f t="shared" si="160"/>
        <v>0-3 months</v>
      </c>
    </row>
    <row r="677" spans="1:46" s="12" customFormat="1">
      <c r="A677" s="13" t="s">
        <v>28</v>
      </c>
      <c r="B677" s="179">
        <v>2019</v>
      </c>
      <c r="C677" s="179">
        <v>3</v>
      </c>
      <c r="D677" s="39" t="str">
        <f t="shared" si="162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4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5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85">
        <f t="shared" si="151"/>
        <v>123895.2</v>
      </c>
      <c r="AD677" s="141">
        <v>0.12</v>
      </c>
      <c r="AE677" s="186">
        <f t="shared" si="15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236" t="str">
        <f t="shared" si="159"/>
        <v>YAMAHA_Mounter</v>
      </c>
      <c r="AS677" s="22">
        <f t="shared" si="158"/>
        <v>0</v>
      </c>
      <c r="AT677" s="238" t="str">
        <f t="shared" si="160"/>
        <v>0-3 months</v>
      </c>
    </row>
    <row r="678" spans="1:46" s="12" customFormat="1">
      <c r="A678" s="13" t="s">
        <v>34</v>
      </c>
      <c r="B678" s="179">
        <v>2019</v>
      </c>
      <c r="C678" s="179">
        <v>4</v>
      </c>
      <c r="D678" s="39" t="str">
        <f t="shared" si="162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4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5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85">
        <f t="shared" si="151"/>
        <v>107349.38339999999</v>
      </c>
      <c r="AD678" s="141">
        <v>0.1603</v>
      </c>
      <c r="AE678" s="186">
        <f t="shared" si="15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236" t="str">
        <f t="shared" si="159"/>
        <v>YAMAHA_Mounter</v>
      </c>
      <c r="AS678" s="22">
        <f t="shared" si="158"/>
        <v>1</v>
      </c>
      <c r="AT678" s="238" t="str">
        <f t="shared" si="160"/>
        <v>0-3 months</v>
      </c>
    </row>
    <row r="679" spans="1:46" s="12" customFormat="1">
      <c r="A679" s="13" t="s">
        <v>34</v>
      </c>
      <c r="B679" s="179">
        <v>2019</v>
      </c>
      <c r="C679" s="179">
        <v>4</v>
      </c>
      <c r="D679" s="39" t="str">
        <f t="shared" si="162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4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50"/>
        <v>MAIN UNIT</v>
      </c>
      <c r="Q679" s="13" t="s">
        <v>618</v>
      </c>
      <c r="R679" s="13" t="s">
        <v>48</v>
      </c>
      <c r="S679" s="13" t="s">
        <v>36</v>
      </c>
      <c r="T679" s="13" t="s">
        <v>3327</v>
      </c>
      <c r="U679" s="13" t="s">
        <v>3328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85">
        <f t="shared" si="151"/>
        <v>129317.90489999999</v>
      </c>
      <c r="AD679" s="141">
        <v>0.12</v>
      </c>
      <c r="AE679" s="186">
        <f t="shared" si="15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236" t="str">
        <f t="shared" si="159"/>
        <v>YAMAHA_Mounter</v>
      </c>
      <c r="AS679" s="22">
        <f t="shared" si="158"/>
        <v>1</v>
      </c>
      <c r="AT679" s="238" t="str">
        <f t="shared" si="160"/>
        <v>0-3 months</v>
      </c>
    </row>
    <row r="680" spans="1:46" s="12" customFormat="1">
      <c r="A680" s="13" t="s">
        <v>34</v>
      </c>
      <c r="B680" s="179">
        <v>2019</v>
      </c>
      <c r="C680" s="179">
        <v>4</v>
      </c>
      <c r="D680" s="39" t="str">
        <f t="shared" si="162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4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5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85">
        <f t="shared" si="151"/>
        <v>99538.385399999999</v>
      </c>
      <c r="AD680" s="141">
        <v>0.1154</v>
      </c>
      <c r="AE680" s="186">
        <f t="shared" si="15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236" t="str">
        <f t="shared" si="159"/>
        <v>YAMAHA_Mounter</v>
      </c>
      <c r="AS680" s="22">
        <f t="shared" si="158"/>
        <v>1</v>
      </c>
      <c r="AT680" s="238" t="str">
        <f t="shared" si="160"/>
        <v>0-3 months</v>
      </c>
    </row>
    <row r="681" spans="1:46" s="12" customFormat="1">
      <c r="A681" s="13" t="s">
        <v>34</v>
      </c>
      <c r="B681" s="179">
        <v>2019</v>
      </c>
      <c r="C681" s="179">
        <v>4</v>
      </c>
      <c r="D681" s="39" t="str">
        <f t="shared" si="162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4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5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85">
        <f t="shared" si="151"/>
        <v>99538.385399999999</v>
      </c>
      <c r="AD681" s="141">
        <v>0.1154</v>
      </c>
      <c r="AE681" s="186">
        <f t="shared" si="15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236" t="str">
        <f t="shared" si="159"/>
        <v>YAMAHA_Mounter</v>
      </c>
      <c r="AS681" s="22">
        <f t="shared" si="158"/>
        <v>1</v>
      </c>
      <c r="AT681" s="238" t="str">
        <f t="shared" si="160"/>
        <v>0-3 months</v>
      </c>
    </row>
    <row r="682" spans="1:46" s="12" customFormat="1">
      <c r="A682" s="13" t="s">
        <v>28</v>
      </c>
      <c r="B682" s="179">
        <v>2019</v>
      </c>
      <c r="C682" s="179">
        <v>3</v>
      </c>
      <c r="D682" s="39" t="str">
        <f t="shared" si="162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4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5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85">
        <f t="shared" si="151"/>
        <v>140832.21238938053</v>
      </c>
      <c r="AD682" s="141">
        <v>8.0699999999999994E-2</v>
      </c>
      <c r="AE682" s="186">
        <f t="shared" si="15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807</v>
      </c>
      <c r="AP682" s="28" t="str">
        <f t="shared" si="156"/>
        <v>20195</v>
      </c>
      <c r="AQ682" s="28" t="str">
        <f t="shared" si="157"/>
        <v>20195RMB</v>
      </c>
      <c r="AR682" s="236" t="str">
        <f t="shared" si="159"/>
        <v>YAMAHA_Mounter</v>
      </c>
      <c r="AS682" s="22">
        <f t="shared" si="158"/>
        <v>2</v>
      </c>
      <c r="AT682" s="238" t="str">
        <f t="shared" si="160"/>
        <v>0-3 months</v>
      </c>
    </row>
    <row r="683" spans="1:46" s="12" customFormat="1">
      <c r="A683" s="13" t="s">
        <v>28</v>
      </c>
      <c r="B683" s="179">
        <v>2019</v>
      </c>
      <c r="C683" s="179">
        <v>3</v>
      </c>
      <c r="D683" s="39" t="str">
        <f t="shared" si="162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4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5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85">
        <f t="shared" si="151"/>
        <v>151430.39999999999</v>
      </c>
      <c r="AD683" s="141">
        <v>0.16</v>
      </c>
      <c r="AE683" s="186">
        <f t="shared" si="15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236" t="str">
        <f t="shared" si="159"/>
        <v>YAMAHA_Mounter</v>
      </c>
      <c r="AS683" s="22">
        <f t="shared" si="158"/>
        <v>2</v>
      </c>
      <c r="AT683" s="238" t="str">
        <f t="shared" si="160"/>
        <v>0-3 months</v>
      </c>
    </row>
    <row r="684" spans="1:46" s="12" customFormat="1">
      <c r="A684" s="13" t="s">
        <v>28</v>
      </c>
      <c r="B684" s="179">
        <v>2019</v>
      </c>
      <c r="C684" s="179">
        <v>3</v>
      </c>
      <c r="D684" s="39" t="str">
        <f t="shared" si="162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4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5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85">
        <f t="shared" si="151"/>
        <v>151430.39999999999</v>
      </c>
      <c r="AD684" s="141">
        <v>0.16</v>
      </c>
      <c r="AE684" s="186">
        <f t="shared" si="15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236" t="str">
        <f t="shared" si="159"/>
        <v>YAMAHA_Mounter</v>
      </c>
      <c r="AS684" s="22">
        <f t="shared" si="158"/>
        <v>2</v>
      </c>
      <c r="AT684" s="238" t="str">
        <f t="shared" si="160"/>
        <v>0-3 months</v>
      </c>
    </row>
    <row r="685" spans="1:46" s="12" customFormat="1">
      <c r="A685" s="13" t="s">
        <v>28</v>
      </c>
      <c r="B685" s="179">
        <v>2019</v>
      </c>
      <c r="C685" s="179">
        <v>3</v>
      </c>
      <c r="D685" s="39" t="str">
        <f t="shared" si="162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4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5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85">
        <f t="shared" si="151"/>
        <v>107836.8</v>
      </c>
      <c r="AD685" s="141">
        <v>0.16</v>
      </c>
      <c r="AE685" s="186">
        <f t="shared" si="15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236" t="str">
        <f t="shared" si="159"/>
        <v>YAMAHA_Mounter</v>
      </c>
      <c r="AS685" s="22">
        <f t="shared" si="158"/>
        <v>2</v>
      </c>
      <c r="AT685" s="238" t="str">
        <f t="shared" si="160"/>
        <v>0-3 months</v>
      </c>
    </row>
    <row r="686" spans="1:46" s="12" customFormat="1">
      <c r="A686" s="13" t="s">
        <v>28</v>
      </c>
      <c r="B686" s="179">
        <v>2019</v>
      </c>
      <c r="C686" s="179">
        <v>3</v>
      </c>
      <c r="D686" s="39" t="str">
        <f t="shared" si="162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4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5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85">
        <f t="shared" si="151"/>
        <v>107836.8</v>
      </c>
      <c r="AD686" s="141">
        <v>0.16</v>
      </c>
      <c r="AE686" s="186">
        <f t="shared" si="15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236" t="str">
        <f t="shared" si="159"/>
        <v>YAMAHA_Mounter</v>
      </c>
      <c r="AS686" s="22">
        <f t="shared" si="158"/>
        <v>2</v>
      </c>
      <c r="AT686" s="238" t="str">
        <f t="shared" si="160"/>
        <v>0-3 months</v>
      </c>
    </row>
    <row r="687" spans="1:46" s="12" customFormat="1">
      <c r="A687" s="13" t="s">
        <v>28</v>
      </c>
      <c r="B687" s="179">
        <v>2019</v>
      </c>
      <c r="C687" s="179">
        <v>3</v>
      </c>
      <c r="D687" s="39" t="str">
        <f t="shared" si="162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4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5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85">
        <f t="shared" si="151"/>
        <v>211500.66</v>
      </c>
      <c r="AD687" s="141">
        <v>0.17150000000000001</v>
      </c>
      <c r="AE687" s="186">
        <f t="shared" si="15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236" t="str">
        <f t="shared" si="159"/>
        <v>YAMAHA_Mounter</v>
      </c>
      <c r="AS687" s="22">
        <f t="shared" si="158"/>
        <v>2</v>
      </c>
      <c r="AT687" s="238" t="str">
        <f t="shared" si="160"/>
        <v>0-3 months</v>
      </c>
    </row>
    <row r="688" spans="1:46" s="12" customFormat="1">
      <c r="A688" s="13" t="s">
        <v>28</v>
      </c>
      <c r="B688" s="179">
        <v>2019</v>
      </c>
      <c r="C688" s="179">
        <v>3</v>
      </c>
      <c r="D688" s="39" t="str">
        <f t="shared" si="162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4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5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85">
        <f t="shared" si="151"/>
        <v>163929.68892000002</v>
      </c>
      <c r="AD688" s="141">
        <v>0.1668</v>
      </c>
      <c r="AE688" s="186">
        <f t="shared" si="15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236" t="str">
        <f t="shared" si="159"/>
        <v>YAMAHA_Mounter</v>
      </c>
      <c r="AS688" s="22">
        <f t="shared" si="158"/>
        <v>2</v>
      </c>
      <c r="AT688" s="238" t="str">
        <f t="shared" si="160"/>
        <v>0-3 months</v>
      </c>
    </row>
    <row r="689" spans="1:46" s="12" customFormat="1">
      <c r="A689" s="13" t="s">
        <v>28</v>
      </c>
      <c r="B689" s="179">
        <v>2019</v>
      </c>
      <c r="C689" s="179">
        <v>3</v>
      </c>
      <c r="D689" s="39" t="str">
        <f t="shared" si="162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4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5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85">
        <f t="shared" si="151"/>
        <v>116807.89380530972</v>
      </c>
      <c r="AD689" s="141">
        <v>8.0699999999999994E-2</v>
      </c>
      <c r="AE689" s="186">
        <f t="shared" si="15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807</v>
      </c>
      <c r="AP689" s="28" t="str">
        <f t="shared" si="156"/>
        <v>20195</v>
      </c>
      <c r="AQ689" s="28" t="str">
        <f t="shared" si="157"/>
        <v>20195RMB</v>
      </c>
      <c r="AR689" s="236" t="str">
        <f t="shared" si="159"/>
        <v>YAMAHA_Mounter</v>
      </c>
      <c r="AS689" s="22">
        <f t="shared" si="158"/>
        <v>2</v>
      </c>
      <c r="AT689" s="238" t="str">
        <f t="shared" si="160"/>
        <v>0-3 months</v>
      </c>
    </row>
    <row r="690" spans="1:46" s="12" customFormat="1">
      <c r="A690" s="13" t="s">
        <v>34</v>
      </c>
      <c r="B690" s="179">
        <v>2019</v>
      </c>
      <c r="C690" s="179">
        <v>5</v>
      </c>
      <c r="D690" s="39" t="str">
        <f t="shared" si="162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4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5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85">
        <f t="shared" si="151"/>
        <v>78700.35398230089</v>
      </c>
      <c r="AD690" s="141">
        <v>0.13450000000000001</v>
      </c>
      <c r="AE690" s="186">
        <f t="shared" si="15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236" t="str">
        <f t="shared" si="159"/>
        <v>YAMAHA_Mounter</v>
      </c>
      <c r="AS690" s="22">
        <f t="shared" si="158"/>
        <v>0</v>
      </c>
      <c r="AT690" s="238" t="str">
        <f t="shared" si="160"/>
        <v>0-3 months</v>
      </c>
    </row>
    <row r="691" spans="1:46" s="12" customFormat="1">
      <c r="A691" s="13" t="s">
        <v>34</v>
      </c>
      <c r="B691" s="179">
        <v>2019</v>
      </c>
      <c r="C691" s="179">
        <v>8</v>
      </c>
      <c r="D691" s="39" t="str">
        <f t="shared" si="162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4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5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85">
        <f t="shared" si="151"/>
        <v>32698.83185840708</v>
      </c>
      <c r="AD691" s="141">
        <v>4.3799999999999999E-2</v>
      </c>
      <c r="AE691" s="186">
        <f t="shared" si="15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236" t="str">
        <f t="shared" si="159"/>
        <v>YAMAHA_Mounter</v>
      </c>
      <c r="AS691" s="22">
        <f t="shared" si="158"/>
        <v>3</v>
      </c>
      <c r="AT691" s="238" t="str">
        <f t="shared" si="160"/>
        <v>0-3 months</v>
      </c>
    </row>
    <row r="692" spans="1:46" s="12" customFormat="1">
      <c r="A692" s="13" t="s">
        <v>34</v>
      </c>
      <c r="B692" s="179">
        <v>2019</v>
      </c>
      <c r="C692" s="179">
        <v>11</v>
      </c>
      <c r="D692" s="39" t="str">
        <f t="shared" si="162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4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5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85">
        <f t="shared" si="151"/>
        <v>62786.707964601781</v>
      </c>
      <c r="AD692" s="141">
        <v>0.1206</v>
      </c>
      <c r="AE692" s="186">
        <f t="shared" si="15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236" t="str">
        <f t="shared" si="159"/>
        <v>YAMAHA_Mounter</v>
      </c>
      <c r="AS692" s="22">
        <f t="shared" si="158"/>
        <v>0</v>
      </c>
      <c r="AT692" s="238" t="str">
        <f t="shared" si="160"/>
        <v>0-3 months</v>
      </c>
    </row>
    <row r="693" spans="1:46" s="12" customFormat="1">
      <c r="A693" s="13" t="s">
        <v>34</v>
      </c>
      <c r="B693" s="179">
        <v>2019</v>
      </c>
      <c r="C693" s="179">
        <v>11</v>
      </c>
      <c r="D693" s="39" t="str">
        <f t="shared" si="162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4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5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85">
        <f t="shared" si="151"/>
        <v>62786.707964601781</v>
      </c>
      <c r="AD693" s="141">
        <v>0.1206</v>
      </c>
      <c r="AE693" s="186">
        <f t="shared" si="15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236" t="str">
        <f t="shared" si="159"/>
        <v>YAMAHA_Mounter</v>
      </c>
      <c r="AS693" s="22">
        <f t="shared" si="158"/>
        <v>0</v>
      </c>
      <c r="AT693" s="238" t="str">
        <f t="shared" si="160"/>
        <v>0-3 months</v>
      </c>
    </row>
    <row r="694" spans="1:46" s="12" customFormat="1">
      <c r="A694" s="13" t="s">
        <v>34</v>
      </c>
      <c r="B694" s="179">
        <v>2019</v>
      </c>
      <c r="C694" s="179">
        <v>11</v>
      </c>
      <c r="D694" s="39" t="str">
        <f t="shared" si="162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4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5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85">
        <f t="shared" si="151"/>
        <v>83518.05</v>
      </c>
      <c r="AD694" s="141">
        <v>0.1033</v>
      </c>
      <c r="AE694" s="186">
        <f t="shared" si="15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236" t="str">
        <f t="shared" si="159"/>
        <v>YAMAHA_Mounter</v>
      </c>
      <c r="AS694" s="22">
        <f t="shared" si="158"/>
        <v>0</v>
      </c>
      <c r="AT694" s="238" t="str">
        <f t="shared" si="160"/>
        <v>0-3 months</v>
      </c>
    </row>
    <row r="695" spans="1:46" s="12" customFormat="1">
      <c r="A695" s="13" t="s">
        <v>34</v>
      </c>
      <c r="B695" s="179">
        <v>2019</v>
      </c>
      <c r="C695" s="179">
        <v>11</v>
      </c>
      <c r="D695" s="39" t="str">
        <f t="shared" si="162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4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5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85">
        <f t="shared" si="151"/>
        <v>68222.7</v>
      </c>
      <c r="AD695" s="141">
        <v>0.1326</v>
      </c>
      <c r="AE695" s="186">
        <f t="shared" si="15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236" t="str">
        <f t="shared" si="159"/>
        <v>YAMAHA_Mounter</v>
      </c>
      <c r="AS695" s="22">
        <f t="shared" si="158"/>
        <v>0</v>
      </c>
      <c r="AT695" s="238" t="str">
        <f t="shared" si="160"/>
        <v>0-3 months</v>
      </c>
    </row>
    <row r="696" spans="1:46" s="12" customFormat="1">
      <c r="A696" s="13" t="s">
        <v>34</v>
      </c>
      <c r="B696" s="179">
        <v>2019</v>
      </c>
      <c r="C696" s="179">
        <v>11</v>
      </c>
      <c r="D696" s="39" t="str">
        <f t="shared" si="162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4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5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85">
        <f t="shared" si="151"/>
        <v>68222.7</v>
      </c>
      <c r="AD696" s="141">
        <v>0.1326</v>
      </c>
      <c r="AE696" s="186">
        <f t="shared" si="15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236" t="str">
        <f t="shared" si="159"/>
        <v>YAMAHA_Mounter</v>
      </c>
      <c r="AS696" s="22">
        <f t="shared" si="158"/>
        <v>0</v>
      </c>
      <c r="AT696" s="238" t="str">
        <f t="shared" si="160"/>
        <v>0-3 months</v>
      </c>
    </row>
    <row r="697" spans="1:46" s="12" customFormat="1">
      <c r="A697" s="13" t="s">
        <v>34</v>
      </c>
      <c r="B697" s="179">
        <v>2019</v>
      </c>
      <c r="C697" s="179">
        <v>11</v>
      </c>
      <c r="D697" s="39" t="str">
        <f t="shared" si="162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4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5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85">
        <f t="shared" si="151"/>
        <v>67683.209999999992</v>
      </c>
      <c r="AD697" s="141">
        <v>0.1123</v>
      </c>
      <c r="AE697" s="186">
        <f t="shared" si="15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236" t="str">
        <f t="shared" si="159"/>
        <v>YAMAHA_Mounter</v>
      </c>
      <c r="AS697" s="22">
        <f t="shared" si="158"/>
        <v>0</v>
      </c>
      <c r="AT697" s="238" t="str">
        <f t="shared" si="160"/>
        <v>0-3 months</v>
      </c>
    </row>
    <row r="698" spans="1:46" s="12" customFormat="1">
      <c r="A698" s="13" t="s">
        <v>34</v>
      </c>
      <c r="B698" s="179">
        <v>2019</v>
      </c>
      <c r="C698" s="179">
        <v>11</v>
      </c>
      <c r="D698" s="39" t="str">
        <f t="shared" si="162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4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5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85">
        <f t="shared" si="151"/>
        <v>91128.24</v>
      </c>
      <c r="AD698" s="141">
        <v>0.11070000000000001</v>
      </c>
      <c r="AE698" s="186">
        <f t="shared" si="15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236" t="str">
        <f t="shared" si="159"/>
        <v>YAMAHA_Mounter</v>
      </c>
      <c r="AS698" s="22">
        <f t="shared" si="158"/>
        <v>0</v>
      </c>
      <c r="AT698" s="238" t="str">
        <f t="shared" si="160"/>
        <v>0-3 months</v>
      </c>
    </row>
    <row r="699" spans="1:46" s="12" customFormat="1">
      <c r="A699" s="13" t="s">
        <v>34</v>
      </c>
      <c r="B699" s="179">
        <v>2019</v>
      </c>
      <c r="C699" s="179">
        <v>11</v>
      </c>
      <c r="D699" s="39" t="str">
        <f t="shared" si="162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4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5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85">
        <f t="shared" si="151"/>
        <v>78321.600000000006</v>
      </c>
      <c r="AD699" s="141">
        <v>0.11840000000000001</v>
      </c>
      <c r="AE699" s="186">
        <f t="shared" si="15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236" t="str">
        <f t="shared" si="159"/>
        <v>YAMAHA_Mounter</v>
      </c>
      <c r="AS699" s="22">
        <f t="shared" si="158"/>
        <v>0</v>
      </c>
      <c r="AT699" s="238" t="str">
        <f t="shared" si="160"/>
        <v>0-3 months</v>
      </c>
    </row>
    <row r="700" spans="1:46" s="12" customFormat="1">
      <c r="A700" s="13" t="s">
        <v>34</v>
      </c>
      <c r="B700" s="179">
        <v>2019</v>
      </c>
      <c r="C700" s="179">
        <v>11</v>
      </c>
      <c r="D700" s="39" t="str">
        <f t="shared" si="162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4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5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85">
        <f t="shared" si="151"/>
        <v>112260.96</v>
      </c>
      <c r="AD700" s="141">
        <v>0.11840000000000001</v>
      </c>
      <c r="AE700" s="186">
        <f t="shared" si="15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236" t="str">
        <f t="shared" si="159"/>
        <v>YAMAHA_Mounter</v>
      </c>
      <c r="AS700" s="22">
        <f t="shared" si="158"/>
        <v>0</v>
      </c>
      <c r="AT700" s="238" t="str">
        <f t="shared" si="160"/>
        <v>0-3 months</v>
      </c>
    </row>
    <row r="701" spans="1:46" s="12" customFormat="1">
      <c r="A701" s="13" t="s">
        <v>34</v>
      </c>
      <c r="B701" s="179">
        <v>2019</v>
      </c>
      <c r="C701" s="179">
        <v>11</v>
      </c>
      <c r="D701" s="39" t="str">
        <f t="shared" si="162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4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5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85">
        <f t="shared" si="151"/>
        <v>112260.96</v>
      </c>
      <c r="AD701" s="141">
        <v>0.11840000000000001</v>
      </c>
      <c r="AE701" s="186">
        <f t="shared" si="15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236" t="str">
        <f t="shared" si="159"/>
        <v>YAMAHA_Mounter</v>
      </c>
      <c r="AS701" s="22">
        <f t="shared" si="158"/>
        <v>0</v>
      </c>
      <c r="AT701" s="238" t="str">
        <f t="shared" si="160"/>
        <v>0-3 months</v>
      </c>
    </row>
    <row r="702" spans="1:46" s="12" customFormat="1">
      <c r="A702" s="13" t="s">
        <v>34</v>
      </c>
      <c r="B702" s="179">
        <v>2019</v>
      </c>
      <c r="C702" s="179">
        <v>11</v>
      </c>
      <c r="D702" s="39" t="str">
        <f t="shared" si="162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49"/>
        <v>Q3</v>
      </c>
      <c r="J702" s="191" t="s">
        <v>823</v>
      </c>
      <c r="K702" s="191" t="s">
        <v>3125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5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85">
        <f t="shared" si="151"/>
        <v>64525.380530973467</v>
      </c>
      <c r="AD702" s="141">
        <v>0.1173</v>
      </c>
      <c r="AE702" s="186">
        <f t="shared" si="15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236" t="str">
        <f t="shared" si="159"/>
        <v>YAMAHA_Mounter</v>
      </c>
      <c r="AS702" s="22">
        <f t="shared" si="158"/>
        <v>0</v>
      </c>
      <c r="AT702" s="238" t="str">
        <f t="shared" si="160"/>
        <v>0-3 months</v>
      </c>
    </row>
    <row r="703" spans="1:46" s="12" customFormat="1">
      <c r="A703" s="13" t="s">
        <v>34</v>
      </c>
      <c r="B703" s="179">
        <v>2019</v>
      </c>
      <c r="C703" s="179">
        <v>11</v>
      </c>
      <c r="D703" s="39" t="str">
        <f t="shared" si="162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49"/>
        <v>Q3</v>
      </c>
      <c r="J703" s="191" t="s">
        <v>824</v>
      </c>
      <c r="K703" s="191" t="s">
        <v>3103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5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85">
        <f t="shared" si="151"/>
        <v>79324.136283185857</v>
      </c>
      <c r="AD703" s="141">
        <v>8.1900000000000001E-2</v>
      </c>
      <c r="AE703" s="186">
        <f t="shared" si="15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236" t="str">
        <f t="shared" si="159"/>
        <v>YAMAHA_Mounter</v>
      </c>
      <c r="AS703" s="22">
        <f t="shared" si="158"/>
        <v>0</v>
      </c>
      <c r="AT703" s="238" t="str">
        <f t="shared" si="160"/>
        <v>0-3 months</v>
      </c>
    </row>
    <row r="704" spans="1:46" s="12" customFormat="1">
      <c r="A704" s="13" t="s">
        <v>34</v>
      </c>
      <c r="B704" s="179">
        <v>2019</v>
      </c>
      <c r="C704" s="179">
        <v>10</v>
      </c>
      <c r="D704" s="39" t="str">
        <f t="shared" si="162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4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5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85">
        <f t="shared" si="151"/>
        <v>149262.75</v>
      </c>
      <c r="AD704" s="141">
        <v>0.105</v>
      </c>
      <c r="AE704" s="186">
        <f t="shared" si="15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236" t="str">
        <f t="shared" si="159"/>
        <v>YAMAHA_Mounter</v>
      </c>
      <c r="AS704" s="22">
        <f t="shared" si="158"/>
        <v>1</v>
      </c>
      <c r="AT704" s="238" t="str">
        <f t="shared" si="160"/>
        <v>0-3 months</v>
      </c>
    </row>
    <row r="705" spans="1:46" s="12" customFormat="1">
      <c r="A705" s="13" t="s">
        <v>34</v>
      </c>
      <c r="B705" s="179">
        <v>2019</v>
      </c>
      <c r="C705" s="179">
        <v>10</v>
      </c>
      <c r="D705" s="39" t="str">
        <f t="shared" si="162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4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5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85">
        <f t="shared" si="151"/>
        <v>149262.75</v>
      </c>
      <c r="AD705" s="141">
        <v>0.105</v>
      </c>
      <c r="AE705" s="186">
        <f t="shared" si="15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236" t="str">
        <f t="shared" si="159"/>
        <v>YAMAHA_Mounter</v>
      </c>
      <c r="AS705" s="22">
        <f t="shared" si="158"/>
        <v>1</v>
      </c>
      <c r="AT705" s="238" t="str">
        <f t="shared" si="160"/>
        <v>0-3 months</v>
      </c>
    </row>
    <row r="706" spans="1:46" s="12" customFormat="1">
      <c r="A706" s="13" t="s">
        <v>34</v>
      </c>
      <c r="B706" s="179">
        <v>2019</v>
      </c>
      <c r="C706" s="179">
        <v>10</v>
      </c>
      <c r="D706" s="39" t="str">
        <f t="shared" si="162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85">
        <f t="shared" ref="AC706:AC769" si="166">IF(R706&lt;&gt;"",AB706*AD706,"")</f>
        <v>158543.36283185842</v>
      </c>
      <c r="AD706" s="141">
        <v>0.16139999999999999</v>
      </c>
      <c r="AE706" s="186">
        <f t="shared" ref="AE706:AE769" si="167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236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38" t="str">
        <f t="shared" si="160"/>
        <v>0-3 months</v>
      </c>
    </row>
    <row r="707" spans="1:46" s="12" customFormat="1">
      <c r="A707" s="13" t="s">
        <v>34</v>
      </c>
      <c r="B707" s="179">
        <v>2019</v>
      </c>
      <c r="C707" s="179">
        <v>10</v>
      </c>
      <c r="D707" s="39" t="str">
        <f t="shared" si="162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64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65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85">
        <f t="shared" si="166"/>
        <v>91955.150442477883</v>
      </c>
      <c r="AD707" s="141">
        <v>0.16139999999999999</v>
      </c>
      <c r="AE707" s="186">
        <f t="shared" si="167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236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38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34</v>
      </c>
      <c r="B708" s="179">
        <v>2019</v>
      </c>
      <c r="C708" s="179">
        <v>10</v>
      </c>
      <c r="D708" s="39" t="str">
        <f t="shared" si="162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64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65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85">
        <f t="shared" si="166"/>
        <v>79470.892035398254</v>
      </c>
      <c r="AD708" s="141">
        <v>9.0800000000000006E-2</v>
      </c>
      <c r="AE708" s="186">
        <f t="shared" si="167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236" t="str">
        <f t="shared" si="174"/>
        <v>YAMAHA_Mounter</v>
      </c>
      <c r="AS708" s="22">
        <f t="shared" si="173"/>
        <v>1</v>
      </c>
      <c r="AT708" s="238" t="str">
        <f t="shared" si="175"/>
        <v>0-3 months</v>
      </c>
    </row>
    <row r="709" spans="1:46" s="12" customFormat="1">
      <c r="A709" s="13" t="s">
        <v>34</v>
      </c>
      <c r="B709" s="179">
        <v>2019</v>
      </c>
      <c r="C709" s="179">
        <v>10</v>
      </c>
      <c r="D709" s="39" t="str">
        <f t="shared" si="162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64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65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85">
        <f t="shared" si="166"/>
        <v>135421.10399999999</v>
      </c>
      <c r="AD709" s="141">
        <v>0.13389999999999999</v>
      </c>
      <c r="AE709" s="186">
        <f t="shared" si="167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236" t="str">
        <f t="shared" si="174"/>
        <v>YAMAHA_Mounter</v>
      </c>
      <c r="AS709" s="22">
        <f t="shared" si="173"/>
        <v>1</v>
      </c>
      <c r="AT709" s="238" t="str">
        <f t="shared" si="175"/>
        <v>0-3 months</v>
      </c>
    </row>
    <row r="710" spans="1:46" s="12" customFormat="1">
      <c r="A710" s="13" t="s">
        <v>34</v>
      </c>
      <c r="B710" s="179">
        <v>2019</v>
      </c>
      <c r="C710" s="179">
        <v>10</v>
      </c>
      <c r="D710" s="39" t="str">
        <f t="shared" si="162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64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65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85">
        <f t="shared" si="166"/>
        <v>78733.2</v>
      </c>
      <c r="AD710" s="141">
        <v>0.13389999999999999</v>
      </c>
      <c r="AE710" s="186">
        <f t="shared" si="167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236" t="str">
        <f t="shared" si="174"/>
        <v>YAMAHA_Mounter</v>
      </c>
      <c r="AS710" s="22">
        <f t="shared" si="173"/>
        <v>1</v>
      </c>
      <c r="AT710" s="238" t="str">
        <f t="shared" si="175"/>
        <v>0-3 months</v>
      </c>
    </row>
    <row r="711" spans="1:46" s="12" customFormat="1">
      <c r="A711" s="13" t="s">
        <v>34</v>
      </c>
      <c r="B711" s="179">
        <v>2019</v>
      </c>
      <c r="C711" s="179">
        <v>10</v>
      </c>
      <c r="D711" s="39" t="str">
        <f t="shared" si="162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64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65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85">
        <f t="shared" si="166"/>
        <v>134411.42625329999</v>
      </c>
      <c r="AD711" s="141">
        <v>0.13539999999999999</v>
      </c>
      <c r="AE711" s="186">
        <f t="shared" si="167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236" t="str">
        <f t="shared" si="174"/>
        <v>YAMAHA_Mounter</v>
      </c>
      <c r="AS711" s="22">
        <f t="shared" si="173"/>
        <v>1</v>
      </c>
      <c r="AT711" s="238" t="str">
        <f t="shared" si="175"/>
        <v>0-3 months</v>
      </c>
    </row>
    <row r="712" spans="1:46" s="12" customFormat="1">
      <c r="A712" s="13" t="s">
        <v>34</v>
      </c>
      <c r="B712" s="179">
        <v>2019</v>
      </c>
      <c r="C712" s="179">
        <v>10</v>
      </c>
      <c r="D712" s="39" t="str">
        <f t="shared" si="162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64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65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85">
        <f t="shared" si="166"/>
        <v>185042.96149079996</v>
      </c>
      <c r="AD712" s="141">
        <v>0.13539999999999999</v>
      </c>
      <c r="AE712" s="186">
        <f t="shared" si="167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236" t="str">
        <f t="shared" si="174"/>
        <v>YAMAHA_Mounter</v>
      </c>
      <c r="AS712" s="22">
        <f t="shared" si="173"/>
        <v>1</v>
      </c>
      <c r="AT712" s="238" t="str">
        <f t="shared" si="175"/>
        <v>0-3 months</v>
      </c>
    </row>
    <row r="713" spans="1:46" s="12" customFormat="1">
      <c r="A713" s="13" t="s">
        <v>34</v>
      </c>
      <c r="B713" s="179">
        <v>2019</v>
      </c>
      <c r="C713" s="179">
        <v>9</v>
      </c>
      <c r="D713" s="39" t="str">
        <f t="shared" si="162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64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65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85">
        <f t="shared" si="166"/>
        <v>63122.65486725665</v>
      </c>
      <c r="AD713" s="141">
        <v>7.6499999999999999E-2</v>
      </c>
      <c r="AE713" s="186">
        <f t="shared" si="167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236" t="str">
        <f t="shared" si="174"/>
        <v>YAMAHA_Mounter</v>
      </c>
      <c r="AS713" s="22">
        <f t="shared" si="173"/>
        <v>2</v>
      </c>
      <c r="AT713" s="238" t="str">
        <f t="shared" si="175"/>
        <v>0-3 months</v>
      </c>
    </row>
    <row r="714" spans="1:46" s="12" customFormat="1">
      <c r="A714" s="13" t="s">
        <v>34</v>
      </c>
      <c r="B714" s="179">
        <v>2019</v>
      </c>
      <c r="C714" s="179">
        <v>9</v>
      </c>
      <c r="D714" s="39" t="str">
        <f t="shared" si="162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64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65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85">
        <f t="shared" si="166"/>
        <v>63122.65486725665</v>
      </c>
      <c r="AD714" s="141">
        <v>7.6499999999999999E-2</v>
      </c>
      <c r="AE714" s="186">
        <f t="shared" si="167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236" t="str">
        <f t="shared" si="174"/>
        <v>YAMAHA_Mounter</v>
      </c>
      <c r="AS714" s="22">
        <f t="shared" si="173"/>
        <v>2</v>
      </c>
      <c r="AT714" s="238" t="str">
        <f t="shared" si="175"/>
        <v>0-3 months</v>
      </c>
    </row>
    <row r="715" spans="1:46" s="12" customFormat="1">
      <c r="A715" s="13" t="s">
        <v>34</v>
      </c>
      <c r="B715" s="179">
        <v>2019</v>
      </c>
      <c r="C715" s="179">
        <v>9</v>
      </c>
      <c r="D715" s="39" t="str">
        <f t="shared" si="162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64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65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85">
        <f t="shared" si="166"/>
        <v>63122.65486725665</v>
      </c>
      <c r="AD715" s="141">
        <v>7.6499999999999999E-2</v>
      </c>
      <c r="AE715" s="186">
        <f t="shared" si="167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236" t="str">
        <f t="shared" si="174"/>
        <v>YAMAHA_Mounter</v>
      </c>
      <c r="AS715" s="22">
        <f t="shared" si="173"/>
        <v>2</v>
      </c>
      <c r="AT715" s="238" t="str">
        <f t="shared" si="175"/>
        <v>0-3 months</v>
      </c>
    </row>
    <row r="716" spans="1:46" s="12" customFormat="1">
      <c r="A716" s="13" t="s">
        <v>34</v>
      </c>
      <c r="B716" s="179">
        <v>2019</v>
      </c>
      <c r="C716" s="179">
        <v>9</v>
      </c>
      <c r="D716" s="39" t="str">
        <f t="shared" si="162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64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65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85">
        <f t="shared" si="166"/>
        <v>63122.65486725665</v>
      </c>
      <c r="AD716" s="141">
        <v>7.6499999999999999E-2</v>
      </c>
      <c r="AE716" s="186">
        <f t="shared" si="167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236" t="str">
        <f t="shared" si="174"/>
        <v>YAMAHA_Mounter</v>
      </c>
      <c r="AS716" s="22">
        <f t="shared" si="173"/>
        <v>2</v>
      </c>
      <c r="AT716" s="238" t="str">
        <f t="shared" si="175"/>
        <v>0-3 months</v>
      </c>
    </row>
    <row r="717" spans="1:46" s="12" customFormat="1">
      <c r="A717" s="13" t="s">
        <v>34</v>
      </c>
      <c r="B717" s="179">
        <v>2019</v>
      </c>
      <c r="C717" s="179">
        <v>9</v>
      </c>
      <c r="D717" s="39" t="str">
        <f t="shared" si="162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64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65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85">
        <f t="shared" si="166"/>
        <v>46898.629646017711</v>
      </c>
      <c r="AD717" s="141">
        <v>7.6499999999999999E-2</v>
      </c>
      <c r="AE717" s="186">
        <f t="shared" si="167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236" t="str">
        <f t="shared" si="174"/>
        <v>YAMAHA_Mounter</v>
      </c>
      <c r="AS717" s="22">
        <f t="shared" si="173"/>
        <v>2</v>
      </c>
      <c r="AT717" s="238" t="str">
        <f t="shared" si="175"/>
        <v>0-3 months</v>
      </c>
    </row>
    <row r="718" spans="1:46" s="12" customFormat="1">
      <c r="A718" s="13" t="s">
        <v>34</v>
      </c>
      <c r="B718" s="179">
        <v>2019</v>
      </c>
      <c r="C718" s="179">
        <v>9</v>
      </c>
      <c r="D718" s="39" t="str">
        <f t="shared" si="162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64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65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85">
        <f t="shared" si="166"/>
        <v>46898.629646017711</v>
      </c>
      <c r="AD718" s="141">
        <v>7.6499999999999999E-2</v>
      </c>
      <c r="AE718" s="186">
        <f t="shared" si="167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236" t="str">
        <f t="shared" si="174"/>
        <v>YAMAHA_Mounter</v>
      </c>
      <c r="AS718" s="22">
        <f t="shared" si="173"/>
        <v>2</v>
      </c>
      <c r="AT718" s="238" t="str">
        <f t="shared" si="175"/>
        <v>0-3 months</v>
      </c>
    </row>
    <row r="719" spans="1:46" s="12" customFormat="1">
      <c r="A719" s="13" t="s">
        <v>34</v>
      </c>
      <c r="B719" s="179">
        <v>2019</v>
      </c>
      <c r="C719" s="179">
        <v>9</v>
      </c>
      <c r="D719" s="39" t="str">
        <f t="shared" si="162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64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65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85">
        <f t="shared" si="166"/>
        <v>145235.1504424779</v>
      </c>
      <c r="AD719" s="141">
        <v>0.13689999999999999</v>
      </c>
      <c r="AE719" s="186">
        <f t="shared" si="167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236" t="str">
        <f t="shared" si="174"/>
        <v>YAMAHA_Mounter</v>
      </c>
      <c r="AS719" s="22">
        <f t="shared" si="173"/>
        <v>2</v>
      </c>
      <c r="AT719" s="238" t="str">
        <f t="shared" si="175"/>
        <v>0-3 months</v>
      </c>
    </row>
    <row r="720" spans="1:46" s="12" customFormat="1">
      <c r="A720" s="13" t="s">
        <v>34</v>
      </c>
      <c r="B720" s="179">
        <v>2019</v>
      </c>
      <c r="C720" s="179">
        <v>9</v>
      </c>
      <c r="D720" s="39" t="str">
        <f t="shared" si="162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64"/>
        <v>Q3</v>
      </c>
      <c r="J720" s="191" t="s">
        <v>840</v>
      </c>
      <c r="K720" s="191" t="s">
        <v>3126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65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85">
        <f t="shared" si="166"/>
        <v>106496.05221238939</v>
      </c>
      <c r="AD720" s="141">
        <v>8.4599999999999995E-2</v>
      </c>
      <c r="AE720" s="186">
        <f t="shared" si="167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841</v>
      </c>
      <c r="AP720" s="28" t="str">
        <f t="shared" si="171"/>
        <v>201911</v>
      </c>
      <c r="AQ720" s="28" t="str">
        <f t="shared" si="172"/>
        <v>201911RMB</v>
      </c>
      <c r="AR720" s="236" t="str">
        <f t="shared" si="174"/>
        <v>YAMAHA_Mounter</v>
      </c>
      <c r="AS720" s="22">
        <f t="shared" si="173"/>
        <v>2</v>
      </c>
      <c r="AT720" s="238" t="str">
        <f t="shared" si="175"/>
        <v>0-3 months</v>
      </c>
    </row>
    <row r="721" spans="1:46" s="12" customFormat="1">
      <c r="A721" s="13" t="s">
        <v>34</v>
      </c>
      <c r="B721" s="179">
        <v>2019</v>
      </c>
      <c r="C721" s="179">
        <v>8</v>
      </c>
      <c r="D721" s="39" t="str">
        <f t="shared" si="162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64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65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85">
        <f t="shared" si="166"/>
        <v>153261.23893805311</v>
      </c>
      <c r="AD721" s="141">
        <v>0.1318</v>
      </c>
      <c r="AE721" s="186">
        <f t="shared" si="167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236" t="str">
        <f t="shared" si="174"/>
        <v>YAMAHA_Mounter</v>
      </c>
      <c r="AS721" s="22">
        <f t="shared" si="173"/>
        <v>2</v>
      </c>
      <c r="AT721" s="238" t="str">
        <f t="shared" si="175"/>
        <v>0-3 months</v>
      </c>
    </row>
    <row r="722" spans="1:46" s="12" customFormat="1">
      <c r="A722" s="13" t="s">
        <v>34</v>
      </c>
      <c r="B722" s="179">
        <v>2019</v>
      </c>
      <c r="C722" s="179">
        <v>8</v>
      </c>
      <c r="D722" s="39" t="str">
        <f t="shared" si="162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64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65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85">
        <f t="shared" si="166"/>
        <v>102174.1592920354</v>
      </c>
      <c r="AD722" s="141">
        <v>0.1318</v>
      </c>
      <c r="AE722" s="186">
        <f t="shared" si="167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236" t="str">
        <f t="shared" si="174"/>
        <v>YAMAHA_Mounter</v>
      </c>
      <c r="AS722" s="22">
        <f t="shared" si="173"/>
        <v>2</v>
      </c>
      <c r="AT722" s="238" t="str">
        <f t="shared" si="175"/>
        <v>0-3 months</v>
      </c>
    </row>
    <row r="723" spans="1:46" s="12" customFormat="1">
      <c r="A723" s="13" t="s">
        <v>34</v>
      </c>
      <c r="B723" s="179">
        <v>2019</v>
      </c>
      <c r="C723" s="179">
        <v>8</v>
      </c>
      <c r="D723" s="39" t="str">
        <f t="shared" si="162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64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65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85">
        <f t="shared" si="166"/>
        <v>102174.1592920354</v>
      </c>
      <c r="AD723" s="141">
        <v>0.1318</v>
      </c>
      <c r="AE723" s="186">
        <f t="shared" si="167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236" t="str">
        <f t="shared" si="174"/>
        <v>YAMAHA_Mounter</v>
      </c>
      <c r="AS723" s="22">
        <f t="shared" si="173"/>
        <v>2</v>
      </c>
      <c r="AT723" s="238" t="str">
        <f t="shared" si="175"/>
        <v>0-3 months</v>
      </c>
    </row>
    <row r="724" spans="1:46" s="12" customFormat="1">
      <c r="A724" s="13" t="s">
        <v>34</v>
      </c>
      <c r="B724" s="179">
        <v>2019</v>
      </c>
      <c r="C724" s="179">
        <v>8</v>
      </c>
      <c r="D724" s="39" t="str">
        <f t="shared" si="162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64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65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85">
        <f t="shared" si="166"/>
        <v>138770.77499999999</v>
      </c>
      <c r="AD724" s="141">
        <v>0.11</v>
      </c>
      <c r="AE724" s="186">
        <f t="shared" si="167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236" t="str">
        <f t="shared" si="174"/>
        <v>SIGMA</v>
      </c>
      <c r="AS724" s="22">
        <f t="shared" si="173"/>
        <v>2</v>
      </c>
      <c r="AT724" s="238" t="str">
        <f t="shared" si="175"/>
        <v>0-3 months</v>
      </c>
    </row>
    <row r="725" spans="1:46" s="12" customFormat="1">
      <c r="A725" s="13" t="s">
        <v>34</v>
      </c>
      <c r="B725" s="179">
        <v>2019</v>
      </c>
      <c r="C725" s="179">
        <v>8</v>
      </c>
      <c r="D725" s="39" t="str">
        <f t="shared" si="162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64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65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85">
        <f t="shared" si="166"/>
        <v>138770.77499999999</v>
      </c>
      <c r="AD725" s="141">
        <v>0.11</v>
      </c>
      <c r="AE725" s="186">
        <f t="shared" si="167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236" t="str">
        <f t="shared" si="174"/>
        <v>SIGMA</v>
      </c>
      <c r="AS725" s="22">
        <f t="shared" si="173"/>
        <v>2</v>
      </c>
      <c r="AT725" s="238" t="str">
        <f t="shared" si="175"/>
        <v>0-3 months</v>
      </c>
    </row>
    <row r="726" spans="1:46" s="12" customFormat="1">
      <c r="A726" s="13" t="s">
        <v>34</v>
      </c>
      <c r="B726" s="179">
        <v>2019</v>
      </c>
      <c r="C726" s="179">
        <v>8</v>
      </c>
      <c r="D726" s="39" t="str">
        <f t="shared" si="162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64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65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85">
        <f t="shared" si="166"/>
        <v>68891.973451327431</v>
      </c>
      <c r="AD726" s="141">
        <v>6.9699999999999998E-2</v>
      </c>
      <c r="AE726" s="186">
        <f t="shared" si="167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236" t="str">
        <f t="shared" si="174"/>
        <v>YAMAHA_Mounter</v>
      </c>
      <c r="AS726" s="22">
        <f t="shared" si="173"/>
        <v>2</v>
      </c>
      <c r="AT726" s="238" t="str">
        <f t="shared" si="175"/>
        <v>0-3 months</v>
      </c>
    </row>
    <row r="727" spans="1:46" s="12" customFormat="1">
      <c r="A727" s="13" t="s">
        <v>34</v>
      </c>
      <c r="B727" s="179">
        <v>2019</v>
      </c>
      <c r="C727" s="179">
        <v>6</v>
      </c>
      <c r="D727" s="39" t="str">
        <f t="shared" si="162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64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65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85">
        <f t="shared" si="166"/>
        <v>112800.31061946905</v>
      </c>
      <c r="AD727" s="141">
        <v>0.1241</v>
      </c>
      <c r="AE727" s="186">
        <f t="shared" si="167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236" t="str">
        <f t="shared" si="174"/>
        <v>YAMAHA_Mounter</v>
      </c>
      <c r="AS727" s="22">
        <f t="shared" si="173"/>
        <v>4</v>
      </c>
      <c r="AT727" s="238" t="str">
        <f t="shared" si="175"/>
        <v>4-6 months</v>
      </c>
    </row>
    <row r="728" spans="1:46" s="12" customFormat="1">
      <c r="A728" s="13" t="s">
        <v>34</v>
      </c>
      <c r="B728" s="179">
        <v>2019</v>
      </c>
      <c r="C728" s="179">
        <v>10</v>
      </c>
      <c r="D728" s="39" t="str">
        <f t="shared" si="162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64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65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85">
        <f t="shared" si="166"/>
        <v>88064.885999999999</v>
      </c>
      <c r="AD728" s="141">
        <v>0.13059999999999999</v>
      </c>
      <c r="AE728" s="186">
        <f t="shared" si="167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236" t="str">
        <f t="shared" si="174"/>
        <v>YAMAHA_Mounter</v>
      </c>
      <c r="AS728" s="22">
        <f t="shared" si="173"/>
        <v>0</v>
      </c>
      <c r="AT728" s="238" t="str">
        <f t="shared" si="175"/>
        <v>0-3 months</v>
      </c>
    </row>
    <row r="729" spans="1:46" s="12" customFormat="1">
      <c r="A729" s="13" t="s">
        <v>34</v>
      </c>
      <c r="B729" s="179">
        <v>2019</v>
      </c>
      <c r="C729" s="179">
        <v>10</v>
      </c>
      <c r="D729" s="39" t="str">
        <f t="shared" si="162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64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65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85">
        <f t="shared" si="166"/>
        <v>128723.19872684999</v>
      </c>
      <c r="AD729" s="141">
        <v>0.2009</v>
      </c>
      <c r="AE729" s="186">
        <f t="shared" si="167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236" t="str">
        <f t="shared" si="174"/>
        <v>YAMAHA_Mounter</v>
      </c>
      <c r="AS729" s="22">
        <f t="shared" si="173"/>
        <v>0</v>
      </c>
      <c r="AT729" s="238" t="str">
        <f t="shared" si="175"/>
        <v>0-3 months</v>
      </c>
    </row>
    <row r="730" spans="1:46" s="12" customFormat="1">
      <c r="A730" s="13" t="s">
        <v>34</v>
      </c>
      <c r="B730" s="179">
        <v>2019</v>
      </c>
      <c r="C730" s="179">
        <v>10</v>
      </c>
      <c r="D730" s="39" t="str">
        <f t="shared" si="162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64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65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85">
        <f t="shared" si="166"/>
        <v>128723.19872684999</v>
      </c>
      <c r="AD730" s="141">
        <v>0.2009</v>
      </c>
      <c r="AE730" s="186">
        <f t="shared" si="167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236" t="str">
        <f t="shared" si="174"/>
        <v>YAMAHA_Mounter</v>
      </c>
      <c r="AS730" s="22">
        <f t="shared" si="173"/>
        <v>0</v>
      </c>
      <c r="AT730" s="238" t="str">
        <f t="shared" si="175"/>
        <v>0-3 months</v>
      </c>
    </row>
    <row r="731" spans="1:46" s="12" customFormat="1">
      <c r="A731" s="13" t="s">
        <v>34</v>
      </c>
      <c r="B731" s="179">
        <v>2019</v>
      </c>
      <c r="C731" s="179">
        <v>10</v>
      </c>
      <c r="D731" s="39" t="str">
        <f t="shared" si="162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64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65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85">
        <f t="shared" si="166"/>
        <v>128723.19872684999</v>
      </c>
      <c r="AD731" s="141">
        <v>0.2009</v>
      </c>
      <c r="AE731" s="186">
        <f t="shared" si="167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236" t="str">
        <f t="shared" si="174"/>
        <v>YAMAHA_Mounter</v>
      </c>
      <c r="AS731" s="22">
        <f t="shared" si="173"/>
        <v>0</v>
      </c>
      <c r="AT731" s="238" t="str">
        <f t="shared" si="175"/>
        <v>0-3 months</v>
      </c>
    </row>
    <row r="732" spans="1:46" s="12" customFormat="1">
      <c r="A732" s="13" t="s">
        <v>34</v>
      </c>
      <c r="B732" s="179">
        <v>2019</v>
      </c>
      <c r="C732" s="179">
        <v>10</v>
      </c>
      <c r="D732" s="39" t="str">
        <f t="shared" si="162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64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65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85">
        <f t="shared" si="166"/>
        <v>113801.99336283188</v>
      </c>
      <c r="AD732" s="141">
        <v>0.13270000000000001</v>
      </c>
      <c r="AE732" s="186">
        <f t="shared" si="167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236" t="str">
        <f t="shared" si="174"/>
        <v>YAMAHA_Mounter</v>
      </c>
      <c r="AS732" s="22">
        <f t="shared" si="173"/>
        <v>0</v>
      </c>
      <c r="AT732" s="238" t="str">
        <f t="shared" si="175"/>
        <v>0-3 months</v>
      </c>
    </row>
    <row r="733" spans="1:46" s="12" customFormat="1">
      <c r="A733" s="13" t="s">
        <v>34</v>
      </c>
      <c r="B733" s="179">
        <v>2019</v>
      </c>
      <c r="C733" s="179">
        <v>10</v>
      </c>
      <c r="D733" s="39" t="str">
        <f t="shared" si="162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64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65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85">
        <f t="shared" si="166"/>
        <v>113801.99336283188</v>
      </c>
      <c r="AD733" s="141">
        <v>0.13270000000000001</v>
      </c>
      <c r="AE733" s="186">
        <f t="shared" si="167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236" t="str">
        <f t="shared" si="174"/>
        <v>YAMAHA_Mounter</v>
      </c>
      <c r="AS733" s="22">
        <f t="shared" si="173"/>
        <v>0</v>
      </c>
      <c r="AT733" s="238" t="str">
        <f t="shared" si="175"/>
        <v>0-3 months</v>
      </c>
    </row>
    <row r="734" spans="1:46" s="12" customFormat="1">
      <c r="A734" s="13" t="s">
        <v>34</v>
      </c>
      <c r="B734" s="179">
        <v>2019</v>
      </c>
      <c r="C734" s="179">
        <v>10</v>
      </c>
      <c r="D734" s="39" t="str">
        <f t="shared" si="162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64"/>
        <v>Q3</v>
      </c>
      <c r="J734" s="191" t="s">
        <v>855</v>
      </c>
      <c r="K734" s="191" t="s">
        <v>3127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65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85">
        <f t="shared" si="166"/>
        <v>76264.327433628321</v>
      </c>
      <c r="AD734" s="141">
        <v>0.1009</v>
      </c>
      <c r="AE734" s="186">
        <f t="shared" si="167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236" t="str">
        <f t="shared" si="174"/>
        <v>YAMAHA_Mounter</v>
      </c>
      <c r="AS734" s="22">
        <f t="shared" si="173"/>
        <v>0</v>
      </c>
      <c r="AT734" s="238" t="str">
        <f t="shared" si="175"/>
        <v>0-3 months</v>
      </c>
    </row>
    <row r="735" spans="1:46" s="12" customFormat="1">
      <c r="A735" s="13" t="s">
        <v>34</v>
      </c>
      <c r="B735" s="179">
        <v>2019</v>
      </c>
      <c r="C735" s="179">
        <v>10</v>
      </c>
      <c r="D735" s="39" t="str">
        <f t="shared" si="162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64"/>
        <v>Q3</v>
      </c>
      <c r="J735" s="191" t="s">
        <v>855</v>
      </c>
      <c r="K735" s="191" t="s">
        <v>3127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65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85">
        <f t="shared" si="166"/>
        <v>76264.327433628321</v>
      </c>
      <c r="AD735" s="141">
        <v>0.1009</v>
      </c>
      <c r="AE735" s="186">
        <f t="shared" si="167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236" t="str">
        <f t="shared" si="174"/>
        <v>YAMAHA_Mounter</v>
      </c>
      <c r="AS735" s="22">
        <f t="shared" si="173"/>
        <v>0</v>
      </c>
      <c r="AT735" s="238" t="str">
        <f t="shared" si="175"/>
        <v>0-3 months</v>
      </c>
    </row>
    <row r="736" spans="1:46" s="12" customFormat="1">
      <c r="A736" s="13" t="s">
        <v>34</v>
      </c>
      <c r="B736" s="179">
        <v>2019</v>
      </c>
      <c r="C736" s="179">
        <v>10</v>
      </c>
      <c r="D736" s="39" t="str">
        <f t="shared" si="162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64"/>
        <v>Q3</v>
      </c>
      <c r="J736" s="191" t="s">
        <v>855</v>
      </c>
      <c r="K736" s="191" t="s">
        <v>3127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65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85">
        <f t="shared" si="166"/>
        <v>59642.615044247796</v>
      </c>
      <c r="AD736" s="141">
        <v>0.1009</v>
      </c>
      <c r="AE736" s="186">
        <f t="shared" si="167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236" t="str">
        <f t="shared" si="174"/>
        <v>YAMAHA_Mounter</v>
      </c>
      <c r="AS736" s="22">
        <f t="shared" si="173"/>
        <v>0</v>
      </c>
      <c r="AT736" s="238" t="str">
        <f t="shared" si="175"/>
        <v>0-3 months</v>
      </c>
    </row>
    <row r="737" spans="1:46" s="12" customFormat="1">
      <c r="A737" s="13" t="s">
        <v>34</v>
      </c>
      <c r="B737" s="179">
        <v>2019</v>
      </c>
      <c r="C737" s="179">
        <v>10</v>
      </c>
      <c r="D737" s="39" t="str">
        <f t="shared" si="162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64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65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85">
        <f t="shared" si="166"/>
        <v>52856.328318584077</v>
      </c>
      <c r="AD737" s="141">
        <v>8.9200000000000002E-2</v>
      </c>
      <c r="AE737" s="186">
        <f t="shared" si="167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236" t="str">
        <f t="shared" si="174"/>
        <v>YAMAHA_Mounter</v>
      </c>
      <c r="AS737" s="22">
        <f t="shared" si="173"/>
        <v>0</v>
      </c>
      <c r="AT737" s="238" t="str">
        <f t="shared" si="175"/>
        <v>0-3 months</v>
      </c>
    </row>
    <row r="738" spans="1:46" s="12" customFormat="1">
      <c r="A738" s="13" t="s">
        <v>34</v>
      </c>
      <c r="B738" s="179">
        <v>2019</v>
      </c>
      <c r="C738" s="179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64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65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85">
        <f t="shared" si="166"/>
        <v>52856.328318584077</v>
      </c>
      <c r="AD738" s="141">
        <v>8.9200000000000002E-2</v>
      </c>
      <c r="AE738" s="186">
        <f t="shared" si="167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236" t="str">
        <f t="shared" si="174"/>
        <v>YAMAHA_Mounter</v>
      </c>
      <c r="AS738" s="22">
        <f t="shared" si="173"/>
        <v>0</v>
      </c>
      <c r="AT738" s="238" t="str">
        <f t="shared" si="175"/>
        <v>0-3 months</v>
      </c>
    </row>
    <row r="739" spans="1:46" s="12" customFormat="1">
      <c r="A739" s="13" t="s">
        <v>34</v>
      </c>
      <c r="B739" s="179">
        <v>2019</v>
      </c>
      <c r="C739" s="179">
        <v>10</v>
      </c>
      <c r="D739" s="39" t="str">
        <f t="shared" si="177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64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65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85">
        <f t="shared" si="166"/>
        <v>54149.203539823</v>
      </c>
      <c r="AD739" s="141">
        <v>0.1016</v>
      </c>
      <c r="AE739" s="186">
        <f t="shared" si="167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236" t="str">
        <f t="shared" si="174"/>
        <v>YAMAHA_Mounter</v>
      </c>
      <c r="AS739" s="22">
        <f t="shared" si="173"/>
        <v>0</v>
      </c>
      <c r="AT739" s="238" t="str">
        <f t="shared" si="175"/>
        <v>0-3 months</v>
      </c>
    </row>
    <row r="740" spans="1:46" s="12" customFormat="1">
      <c r="A740" s="13" t="s">
        <v>34</v>
      </c>
      <c r="B740" s="179">
        <v>2019</v>
      </c>
      <c r="C740" s="179">
        <v>9</v>
      </c>
      <c r="D740" s="39" t="str">
        <f t="shared" si="177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64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65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85">
        <f t="shared" si="166"/>
        <v>55161.836283185832</v>
      </c>
      <c r="AD740" s="141">
        <v>0.10349999999999999</v>
      </c>
      <c r="AE740" s="186">
        <f t="shared" si="167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236" t="str">
        <f t="shared" si="174"/>
        <v>YAMAHA_Mounter</v>
      </c>
      <c r="AS740" s="22">
        <f t="shared" si="173"/>
        <v>1</v>
      </c>
      <c r="AT740" s="238" t="str">
        <f t="shared" si="175"/>
        <v>0-3 months</v>
      </c>
    </row>
    <row r="741" spans="1:46" s="12" customFormat="1">
      <c r="A741" s="13" t="s">
        <v>34</v>
      </c>
      <c r="B741" s="179">
        <v>2019</v>
      </c>
      <c r="C741" s="179">
        <v>9</v>
      </c>
      <c r="D741" s="39" t="str">
        <f t="shared" si="177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64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65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85">
        <f t="shared" si="166"/>
        <v>94717.887610619466</v>
      </c>
      <c r="AD741" s="141">
        <v>0.10349999999999999</v>
      </c>
      <c r="AE741" s="186">
        <f t="shared" si="167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236" t="str">
        <f t="shared" si="174"/>
        <v>YAMAHA_Mounter</v>
      </c>
      <c r="AS741" s="22">
        <f t="shared" si="173"/>
        <v>1</v>
      </c>
      <c r="AT741" s="238" t="str">
        <f t="shared" si="175"/>
        <v>0-3 months</v>
      </c>
    </row>
    <row r="742" spans="1:46" s="12" customFormat="1">
      <c r="A742" s="13" t="s">
        <v>34</v>
      </c>
      <c r="B742" s="179">
        <v>2019</v>
      </c>
      <c r="C742" s="179">
        <v>9</v>
      </c>
      <c r="D742" s="39" t="str">
        <f t="shared" si="177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64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65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85">
        <f t="shared" si="166"/>
        <v>129713.89380530975</v>
      </c>
      <c r="AD742" s="141">
        <v>9.7000000000000003E-2</v>
      </c>
      <c r="AE742" s="186">
        <f t="shared" si="167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236" t="str">
        <f t="shared" si="174"/>
        <v>YAMAHA_Mounter</v>
      </c>
      <c r="AS742" s="22">
        <f t="shared" si="173"/>
        <v>1</v>
      </c>
      <c r="AT742" s="238" t="str">
        <f t="shared" si="175"/>
        <v>0-3 months</v>
      </c>
    </row>
    <row r="743" spans="1:46" s="12" customFormat="1">
      <c r="A743" s="13" t="s">
        <v>34</v>
      </c>
      <c r="B743" s="179">
        <v>2019</v>
      </c>
      <c r="C743" s="179">
        <v>9</v>
      </c>
      <c r="D743" s="39" t="str">
        <f t="shared" si="177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64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65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85">
        <f t="shared" si="166"/>
        <v>157088.89380530972</v>
      </c>
      <c r="AD743" s="141">
        <v>0.12470000000000001</v>
      </c>
      <c r="AE743" s="186">
        <f t="shared" si="167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236" t="str">
        <f t="shared" si="174"/>
        <v>YAMAHA_Mounter</v>
      </c>
      <c r="AS743" s="22">
        <f t="shared" si="173"/>
        <v>1</v>
      </c>
      <c r="AT743" s="238" t="str">
        <f t="shared" si="175"/>
        <v>0-3 months</v>
      </c>
    </row>
    <row r="744" spans="1:46" s="12" customFormat="1">
      <c r="A744" s="13" t="s">
        <v>34</v>
      </c>
      <c r="B744" s="179">
        <v>2019</v>
      </c>
      <c r="C744" s="179">
        <v>9</v>
      </c>
      <c r="D744" s="39" t="str">
        <f t="shared" si="177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64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65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85">
        <f t="shared" si="166"/>
        <v>157088.89380530972</v>
      </c>
      <c r="AD744" s="141">
        <v>0.12470000000000001</v>
      </c>
      <c r="AE744" s="186">
        <f t="shared" si="167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236" t="str">
        <f t="shared" si="174"/>
        <v>YAMAHA_Mounter</v>
      </c>
      <c r="AS744" s="22">
        <f t="shared" si="173"/>
        <v>1</v>
      </c>
      <c r="AT744" s="238" t="str">
        <f t="shared" si="175"/>
        <v>0-3 months</v>
      </c>
    </row>
    <row r="745" spans="1:46" s="12" customFormat="1">
      <c r="A745" s="13" t="s">
        <v>34</v>
      </c>
      <c r="B745" s="179">
        <v>2019</v>
      </c>
      <c r="C745" s="179">
        <v>9</v>
      </c>
      <c r="D745" s="39" t="str">
        <f t="shared" si="177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64"/>
        <v>Q3</v>
      </c>
      <c r="J745" s="191" t="s">
        <v>867</v>
      </c>
      <c r="K745" s="191" t="s">
        <v>3083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65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85">
        <f t="shared" si="166"/>
        <v>63628.705752212387</v>
      </c>
      <c r="AD745" s="141">
        <v>0.1275</v>
      </c>
      <c r="AE745" s="186">
        <f t="shared" si="167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236" t="str">
        <f t="shared" si="174"/>
        <v>YAMAHA_Mounter</v>
      </c>
      <c r="AS745" s="22">
        <f t="shared" si="173"/>
        <v>1</v>
      </c>
      <c r="AT745" s="238" t="str">
        <f t="shared" si="175"/>
        <v>0-3 months</v>
      </c>
    </row>
    <row r="746" spans="1:46" s="12" customFormat="1">
      <c r="A746" s="13" t="s">
        <v>34</v>
      </c>
      <c r="B746" s="179">
        <v>2019</v>
      </c>
      <c r="C746" s="179">
        <v>9</v>
      </c>
      <c r="D746" s="39" t="str">
        <f t="shared" si="177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64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65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85">
        <f t="shared" si="166"/>
        <v>100453.16814159293</v>
      </c>
      <c r="AD746" s="141">
        <v>0.1178</v>
      </c>
      <c r="AE746" s="186">
        <f t="shared" si="167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236" t="str">
        <f t="shared" si="174"/>
        <v>YAMAHA_Mounter</v>
      </c>
      <c r="AS746" s="22">
        <f t="shared" si="173"/>
        <v>1</v>
      </c>
      <c r="AT746" s="238" t="str">
        <f t="shared" si="175"/>
        <v>0-3 months</v>
      </c>
    </row>
    <row r="747" spans="1:46" s="12" customFormat="1">
      <c r="A747" s="13" t="s">
        <v>34</v>
      </c>
      <c r="B747" s="179">
        <v>2019</v>
      </c>
      <c r="C747" s="179">
        <v>9</v>
      </c>
      <c r="D747" s="39" t="str">
        <f t="shared" si="177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64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65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85">
        <f t="shared" si="166"/>
        <v>68490.796460176993</v>
      </c>
      <c r="AD747" s="141">
        <v>0.1178</v>
      </c>
      <c r="AE747" s="186">
        <f t="shared" si="167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236" t="str">
        <f t="shared" si="174"/>
        <v>YAMAHA_Mounter</v>
      </c>
      <c r="AS747" s="22">
        <f t="shared" si="173"/>
        <v>1</v>
      </c>
      <c r="AT747" s="238" t="str">
        <f t="shared" si="175"/>
        <v>0-3 months</v>
      </c>
    </row>
    <row r="748" spans="1:46" s="12" customFormat="1">
      <c r="A748" s="13" t="s">
        <v>34</v>
      </c>
      <c r="B748" s="179">
        <v>2019</v>
      </c>
      <c r="C748" s="179">
        <v>9</v>
      </c>
      <c r="D748" s="39" t="str">
        <f t="shared" si="177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64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65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85">
        <f t="shared" si="166"/>
        <v>64521.663716814168</v>
      </c>
      <c r="AD748" s="141">
        <v>0.11890000000000001</v>
      </c>
      <c r="AE748" s="186">
        <f t="shared" si="167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236" t="str">
        <f t="shared" si="174"/>
        <v>YAMAHA_Mounter</v>
      </c>
      <c r="AS748" s="22">
        <f t="shared" si="173"/>
        <v>1</v>
      </c>
      <c r="AT748" s="238" t="str">
        <f t="shared" si="175"/>
        <v>0-3 months</v>
      </c>
    </row>
    <row r="749" spans="1:46" s="12" customFormat="1">
      <c r="A749" s="13" t="s">
        <v>34</v>
      </c>
      <c r="B749" s="179">
        <v>2019</v>
      </c>
      <c r="C749" s="179">
        <v>9</v>
      </c>
      <c r="D749" s="39" t="str">
        <f t="shared" si="177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64"/>
        <v>Q3</v>
      </c>
      <c r="J749" s="191" t="s">
        <v>871</v>
      </c>
      <c r="K749" s="191" t="s">
        <v>3128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65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85">
        <f t="shared" si="166"/>
        <v>79557.079646017708</v>
      </c>
      <c r="AD749" s="141">
        <v>8.2100000000000006E-2</v>
      </c>
      <c r="AE749" s="186">
        <f t="shared" si="167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236" t="str">
        <f t="shared" si="174"/>
        <v>YAMAHA_Mounter</v>
      </c>
      <c r="AS749" s="22">
        <f t="shared" si="173"/>
        <v>1</v>
      </c>
      <c r="AT749" s="238" t="str">
        <f t="shared" si="175"/>
        <v>0-3 months</v>
      </c>
    </row>
    <row r="750" spans="1:46" s="12" customFormat="1">
      <c r="A750" s="13" t="s">
        <v>34</v>
      </c>
      <c r="B750" s="179">
        <v>2019</v>
      </c>
      <c r="C750" s="179">
        <v>9</v>
      </c>
      <c r="D750" s="39" t="str">
        <f t="shared" si="177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64"/>
        <v>Q3</v>
      </c>
      <c r="J750" s="191" t="s">
        <v>871</v>
      </c>
      <c r="K750" s="191" t="s">
        <v>3128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65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85">
        <f t="shared" si="166"/>
        <v>79557.079646017708</v>
      </c>
      <c r="AD750" s="141">
        <v>8.2100000000000006E-2</v>
      </c>
      <c r="AE750" s="186">
        <f t="shared" si="167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236" t="str">
        <f t="shared" si="174"/>
        <v>YAMAHA_Mounter</v>
      </c>
      <c r="AS750" s="22">
        <f t="shared" si="173"/>
        <v>1</v>
      </c>
      <c r="AT750" s="238" t="str">
        <f t="shared" si="175"/>
        <v>0-3 months</v>
      </c>
    </row>
    <row r="751" spans="1:46" s="12" customFormat="1">
      <c r="A751" s="13" t="s">
        <v>34</v>
      </c>
      <c r="B751" s="179">
        <v>2019</v>
      </c>
      <c r="C751" s="179">
        <v>9</v>
      </c>
      <c r="D751" s="39" t="str">
        <f t="shared" si="177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64"/>
        <v>Q3</v>
      </c>
      <c r="J751" s="191" t="s">
        <v>871</v>
      </c>
      <c r="K751" s="191" t="s">
        <v>3128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65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85">
        <f t="shared" si="166"/>
        <v>77568.15265486727</v>
      </c>
      <c r="AD751" s="141">
        <v>8.2100000000000006E-2</v>
      </c>
      <c r="AE751" s="186">
        <f t="shared" si="167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236" t="str">
        <f t="shared" si="174"/>
        <v>YAMAHA_Mounter</v>
      </c>
      <c r="AS751" s="22">
        <f t="shared" si="173"/>
        <v>1</v>
      </c>
      <c r="AT751" s="238" t="str">
        <f t="shared" si="175"/>
        <v>0-3 months</v>
      </c>
    </row>
    <row r="752" spans="1:46" s="12" customFormat="1">
      <c r="A752" s="13" t="s">
        <v>34</v>
      </c>
      <c r="B752" s="179">
        <v>2019</v>
      </c>
      <c r="C752" s="179">
        <v>9</v>
      </c>
      <c r="D752" s="39" t="str">
        <f t="shared" si="177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64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65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85">
        <f t="shared" si="166"/>
        <v>65492.870575221241</v>
      </c>
      <c r="AD752" s="141">
        <v>0.10050000000000001</v>
      </c>
      <c r="AE752" s="186">
        <f t="shared" si="167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236" t="str">
        <f t="shared" si="174"/>
        <v>YAMAHA_Mounter</v>
      </c>
      <c r="AS752" s="22">
        <f t="shared" si="173"/>
        <v>1</v>
      </c>
      <c r="AT752" s="238" t="str">
        <f t="shared" si="175"/>
        <v>0-3 months</v>
      </c>
    </row>
    <row r="753" spans="1:46" s="12" customFormat="1">
      <c r="A753" s="13" t="s">
        <v>34</v>
      </c>
      <c r="B753" s="179">
        <v>2019</v>
      </c>
      <c r="C753" s="179">
        <v>9</v>
      </c>
      <c r="D753" s="39" t="str">
        <f t="shared" si="177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64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65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85">
        <f t="shared" si="166"/>
        <v>69744.716814159299</v>
      </c>
      <c r="AD753" s="141">
        <v>7.4200000000000002E-2</v>
      </c>
      <c r="AE753" s="186">
        <f t="shared" si="167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236" t="str">
        <f t="shared" si="174"/>
        <v>YAMAHA_Mounter</v>
      </c>
      <c r="AS753" s="22">
        <f t="shared" si="173"/>
        <v>1</v>
      </c>
      <c r="AT753" s="238" t="str">
        <f t="shared" si="175"/>
        <v>0-3 months</v>
      </c>
    </row>
    <row r="754" spans="1:46" s="12" customFormat="1">
      <c r="A754" s="13" t="s">
        <v>34</v>
      </c>
      <c r="B754" s="179">
        <v>2019</v>
      </c>
      <c r="C754" s="179">
        <v>8</v>
      </c>
      <c r="D754" s="39" t="str">
        <f t="shared" si="177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64"/>
        <v>Q2</v>
      </c>
      <c r="J754" s="191" t="s">
        <v>878</v>
      </c>
      <c r="K754" s="191" t="s">
        <v>3128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65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85">
        <f t="shared" si="166"/>
        <v>92968.407079646029</v>
      </c>
      <c r="AD754" s="141">
        <v>0.1066</v>
      </c>
      <c r="AE754" s="186">
        <f t="shared" si="167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236" t="str">
        <f t="shared" si="174"/>
        <v>YAMAHA_Mounter</v>
      </c>
      <c r="AS754" s="22">
        <f t="shared" si="173"/>
        <v>1</v>
      </c>
      <c r="AT754" s="238" t="str">
        <f t="shared" si="175"/>
        <v>0-3 months</v>
      </c>
    </row>
    <row r="755" spans="1:46" s="12" customFormat="1">
      <c r="A755" s="13" t="s">
        <v>34</v>
      </c>
      <c r="B755" s="179">
        <v>2019</v>
      </c>
      <c r="C755" s="179">
        <v>8</v>
      </c>
      <c r="D755" s="39" t="str">
        <f t="shared" si="177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64"/>
        <v>Q2</v>
      </c>
      <c r="J755" s="191" t="s">
        <v>878</v>
      </c>
      <c r="K755" s="191" t="s">
        <v>3128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65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85">
        <f t="shared" si="166"/>
        <v>92968.407079646029</v>
      </c>
      <c r="AD755" s="141">
        <v>0.1066</v>
      </c>
      <c r="AE755" s="186">
        <f t="shared" si="167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236" t="str">
        <f t="shared" si="174"/>
        <v>YAMAHA_Mounter</v>
      </c>
      <c r="AS755" s="22">
        <f t="shared" si="173"/>
        <v>1</v>
      </c>
      <c r="AT755" s="238" t="str">
        <f t="shared" si="175"/>
        <v>0-3 months</v>
      </c>
    </row>
    <row r="756" spans="1:46" s="12" customFormat="1">
      <c r="A756" s="13" t="s">
        <v>34</v>
      </c>
      <c r="B756" s="179">
        <v>2019</v>
      </c>
      <c r="C756" s="179">
        <v>8</v>
      </c>
      <c r="D756" s="39" t="str">
        <f t="shared" si="177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64"/>
        <v>Q2</v>
      </c>
      <c r="J756" s="191" t="s">
        <v>878</v>
      </c>
      <c r="K756" s="191" t="s">
        <v>3128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65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85">
        <f t="shared" si="166"/>
        <v>77473.672566371693</v>
      </c>
      <c r="AD756" s="141">
        <v>0.1066</v>
      </c>
      <c r="AE756" s="186">
        <f t="shared" si="167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236" t="str">
        <f t="shared" si="174"/>
        <v>YAMAHA_Mounter</v>
      </c>
      <c r="AS756" s="22">
        <f t="shared" si="173"/>
        <v>1</v>
      </c>
      <c r="AT756" s="238" t="str">
        <f t="shared" si="175"/>
        <v>0-3 months</v>
      </c>
    </row>
    <row r="757" spans="1:46" s="12" customFormat="1">
      <c r="A757" s="13" t="s">
        <v>34</v>
      </c>
      <c r="B757" s="179">
        <v>2019</v>
      </c>
      <c r="C757" s="179">
        <v>8</v>
      </c>
      <c r="D757" s="39" t="str">
        <f t="shared" si="177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64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65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85">
        <f t="shared" si="166"/>
        <v>70537.38053097346</v>
      </c>
      <c r="AD757" s="141">
        <v>0.1348</v>
      </c>
      <c r="AE757" s="186">
        <f t="shared" si="167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236" t="str">
        <f t="shared" si="174"/>
        <v>YAMAHA_Mounter</v>
      </c>
      <c r="AS757" s="22">
        <f t="shared" si="173"/>
        <v>1</v>
      </c>
      <c r="AT757" s="238" t="str">
        <f t="shared" si="175"/>
        <v>0-3 months</v>
      </c>
    </row>
    <row r="758" spans="1:46" s="12" customFormat="1">
      <c r="A758" s="13" t="s">
        <v>34</v>
      </c>
      <c r="B758" s="179">
        <v>2019</v>
      </c>
      <c r="C758" s="179">
        <v>8</v>
      </c>
      <c r="D758" s="39" t="str">
        <f t="shared" si="177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64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65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85">
        <f t="shared" si="166"/>
        <v>54415.685840707956</v>
      </c>
      <c r="AD758" s="141">
        <v>0.1021</v>
      </c>
      <c r="AE758" s="186">
        <f t="shared" si="167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236" t="str">
        <f t="shared" si="174"/>
        <v>YAMAHA_Mounter</v>
      </c>
      <c r="AS758" s="22">
        <f t="shared" si="173"/>
        <v>1</v>
      </c>
      <c r="AT758" s="238" t="str">
        <f t="shared" si="175"/>
        <v>0-3 months</v>
      </c>
    </row>
    <row r="759" spans="1:46" s="12" customFormat="1">
      <c r="A759" s="13" t="s">
        <v>34</v>
      </c>
      <c r="B759" s="179">
        <v>2019</v>
      </c>
      <c r="C759" s="179">
        <v>8</v>
      </c>
      <c r="D759" s="39" t="str">
        <f t="shared" si="177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64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65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85">
        <f t="shared" si="166"/>
        <v>106556.09698756195</v>
      </c>
      <c r="AD759" s="141">
        <v>0.11070000000000001</v>
      </c>
      <c r="AE759" s="186">
        <f t="shared" si="167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236" t="str">
        <f t="shared" si="174"/>
        <v>YAMAHA_Mounter</v>
      </c>
      <c r="AS759" s="22">
        <f t="shared" si="173"/>
        <v>1</v>
      </c>
      <c r="AT759" s="238" t="str">
        <f t="shared" si="175"/>
        <v>0-3 months</v>
      </c>
    </row>
    <row r="760" spans="1:46" s="12" customFormat="1">
      <c r="A760" s="13" t="s">
        <v>34</v>
      </c>
      <c r="B760" s="179">
        <v>2019</v>
      </c>
      <c r="C760" s="179">
        <v>8</v>
      </c>
      <c r="D760" s="39" t="str">
        <f t="shared" si="177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64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65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85">
        <f t="shared" si="166"/>
        <v>106556.09698756195</v>
      </c>
      <c r="AD760" s="141">
        <v>0.11070000000000001</v>
      </c>
      <c r="AE760" s="186">
        <f t="shared" si="167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236" t="str">
        <f t="shared" si="174"/>
        <v>YAMAHA_Mounter</v>
      </c>
      <c r="AS760" s="22">
        <f t="shared" si="173"/>
        <v>1</v>
      </c>
      <c r="AT760" s="238" t="str">
        <f t="shared" si="175"/>
        <v>0-3 months</v>
      </c>
    </row>
    <row r="761" spans="1:46" s="12" customFormat="1">
      <c r="A761" s="13" t="s">
        <v>34</v>
      </c>
      <c r="B761" s="179">
        <v>2019</v>
      </c>
      <c r="C761" s="179">
        <v>8</v>
      </c>
      <c r="D761" s="39" t="str">
        <f t="shared" si="177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64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65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85">
        <f t="shared" si="166"/>
        <v>106556.09698756195</v>
      </c>
      <c r="AD761" s="141">
        <v>0.11070000000000001</v>
      </c>
      <c r="AE761" s="186">
        <f t="shared" si="167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236" t="str">
        <f t="shared" si="174"/>
        <v>YAMAHA_Mounter</v>
      </c>
      <c r="AS761" s="22">
        <f t="shared" si="173"/>
        <v>1</v>
      </c>
      <c r="AT761" s="238" t="str">
        <f t="shared" si="175"/>
        <v>0-3 months</v>
      </c>
    </row>
    <row r="762" spans="1:46" s="12" customFormat="1">
      <c r="A762" s="13" t="s">
        <v>34</v>
      </c>
      <c r="B762" s="179">
        <v>2019</v>
      </c>
      <c r="C762" s="179">
        <v>8</v>
      </c>
      <c r="D762" s="39" t="str">
        <f t="shared" si="177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64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65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85">
        <f t="shared" si="166"/>
        <v>69726.305309734511</v>
      </c>
      <c r="AD762" s="141">
        <v>0.11070000000000001</v>
      </c>
      <c r="AE762" s="186">
        <f t="shared" si="167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236" t="str">
        <f t="shared" si="174"/>
        <v>YAMAHA_Mounter</v>
      </c>
      <c r="AS762" s="22">
        <f t="shared" si="173"/>
        <v>1</v>
      </c>
      <c r="AT762" s="238" t="str">
        <f t="shared" si="175"/>
        <v>0-3 months</v>
      </c>
    </row>
    <row r="763" spans="1:46" s="12" customFormat="1">
      <c r="A763" s="13" t="s">
        <v>34</v>
      </c>
      <c r="B763" s="179">
        <v>2019</v>
      </c>
      <c r="C763" s="179">
        <v>8</v>
      </c>
      <c r="D763" s="39" t="str">
        <f t="shared" si="177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64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65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85">
        <f t="shared" si="166"/>
        <v>69726.305309734511</v>
      </c>
      <c r="AD763" s="141">
        <v>0.11070000000000001</v>
      </c>
      <c r="AE763" s="186">
        <f t="shared" si="167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236" t="str">
        <f t="shared" si="174"/>
        <v>YAMAHA_Mounter</v>
      </c>
      <c r="AS763" s="22">
        <f t="shared" si="173"/>
        <v>1</v>
      </c>
      <c r="AT763" s="238" t="str">
        <f t="shared" si="175"/>
        <v>0-3 months</v>
      </c>
    </row>
    <row r="764" spans="1:46" s="12" customFormat="1">
      <c r="A764" s="13" t="s">
        <v>34</v>
      </c>
      <c r="B764" s="179">
        <v>2019</v>
      </c>
      <c r="C764" s="179">
        <v>8</v>
      </c>
      <c r="D764" s="39" t="str">
        <f t="shared" si="177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64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65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85">
        <f t="shared" si="166"/>
        <v>69726.305309734511</v>
      </c>
      <c r="AD764" s="141">
        <v>0.11070000000000001</v>
      </c>
      <c r="AE764" s="186">
        <f t="shared" si="167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236" t="str">
        <f t="shared" si="174"/>
        <v>YAMAHA_Mounter</v>
      </c>
      <c r="AS764" s="22">
        <f t="shared" si="173"/>
        <v>1</v>
      </c>
      <c r="AT764" s="238" t="str">
        <f t="shared" si="175"/>
        <v>0-3 months</v>
      </c>
    </row>
    <row r="765" spans="1:46" s="12" customFormat="1">
      <c r="A765" s="13" t="s">
        <v>34</v>
      </c>
      <c r="B765" s="179">
        <v>2019</v>
      </c>
      <c r="C765" s="179">
        <v>8</v>
      </c>
      <c r="D765" s="39" t="str">
        <f t="shared" si="177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64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65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85">
        <f t="shared" si="166"/>
        <v>69726.305309734511</v>
      </c>
      <c r="AD765" s="141">
        <v>0.11070000000000001</v>
      </c>
      <c r="AE765" s="186">
        <f t="shared" si="167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236" t="str">
        <f t="shared" si="174"/>
        <v>YAMAHA_Mounter</v>
      </c>
      <c r="AS765" s="22">
        <f t="shared" si="173"/>
        <v>1</v>
      </c>
      <c r="AT765" s="238" t="str">
        <f t="shared" si="175"/>
        <v>0-3 months</v>
      </c>
    </row>
    <row r="766" spans="1:46" s="12" customFormat="1">
      <c r="A766" s="13" t="s">
        <v>34</v>
      </c>
      <c r="B766" s="179">
        <v>2019</v>
      </c>
      <c r="C766" s="179">
        <v>8</v>
      </c>
      <c r="D766" s="39" t="str">
        <f t="shared" si="177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64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65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85">
        <f t="shared" si="166"/>
        <v>69726.305309734511</v>
      </c>
      <c r="AD766" s="141">
        <v>0.11070000000000001</v>
      </c>
      <c r="AE766" s="186">
        <f t="shared" si="167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236" t="str">
        <f t="shared" si="174"/>
        <v>YAMAHA_Mounter</v>
      </c>
      <c r="AS766" s="22">
        <f t="shared" si="173"/>
        <v>1</v>
      </c>
      <c r="AT766" s="238" t="str">
        <f t="shared" si="175"/>
        <v>0-3 months</v>
      </c>
    </row>
    <row r="767" spans="1:46" s="12" customFormat="1">
      <c r="A767" s="13" t="s">
        <v>34</v>
      </c>
      <c r="B767" s="179">
        <v>2019</v>
      </c>
      <c r="C767" s="179">
        <v>8</v>
      </c>
      <c r="D767" s="39" t="str">
        <f t="shared" si="177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64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65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85">
        <f t="shared" si="166"/>
        <v>91476.106194690277</v>
      </c>
      <c r="AD767" s="141">
        <v>0.16</v>
      </c>
      <c r="AE767" s="186">
        <f t="shared" si="167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236" t="str">
        <f t="shared" si="174"/>
        <v>YAMAHA_Mounter</v>
      </c>
      <c r="AS767" s="22">
        <f t="shared" si="173"/>
        <v>1</v>
      </c>
      <c r="AT767" s="238" t="str">
        <f t="shared" si="175"/>
        <v>0-3 months</v>
      </c>
    </row>
    <row r="768" spans="1:46" s="12" customFormat="1">
      <c r="A768" s="13" t="s">
        <v>34</v>
      </c>
      <c r="B768" s="179">
        <v>2019</v>
      </c>
      <c r="C768" s="179">
        <v>8</v>
      </c>
      <c r="D768" s="39" t="str">
        <f t="shared" si="177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64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65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85">
        <f t="shared" si="166"/>
        <v>163305.19911504429</v>
      </c>
      <c r="AD768" s="141">
        <v>0.22470000000000001</v>
      </c>
      <c r="AE768" s="186">
        <f t="shared" si="167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236" t="str">
        <f t="shared" si="174"/>
        <v>YAMAHA_Mounter</v>
      </c>
      <c r="AS768" s="22">
        <f t="shared" si="173"/>
        <v>1</v>
      </c>
      <c r="AT768" s="238" t="str">
        <f t="shared" si="175"/>
        <v>0-3 months</v>
      </c>
    </row>
    <row r="769" spans="1:46" s="12" customFormat="1">
      <c r="A769" s="13" t="s">
        <v>34</v>
      </c>
      <c r="B769" s="179">
        <v>2019</v>
      </c>
      <c r="C769" s="179">
        <v>8</v>
      </c>
      <c r="D769" s="39" t="str">
        <f t="shared" si="177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64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65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85">
        <f t="shared" si="166"/>
        <v>84436.128318584073</v>
      </c>
      <c r="AD769" s="141">
        <v>0.111</v>
      </c>
      <c r="AE769" s="186">
        <f t="shared" si="167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236" t="str">
        <f t="shared" si="174"/>
        <v>YAMAHA_Mounter</v>
      </c>
      <c r="AS769" s="22">
        <f t="shared" si="173"/>
        <v>1</v>
      </c>
      <c r="AT769" s="238" t="str">
        <f t="shared" si="175"/>
        <v>0-3 months</v>
      </c>
    </row>
    <row r="770" spans="1:46" s="12" customFormat="1">
      <c r="A770" s="13" t="s">
        <v>34</v>
      </c>
      <c r="B770" s="179">
        <v>2019</v>
      </c>
      <c r="C770" s="179">
        <v>8</v>
      </c>
      <c r="D770" s="39" t="str">
        <f t="shared" si="177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3129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85">
        <f t="shared" ref="AC770:AC833" si="181">IF(R770&lt;&gt;"",AB770*AD770,"")</f>
        <v>102557.11858407082</v>
      </c>
      <c r="AD770" s="141">
        <v>0.12970000000000001</v>
      </c>
      <c r="AE770" s="186">
        <f t="shared" ref="AE770:AE833" si="182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236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38" t="str">
        <f t="shared" si="175"/>
        <v>0-3 months</v>
      </c>
    </row>
    <row r="771" spans="1:46" s="12" customFormat="1">
      <c r="A771" s="13" t="s">
        <v>34</v>
      </c>
      <c r="B771" s="179">
        <v>2019</v>
      </c>
      <c r="C771" s="179">
        <v>8</v>
      </c>
      <c r="D771" s="39" t="str">
        <f t="shared" si="177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79"/>
        <v>Q2</v>
      </c>
      <c r="J771" s="191" t="s">
        <v>888</v>
      </c>
      <c r="K771" s="191" t="s">
        <v>3130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80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85">
        <f t="shared" si="181"/>
        <v>56426.41592920354</v>
      </c>
      <c r="AD771" s="141">
        <v>0.09</v>
      </c>
      <c r="AE771" s="186">
        <f t="shared" si="182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236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38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34</v>
      </c>
      <c r="B772" s="179">
        <v>2019</v>
      </c>
      <c r="C772" s="179">
        <v>7</v>
      </c>
      <c r="D772" s="39" t="str">
        <f t="shared" si="177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79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80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85">
        <f t="shared" si="181"/>
        <v>208613.25623999999</v>
      </c>
      <c r="AD772" s="141">
        <v>0.17399999999999999</v>
      </c>
      <c r="AE772" s="186">
        <f t="shared" si="182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236" t="str">
        <f t="shared" si="189"/>
        <v>YAMAHA_Mounter</v>
      </c>
      <c r="AS772" s="22">
        <f t="shared" si="188"/>
        <v>2</v>
      </c>
      <c r="AT772" s="238" t="str">
        <f t="shared" si="190"/>
        <v>0-3 months</v>
      </c>
    </row>
    <row r="773" spans="1:46" s="12" customFormat="1">
      <c r="A773" s="13" t="s">
        <v>34</v>
      </c>
      <c r="B773" s="179">
        <v>2019</v>
      </c>
      <c r="C773" s="179">
        <v>7</v>
      </c>
      <c r="D773" s="39" t="str">
        <f t="shared" si="177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79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80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85">
        <f t="shared" si="181"/>
        <v>208613.25623999999</v>
      </c>
      <c r="AD773" s="141">
        <v>0.17399999999999999</v>
      </c>
      <c r="AE773" s="186">
        <f t="shared" si="182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236" t="str">
        <f t="shared" si="189"/>
        <v>YAMAHA_Mounter</v>
      </c>
      <c r="AS773" s="22">
        <f t="shared" si="188"/>
        <v>2</v>
      </c>
      <c r="AT773" s="238" t="str">
        <f t="shared" si="190"/>
        <v>0-3 months</v>
      </c>
    </row>
    <row r="774" spans="1:46" s="12" customFormat="1">
      <c r="A774" s="13" t="s">
        <v>34</v>
      </c>
      <c r="B774" s="179">
        <v>2019</v>
      </c>
      <c r="C774" s="179">
        <v>7</v>
      </c>
      <c r="D774" s="39" t="str">
        <f t="shared" si="177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79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80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85">
        <f t="shared" si="181"/>
        <v>143932.79999999999</v>
      </c>
      <c r="AD774" s="141">
        <v>0.17399999999999999</v>
      </c>
      <c r="AE774" s="186">
        <f t="shared" si="182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236" t="str">
        <f t="shared" si="189"/>
        <v>YAMAHA_Mounter</v>
      </c>
      <c r="AS774" s="22">
        <f t="shared" si="188"/>
        <v>2</v>
      </c>
      <c r="AT774" s="238" t="str">
        <f t="shared" si="190"/>
        <v>0-3 months</v>
      </c>
    </row>
    <row r="775" spans="1:46" s="12" customFormat="1">
      <c r="A775" s="13" t="s">
        <v>34</v>
      </c>
      <c r="B775" s="179">
        <v>2019</v>
      </c>
      <c r="C775" s="179">
        <v>7</v>
      </c>
      <c r="D775" s="39" t="str">
        <f t="shared" si="177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79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80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85">
        <f t="shared" si="181"/>
        <v>143932.79999999999</v>
      </c>
      <c r="AD775" s="141">
        <v>0.17399999999999999</v>
      </c>
      <c r="AE775" s="186">
        <f t="shared" si="182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236" t="str">
        <f t="shared" si="189"/>
        <v>YAMAHA_Mounter</v>
      </c>
      <c r="AS775" s="22">
        <f t="shared" si="188"/>
        <v>2</v>
      </c>
      <c r="AT775" s="238" t="str">
        <f t="shared" si="190"/>
        <v>0-3 months</v>
      </c>
    </row>
    <row r="776" spans="1:46" s="12" customFormat="1">
      <c r="A776" s="13" t="s">
        <v>34</v>
      </c>
      <c r="B776" s="179">
        <v>2019</v>
      </c>
      <c r="C776" s="179">
        <v>6</v>
      </c>
      <c r="D776" s="39" t="str">
        <f t="shared" si="177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79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80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85">
        <f t="shared" si="181"/>
        <v>79283.620353982304</v>
      </c>
      <c r="AD776" s="141">
        <v>0.114</v>
      </c>
      <c r="AE776" s="186">
        <f t="shared" si="182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236" t="str">
        <f t="shared" si="189"/>
        <v>YAMAHA_Mounter</v>
      </c>
      <c r="AS776" s="22">
        <f t="shared" si="188"/>
        <v>3</v>
      </c>
      <c r="AT776" s="238" t="str">
        <f t="shared" si="190"/>
        <v>0-3 months</v>
      </c>
    </row>
    <row r="777" spans="1:46" s="12" customFormat="1">
      <c r="A777" s="13" t="s">
        <v>34</v>
      </c>
      <c r="B777" s="179">
        <v>2019</v>
      </c>
      <c r="C777" s="179">
        <v>6</v>
      </c>
      <c r="D777" s="39" t="str">
        <f t="shared" si="177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79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80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85">
        <f t="shared" si="181"/>
        <v>65040.441769911507</v>
      </c>
      <c r="AD777" s="141">
        <v>0.24970000000000001</v>
      </c>
      <c r="AE777" s="186">
        <f t="shared" si="182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236" t="str">
        <f t="shared" si="189"/>
        <v>LOCAL SUPPLIER</v>
      </c>
      <c r="AS777" s="22">
        <f t="shared" si="188"/>
        <v>3</v>
      </c>
      <c r="AT777" s="238" t="str">
        <f t="shared" si="190"/>
        <v>0-3 months</v>
      </c>
    </row>
    <row r="778" spans="1:46" s="12" customFormat="1">
      <c r="A778" s="13" t="s">
        <v>34</v>
      </c>
      <c r="B778" s="179">
        <v>2019</v>
      </c>
      <c r="C778" s="179">
        <v>6</v>
      </c>
      <c r="D778" s="39" t="str">
        <f t="shared" si="177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79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80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85">
        <f t="shared" si="181"/>
        <v>7525.1403982300899</v>
      </c>
      <c r="AD778" s="141">
        <v>0.24970000000000001</v>
      </c>
      <c r="AE778" s="186">
        <f t="shared" si="182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236" t="str">
        <f t="shared" si="189"/>
        <v>LOCAL SUPPLIER</v>
      </c>
      <c r="AS778" s="22">
        <f t="shared" si="188"/>
        <v>3</v>
      </c>
      <c r="AT778" s="238" t="str">
        <f t="shared" si="190"/>
        <v>0-3 months</v>
      </c>
    </row>
    <row r="779" spans="1:46" s="12" customFormat="1">
      <c r="A779" s="13" t="s">
        <v>34</v>
      </c>
      <c r="B779" s="179">
        <v>2019</v>
      </c>
      <c r="C779" s="179">
        <v>6</v>
      </c>
      <c r="D779" s="39" t="str">
        <f t="shared" si="177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79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80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85">
        <f t="shared" si="181"/>
        <v>8468.8075221238942</v>
      </c>
      <c r="AD779" s="141">
        <v>0.24970000000000001</v>
      </c>
      <c r="AE779" s="186">
        <f t="shared" si="182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236" t="str">
        <f t="shared" si="189"/>
        <v>LOCAL SUPPLIER</v>
      </c>
      <c r="AS779" s="22">
        <f t="shared" si="188"/>
        <v>3</v>
      </c>
      <c r="AT779" s="238" t="str">
        <f t="shared" si="190"/>
        <v>0-3 months</v>
      </c>
    </row>
    <row r="780" spans="1:46" s="12" customFormat="1">
      <c r="A780" s="13" t="s">
        <v>34</v>
      </c>
      <c r="B780" s="179">
        <v>2019</v>
      </c>
      <c r="C780" s="179">
        <v>5</v>
      </c>
      <c r="D780" s="39" t="str">
        <f t="shared" si="177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79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80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85">
        <f t="shared" si="181"/>
        <v>127262.46400000001</v>
      </c>
      <c r="AD780" s="141">
        <v>0.15110000000000001</v>
      </c>
      <c r="AE780" s="186">
        <f t="shared" si="182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236" t="str">
        <f t="shared" si="189"/>
        <v>YAMAHA_Mounter</v>
      </c>
      <c r="AS780" s="22">
        <f t="shared" si="188"/>
        <v>4</v>
      </c>
      <c r="AT780" s="238" t="str">
        <f t="shared" si="190"/>
        <v>4-6 months</v>
      </c>
    </row>
    <row r="781" spans="1:46" s="12" customFormat="1">
      <c r="A781" s="13" t="s">
        <v>34</v>
      </c>
      <c r="B781" s="179">
        <v>2019</v>
      </c>
      <c r="C781" s="179">
        <v>9</v>
      </c>
      <c r="D781" s="39" t="str">
        <f t="shared" si="177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79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80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85">
        <f t="shared" si="181"/>
        <v>73014.21238938054</v>
      </c>
      <c r="AD781" s="141">
        <v>8.9700000000000002E-2</v>
      </c>
      <c r="AE781" s="186">
        <f t="shared" si="182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236" t="str">
        <f t="shared" si="189"/>
        <v>YAMAHA_Mounter</v>
      </c>
      <c r="AS781" s="22">
        <f t="shared" si="188"/>
        <v>0</v>
      </c>
      <c r="AT781" s="238" t="str">
        <f t="shared" si="190"/>
        <v>0-3 months</v>
      </c>
    </row>
    <row r="782" spans="1:46" s="12" customFormat="1">
      <c r="A782" s="13" t="s">
        <v>34</v>
      </c>
      <c r="B782" s="179">
        <v>2019</v>
      </c>
      <c r="C782" s="179">
        <v>9</v>
      </c>
      <c r="D782" s="39" t="str">
        <f t="shared" si="177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79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80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85">
        <f t="shared" si="181"/>
        <v>73014.21238938054</v>
      </c>
      <c r="AD782" s="141">
        <v>8.9700000000000002E-2</v>
      </c>
      <c r="AE782" s="186">
        <f t="shared" si="182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236" t="str">
        <f t="shared" si="189"/>
        <v>YAMAHA_Mounter</v>
      </c>
      <c r="AS782" s="22">
        <f t="shared" si="188"/>
        <v>0</v>
      </c>
      <c r="AT782" s="238" t="str">
        <f t="shared" si="190"/>
        <v>0-3 months</v>
      </c>
    </row>
    <row r="783" spans="1:46" s="12" customFormat="1">
      <c r="A783" s="13" t="s">
        <v>34</v>
      </c>
      <c r="B783" s="179">
        <v>2019</v>
      </c>
      <c r="C783" s="179">
        <v>9</v>
      </c>
      <c r="D783" s="39" t="str">
        <f t="shared" si="177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79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80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85">
        <f t="shared" si="181"/>
        <v>73014.21238938054</v>
      </c>
      <c r="AD783" s="141">
        <v>8.9700000000000002E-2</v>
      </c>
      <c r="AE783" s="186">
        <f t="shared" si="182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236" t="str">
        <f t="shared" si="189"/>
        <v>YAMAHA_Mounter</v>
      </c>
      <c r="AS783" s="22">
        <f t="shared" si="188"/>
        <v>0</v>
      </c>
      <c r="AT783" s="238" t="str">
        <f t="shared" si="190"/>
        <v>0-3 months</v>
      </c>
    </row>
    <row r="784" spans="1:46" s="12" customFormat="1">
      <c r="A784" s="13" t="s">
        <v>34</v>
      </c>
      <c r="B784" s="179">
        <v>2019</v>
      </c>
      <c r="C784" s="179">
        <v>9</v>
      </c>
      <c r="D784" s="39" t="str">
        <f t="shared" si="177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79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80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85">
        <f t="shared" si="181"/>
        <v>73014.21238938054</v>
      </c>
      <c r="AD784" s="141">
        <v>8.9700000000000002E-2</v>
      </c>
      <c r="AE784" s="186">
        <f t="shared" si="182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236" t="str">
        <f t="shared" si="189"/>
        <v>YAMAHA_Mounter</v>
      </c>
      <c r="AS784" s="22">
        <f t="shared" si="188"/>
        <v>0</v>
      </c>
      <c r="AT784" s="238" t="str">
        <f t="shared" si="190"/>
        <v>0-3 months</v>
      </c>
    </row>
    <row r="785" spans="1:46" s="12" customFormat="1">
      <c r="A785" s="13" t="s">
        <v>34</v>
      </c>
      <c r="B785" s="179">
        <v>2019</v>
      </c>
      <c r="C785" s="179">
        <v>9</v>
      </c>
      <c r="D785" s="39" t="str">
        <f t="shared" si="177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79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80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85">
        <f t="shared" si="181"/>
        <v>54247.821371681428</v>
      </c>
      <c r="AD785" s="141">
        <v>8.9700000000000002E-2</v>
      </c>
      <c r="AE785" s="186">
        <f t="shared" si="182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236" t="str">
        <f t="shared" si="189"/>
        <v>YAMAHA_Mounter</v>
      </c>
      <c r="AS785" s="22">
        <f t="shared" si="188"/>
        <v>0</v>
      </c>
      <c r="AT785" s="238" t="str">
        <f t="shared" si="190"/>
        <v>0-3 months</v>
      </c>
    </row>
    <row r="786" spans="1:46" s="12" customFormat="1">
      <c r="A786" s="13" t="s">
        <v>34</v>
      </c>
      <c r="B786" s="179">
        <v>2019</v>
      </c>
      <c r="C786" s="179">
        <v>9</v>
      </c>
      <c r="D786" s="39" t="str">
        <f t="shared" si="177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79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80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85">
        <f t="shared" si="181"/>
        <v>54247.821371681428</v>
      </c>
      <c r="AD786" s="141">
        <v>8.9700000000000002E-2</v>
      </c>
      <c r="AE786" s="186">
        <f t="shared" si="182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236" t="str">
        <f t="shared" si="189"/>
        <v>YAMAHA_Mounter</v>
      </c>
      <c r="AS786" s="22">
        <f t="shared" si="188"/>
        <v>0</v>
      </c>
      <c r="AT786" s="238" t="str">
        <f t="shared" si="190"/>
        <v>0-3 months</v>
      </c>
    </row>
    <row r="787" spans="1:46" s="12" customFormat="1">
      <c r="A787" s="13" t="s">
        <v>34</v>
      </c>
      <c r="B787" s="179">
        <v>2019</v>
      </c>
      <c r="C787" s="179">
        <v>9</v>
      </c>
      <c r="D787" s="39" t="str">
        <f t="shared" si="177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79"/>
        <v>Q2</v>
      </c>
      <c r="J787" s="191" t="s">
        <v>899</v>
      </c>
      <c r="K787" s="191" t="s">
        <v>3131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80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85">
        <f t="shared" si="181"/>
        <v>80041.592920353985</v>
      </c>
      <c r="AD787" s="141">
        <v>9.4399999999999998E-2</v>
      </c>
      <c r="AE787" s="186">
        <f t="shared" si="182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236" t="str">
        <f t="shared" si="189"/>
        <v>YAMAHA_Mounter</v>
      </c>
      <c r="AS787" s="22">
        <f t="shared" si="188"/>
        <v>0</v>
      </c>
      <c r="AT787" s="238" t="str">
        <f t="shared" si="190"/>
        <v>0-3 months</v>
      </c>
    </row>
    <row r="788" spans="1:46" s="12" customFormat="1">
      <c r="A788" s="13" t="s">
        <v>34</v>
      </c>
      <c r="B788" s="179">
        <v>2019</v>
      </c>
      <c r="C788" s="179">
        <v>9</v>
      </c>
      <c r="D788" s="39" t="str">
        <f t="shared" si="177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79"/>
        <v>Q2</v>
      </c>
      <c r="J788" s="191" t="s">
        <v>899</v>
      </c>
      <c r="K788" s="191" t="s">
        <v>3131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80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85">
        <f t="shared" si="181"/>
        <v>56257.805309734518</v>
      </c>
      <c r="AD788" s="141">
        <v>9.4399999999999998E-2</v>
      </c>
      <c r="AE788" s="186">
        <f t="shared" si="182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236" t="str">
        <f t="shared" si="189"/>
        <v>YAMAHA_Mounter</v>
      </c>
      <c r="AS788" s="22">
        <f t="shared" si="188"/>
        <v>0</v>
      </c>
      <c r="AT788" s="238" t="str">
        <f t="shared" si="190"/>
        <v>0-3 months</v>
      </c>
    </row>
    <row r="789" spans="1:46" s="12" customFormat="1">
      <c r="A789" s="13" t="s">
        <v>34</v>
      </c>
      <c r="B789" s="179">
        <v>2019</v>
      </c>
      <c r="C789" s="179">
        <v>9</v>
      </c>
      <c r="D789" s="39" t="str">
        <f t="shared" si="177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79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80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85">
        <f t="shared" si="181"/>
        <v>131521.12831858409</v>
      </c>
      <c r="AD789" s="141">
        <v>0.122</v>
      </c>
      <c r="AE789" s="186">
        <f t="shared" si="182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236" t="str">
        <f t="shared" si="189"/>
        <v>YAMAHA_Mounter</v>
      </c>
      <c r="AS789" s="22">
        <f t="shared" si="188"/>
        <v>0</v>
      </c>
      <c r="AT789" s="238" t="str">
        <f t="shared" si="190"/>
        <v>0-3 months</v>
      </c>
    </row>
    <row r="790" spans="1:46" s="12" customFormat="1">
      <c r="A790" s="13" t="s">
        <v>34</v>
      </c>
      <c r="B790" s="179">
        <v>2019</v>
      </c>
      <c r="C790" s="179">
        <v>9</v>
      </c>
      <c r="D790" s="39" t="str">
        <f t="shared" si="177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79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80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85">
        <f t="shared" si="181"/>
        <v>131521.12831858409</v>
      </c>
      <c r="AD790" s="141">
        <v>0.122</v>
      </c>
      <c r="AE790" s="186">
        <f t="shared" si="182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236" t="str">
        <f t="shared" si="189"/>
        <v>YAMAHA_Mounter</v>
      </c>
      <c r="AS790" s="22">
        <f t="shared" si="188"/>
        <v>0</v>
      </c>
      <c r="AT790" s="238" t="str">
        <f t="shared" si="190"/>
        <v>0-3 months</v>
      </c>
    </row>
    <row r="791" spans="1:46" s="12" customFormat="1">
      <c r="A791" s="13" t="s">
        <v>34</v>
      </c>
      <c r="B791" s="179">
        <v>2019</v>
      </c>
      <c r="C791" s="179">
        <v>9</v>
      </c>
      <c r="D791" s="39" t="str">
        <f t="shared" si="177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79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80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85">
        <f t="shared" si="181"/>
        <v>115992.47787610622</v>
      </c>
      <c r="AD791" s="141">
        <v>0.114</v>
      </c>
      <c r="AE791" s="186">
        <f t="shared" si="182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236" t="str">
        <f t="shared" si="189"/>
        <v>YAMAHA_Mounter</v>
      </c>
      <c r="AS791" s="22">
        <f t="shared" si="188"/>
        <v>0</v>
      </c>
      <c r="AT791" s="238" t="str">
        <f t="shared" si="190"/>
        <v>0-3 months</v>
      </c>
    </row>
    <row r="792" spans="1:46" s="12" customFormat="1">
      <c r="A792" s="13" t="s">
        <v>34</v>
      </c>
      <c r="B792" s="179">
        <v>2019</v>
      </c>
      <c r="C792" s="179">
        <v>9</v>
      </c>
      <c r="D792" s="39" t="str">
        <f t="shared" si="177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79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80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85">
        <f t="shared" si="181"/>
        <v>115992.47787610622</v>
      </c>
      <c r="AD792" s="141">
        <v>0.114</v>
      </c>
      <c r="AE792" s="186">
        <f t="shared" si="182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236" t="str">
        <f t="shared" si="189"/>
        <v>YAMAHA_Mounter</v>
      </c>
      <c r="AS792" s="22">
        <f t="shared" si="188"/>
        <v>0</v>
      </c>
      <c r="AT792" s="238" t="str">
        <f t="shared" si="190"/>
        <v>0-3 months</v>
      </c>
    </row>
    <row r="793" spans="1:46" s="12" customFormat="1">
      <c r="A793" s="13" t="s">
        <v>34</v>
      </c>
      <c r="B793" s="179">
        <v>2019</v>
      </c>
      <c r="C793" s="179">
        <v>9</v>
      </c>
      <c r="D793" s="39" t="str">
        <f t="shared" si="177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79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80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85">
        <f t="shared" si="181"/>
        <v>180525.76991150444</v>
      </c>
      <c r="AD793" s="141">
        <v>0.16059999999999999</v>
      </c>
      <c r="AE793" s="186">
        <f t="shared" si="182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236" t="str">
        <f t="shared" si="189"/>
        <v>YAMAHA_Mounter</v>
      </c>
      <c r="AS793" s="22">
        <f t="shared" si="188"/>
        <v>0</v>
      </c>
      <c r="AT793" s="238" t="str">
        <f t="shared" si="190"/>
        <v>0-3 months</v>
      </c>
    </row>
    <row r="794" spans="1:46" s="12" customFormat="1">
      <c r="A794" s="13" t="s">
        <v>34</v>
      </c>
      <c r="B794" s="179">
        <v>2019</v>
      </c>
      <c r="C794" s="179">
        <v>9</v>
      </c>
      <c r="D794" s="39" t="str">
        <f t="shared" si="177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79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80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85">
        <f t="shared" si="181"/>
        <v>169631.97345132742</v>
      </c>
      <c r="AD794" s="141">
        <v>0.16059999999999999</v>
      </c>
      <c r="AE794" s="186">
        <f t="shared" si="182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236" t="str">
        <f t="shared" si="189"/>
        <v>YAMAHA_Mounter</v>
      </c>
      <c r="AS794" s="22">
        <f t="shared" si="188"/>
        <v>0</v>
      </c>
      <c r="AT794" s="238" t="str">
        <f t="shared" si="190"/>
        <v>0-3 months</v>
      </c>
    </row>
    <row r="795" spans="1:46" s="12" customFormat="1">
      <c r="A795" s="13" t="s">
        <v>34</v>
      </c>
      <c r="B795" s="179">
        <v>2019</v>
      </c>
      <c r="C795" s="179">
        <v>9</v>
      </c>
      <c r="D795" s="39" t="str">
        <f t="shared" si="177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79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80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85">
        <f t="shared" si="181"/>
        <v>169631.97345132742</v>
      </c>
      <c r="AD795" s="141">
        <v>0.16059999999999999</v>
      </c>
      <c r="AE795" s="186">
        <f t="shared" si="182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236" t="str">
        <f t="shared" si="189"/>
        <v>YAMAHA_Mounter</v>
      </c>
      <c r="AS795" s="22">
        <f t="shared" si="188"/>
        <v>0</v>
      </c>
      <c r="AT795" s="238" t="str">
        <f t="shared" si="190"/>
        <v>0-3 months</v>
      </c>
    </row>
    <row r="796" spans="1:46" s="12" customFormat="1">
      <c r="A796" s="13" t="s">
        <v>34</v>
      </c>
      <c r="B796" s="179">
        <v>2019</v>
      </c>
      <c r="C796" s="179">
        <v>6</v>
      </c>
      <c r="D796" s="39" t="str">
        <f t="shared" si="177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79"/>
        <v>Q1</v>
      </c>
      <c r="J796" s="191" t="s">
        <v>905</v>
      </c>
      <c r="K796" s="191" t="s">
        <v>3132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80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85">
        <f t="shared" si="181"/>
        <v>78119.131242035408</v>
      </c>
      <c r="AD796" s="141">
        <v>0.12970000000000001</v>
      </c>
      <c r="AE796" s="186">
        <f t="shared" si="182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236" t="str">
        <f t="shared" si="189"/>
        <v>YAMAHA_Mounter</v>
      </c>
      <c r="AS796" s="22">
        <f t="shared" si="188"/>
        <v>0</v>
      </c>
      <c r="AT796" s="238" t="str">
        <f t="shared" si="190"/>
        <v>0-3 months</v>
      </c>
    </row>
    <row r="797" spans="1:46" s="12" customFormat="1">
      <c r="A797" s="13" t="s">
        <v>34</v>
      </c>
      <c r="B797" s="179">
        <v>2019</v>
      </c>
      <c r="C797" s="179">
        <v>12</v>
      </c>
      <c r="D797" s="39" t="str">
        <f t="shared" si="177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79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80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85">
        <f t="shared" si="181"/>
        <v>282184.31359999999</v>
      </c>
      <c r="AD797" s="141">
        <v>0.2422</v>
      </c>
      <c r="AE797" s="186">
        <f t="shared" si="182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236" t="str">
        <f t="shared" si="189"/>
        <v>YAMAHA_Mounter</v>
      </c>
      <c r="AS797" s="22">
        <f t="shared" si="188"/>
        <v>4</v>
      </c>
      <c r="AT797" s="238" t="str">
        <f t="shared" si="190"/>
        <v>4-6 months</v>
      </c>
    </row>
    <row r="798" spans="1:46" s="12" customFormat="1">
      <c r="A798" s="13" t="s">
        <v>34</v>
      </c>
      <c r="B798" s="179">
        <v>2019</v>
      </c>
      <c r="C798" s="179">
        <v>12</v>
      </c>
      <c r="D798" s="39" t="str">
        <f t="shared" si="177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79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80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85">
        <f t="shared" si="181"/>
        <v>282184.31359999999</v>
      </c>
      <c r="AD798" s="141">
        <v>0.2422</v>
      </c>
      <c r="AE798" s="186">
        <f t="shared" si="182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236" t="str">
        <f t="shared" si="189"/>
        <v>YAMAHA_Mounter</v>
      </c>
      <c r="AS798" s="22">
        <f t="shared" si="188"/>
        <v>4</v>
      </c>
      <c r="AT798" s="238" t="str">
        <f t="shared" si="190"/>
        <v>4-6 months</v>
      </c>
    </row>
    <row r="799" spans="1:46" s="12" customFormat="1">
      <c r="A799" s="13" t="s">
        <v>34</v>
      </c>
      <c r="B799" s="179">
        <v>2019</v>
      </c>
      <c r="C799" s="179">
        <v>12</v>
      </c>
      <c r="D799" s="39" t="str">
        <f t="shared" si="177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79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80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85">
        <f t="shared" si="181"/>
        <v>282184.31359999999</v>
      </c>
      <c r="AD799" s="141">
        <v>0.2422</v>
      </c>
      <c r="AE799" s="186">
        <f t="shared" si="182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236" t="str">
        <f t="shared" si="189"/>
        <v>YAMAHA_Mounter</v>
      </c>
      <c r="AS799" s="22">
        <f t="shared" si="188"/>
        <v>4</v>
      </c>
      <c r="AT799" s="238" t="str">
        <f t="shared" si="190"/>
        <v>4-6 months</v>
      </c>
    </row>
    <row r="800" spans="1:46" s="12" customFormat="1">
      <c r="A800" s="13" t="s">
        <v>34</v>
      </c>
      <c r="B800" s="179">
        <v>2019</v>
      </c>
      <c r="C800" s="179">
        <v>12</v>
      </c>
      <c r="D800" s="39" t="str">
        <f t="shared" si="177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79"/>
        <v>Q1</v>
      </c>
      <c r="J800" s="191" t="s">
        <v>910</v>
      </c>
      <c r="K800" s="191" t="s">
        <v>3133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80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85">
        <f t="shared" si="181"/>
        <v>131607.37168141594</v>
      </c>
      <c r="AD800" s="141">
        <v>0.1246</v>
      </c>
      <c r="AE800" s="186">
        <f t="shared" si="182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236" t="str">
        <f t="shared" si="189"/>
        <v>YAMAHA_Mounter</v>
      </c>
      <c r="AS800" s="22">
        <f t="shared" si="188"/>
        <v>4</v>
      </c>
      <c r="AT800" s="238" t="str">
        <f t="shared" si="190"/>
        <v>4-6 months</v>
      </c>
    </row>
    <row r="801" spans="1:46" s="12" customFormat="1">
      <c r="A801" s="13" t="s">
        <v>34</v>
      </c>
      <c r="B801" s="179">
        <v>2019</v>
      </c>
      <c r="C801" s="179">
        <v>11</v>
      </c>
      <c r="D801" s="39" t="str">
        <f t="shared" si="177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79"/>
        <v>Q1</v>
      </c>
      <c r="J801" s="191" t="s">
        <v>912</v>
      </c>
      <c r="K801" s="191" t="s">
        <v>3134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80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85">
        <f t="shared" si="181"/>
        <v>89477.56258407078</v>
      </c>
      <c r="AD801" s="141">
        <v>0.12839999999999999</v>
      </c>
      <c r="AE801" s="186">
        <f t="shared" si="182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236" t="str">
        <f t="shared" si="189"/>
        <v>YAMAHA_Mounter</v>
      </c>
      <c r="AS801" s="22">
        <f t="shared" si="188"/>
        <v>5</v>
      </c>
      <c r="AT801" s="238" t="str">
        <f t="shared" si="190"/>
        <v>4-6 months</v>
      </c>
    </row>
    <row r="802" spans="1:46" s="12" customFormat="1">
      <c r="A802" s="13" t="s">
        <v>34</v>
      </c>
      <c r="B802" s="179">
        <v>2019</v>
      </c>
      <c r="C802" s="179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79"/>
        <v>Q1</v>
      </c>
      <c r="J802" s="191" t="s">
        <v>912</v>
      </c>
      <c r="K802" s="191" t="s">
        <v>3134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80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85">
        <f t="shared" si="181"/>
        <v>124423.00884955752</v>
      </c>
      <c r="AD802" s="141">
        <v>0.12839999999999999</v>
      </c>
      <c r="AE802" s="186">
        <f t="shared" si="182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236" t="str">
        <f t="shared" si="189"/>
        <v>YAMAHA_Mounter</v>
      </c>
      <c r="AS802" s="22">
        <f t="shared" si="188"/>
        <v>5</v>
      </c>
      <c r="AT802" s="238" t="str">
        <f t="shared" si="190"/>
        <v>4-6 months</v>
      </c>
    </row>
    <row r="803" spans="1:46" s="12" customFormat="1">
      <c r="A803" s="13" t="s">
        <v>34</v>
      </c>
      <c r="B803" s="179">
        <v>2019</v>
      </c>
      <c r="C803" s="179">
        <v>10</v>
      </c>
      <c r="D803" s="39" t="str">
        <f t="shared" si="192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79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80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85">
        <f t="shared" si="181"/>
        <v>157369.91150442479</v>
      </c>
      <c r="AD803" s="141">
        <v>0.16239999999999999</v>
      </c>
      <c r="AE803" s="186">
        <f t="shared" si="182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236" t="str">
        <f t="shared" si="189"/>
        <v>YAMAHA_Mounter</v>
      </c>
      <c r="AS803" s="22">
        <f t="shared" si="188"/>
        <v>6</v>
      </c>
      <c r="AT803" s="238" t="str">
        <f t="shared" si="190"/>
        <v>4-6 months</v>
      </c>
    </row>
    <row r="804" spans="1:46" s="12" customFormat="1">
      <c r="A804" s="13" t="s">
        <v>34</v>
      </c>
      <c r="B804" s="179">
        <v>2019</v>
      </c>
      <c r="C804" s="179">
        <v>10</v>
      </c>
      <c r="D804" s="39" t="str">
        <f t="shared" si="192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79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80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85">
        <f t="shared" si="181"/>
        <v>125895.92920353982</v>
      </c>
      <c r="AD804" s="141">
        <v>0.16239999999999999</v>
      </c>
      <c r="AE804" s="186">
        <f t="shared" si="182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236" t="str">
        <f t="shared" si="189"/>
        <v>YAMAHA_Mounter</v>
      </c>
      <c r="AS804" s="22">
        <f t="shared" si="188"/>
        <v>6</v>
      </c>
      <c r="AT804" s="238" t="str">
        <f t="shared" si="190"/>
        <v>4-6 months</v>
      </c>
    </row>
    <row r="805" spans="1:46" s="12" customFormat="1">
      <c r="A805" s="13" t="s">
        <v>34</v>
      </c>
      <c r="B805" s="179">
        <v>2019</v>
      </c>
      <c r="C805" s="179">
        <v>10</v>
      </c>
      <c r="D805" s="39" t="str">
        <f t="shared" si="192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79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80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85">
        <f t="shared" si="181"/>
        <v>236184</v>
      </c>
      <c r="AD805" s="141">
        <v>0.20799999999999999</v>
      </c>
      <c r="AE805" s="186">
        <f t="shared" si="182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236" t="str">
        <f t="shared" si="189"/>
        <v>YAMAHA_Mounter</v>
      </c>
      <c r="AS805" s="22">
        <f t="shared" si="188"/>
        <v>10</v>
      </c>
      <c r="AT805" s="238" t="str">
        <f t="shared" si="190"/>
        <v>&gt; 6 months</v>
      </c>
    </row>
    <row r="806" spans="1:46" s="12" customFormat="1">
      <c r="A806" s="13" t="s">
        <v>34</v>
      </c>
      <c r="B806" s="179">
        <v>2019</v>
      </c>
      <c r="C806" s="179">
        <v>10</v>
      </c>
      <c r="D806" s="39" t="str">
        <f t="shared" si="192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79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80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85">
        <f t="shared" si="181"/>
        <v>188947.19999999998</v>
      </c>
      <c r="AD806" s="141">
        <v>0.20799999999999999</v>
      </c>
      <c r="AE806" s="186">
        <f t="shared" si="182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236" t="str">
        <f t="shared" si="189"/>
        <v>YAMAHA_Mounter</v>
      </c>
      <c r="AS806" s="22">
        <f t="shared" si="188"/>
        <v>10</v>
      </c>
      <c r="AT806" s="238" t="str">
        <f t="shared" si="190"/>
        <v>&gt; 6 months</v>
      </c>
    </row>
    <row r="807" spans="1:46" s="12" customFormat="1">
      <c r="A807" s="13" t="s">
        <v>34</v>
      </c>
      <c r="B807" s="179">
        <v>2019</v>
      </c>
      <c r="C807" s="179">
        <v>12</v>
      </c>
      <c r="D807" s="39" t="str">
        <f t="shared" si="192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79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80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85">
        <f t="shared" si="181"/>
        <v>64055.97</v>
      </c>
      <c r="AD807" s="141">
        <v>8.0100000000000005E-2</v>
      </c>
      <c r="AE807" s="186">
        <f t="shared" si="182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236" t="str">
        <f t="shared" si="189"/>
        <v>YAMAHA_Mounter</v>
      </c>
      <c r="AS807" s="22">
        <f t="shared" si="188"/>
        <v>2</v>
      </c>
      <c r="AT807" s="238" t="str">
        <f t="shared" si="190"/>
        <v>0-3 months</v>
      </c>
    </row>
    <row r="808" spans="1:46" s="12" customFormat="1">
      <c r="A808" s="13" t="s">
        <v>34</v>
      </c>
      <c r="B808" s="179">
        <v>2019</v>
      </c>
      <c r="C808" s="179">
        <v>12</v>
      </c>
      <c r="D808" s="39" t="str">
        <f t="shared" si="192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79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80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85">
        <f t="shared" si="181"/>
        <v>64055.97</v>
      </c>
      <c r="AD808" s="141">
        <v>8.0100000000000005E-2</v>
      </c>
      <c r="AE808" s="186">
        <f t="shared" si="182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236" t="str">
        <f t="shared" si="189"/>
        <v>YAMAHA_Mounter</v>
      </c>
      <c r="AS808" s="22">
        <f t="shared" si="188"/>
        <v>2</v>
      </c>
      <c r="AT808" s="238" t="str">
        <f t="shared" si="190"/>
        <v>0-3 months</v>
      </c>
    </row>
    <row r="809" spans="1:46" s="12" customFormat="1">
      <c r="A809" s="13" t="s">
        <v>34</v>
      </c>
      <c r="B809" s="179">
        <v>2019</v>
      </c>
      <c r="C809" s="179">
        <v>12</v>
      </c>
      <c r="D809" s="39" t="str">
        <f t="shared" si="192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79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80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85">
        <f t="shared" si="181"/>
        <v>64055.97</v>
      </c>
      <c r="AD809" s="141">
        <v>8.0100000000000005E-2</v>
      </c>
      <c r="AE809" s="186">
        <f t="shared" si="182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236" t="str">
        <f t="shared" si="189"/>
        <v>YAMAHA_Mounter</v>
      </c>
      <c r="AS809" s="22">
        <f t="shared" si="188"/>
        <v>2</v>
      </c>
      <c r="AT809" s="238" t="str">
        <f t="shared" si="190"/>
        <v>0-3 months</v>
      </c>
    </row>
    <row r="810" spans="1:46" s="12" customFormat="1">
      <c r="A810" s="13" t="s">
        <v>34</v>
      </c>
      <c r="B810" s="179">
        <v>2019</v>
      </c>
      <c r="C810" s="179">
        <v>12</v>
      </c>
      <c r="D810" s="39" t="str">
        <f t="shared" si="192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79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80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85">
        <f t="shared" si="181"/>
        <v>64055.97</v>
      </c>
      <c r="AD810" s="141">
        <v>8.0100000000000005E-2</v>
      </c>
      <c r="AE810" s="186">
        <f t="shared" si="182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236" t="str">
        <f t="shared" si="189"/>
        <v>YAMAHA_Mounter</v>
      </c>
      <c r="AS810" s="22">
        <f t="shared" si="188"/>
        <v>2</v>
      </c>
      <c r="AT810" s="238" t="str">
        <f t="shared" si="190"/>
        <v>0-3 months</v>
      </c>
    </row>
    <row r="811" spans="1:46" s="12" customFormat="1">
      <c r="A811" s="13" t="s">
        <v>34</v>
      </c>
      <c r="B811" s="179">
        <v>2019</v>
      </c>
      <c r="C811" s="179">
        <v>12</v>
      </c>
      <c r="D811" s="39" t="str">
        <f t="shared" si="192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79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80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85">
        <f t="shared" si="181"/>
        <v>64055.97</v>
      </c>
      <c r="AD811" s="141">
        <v>8.0100000000000005E-2</v>
      </c>
      <c r="AE811" s="186">
        <f t="shared" si="182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236" t="str">
        <f t="shared" si="189"/>
        <v>YAMAHA_Mounter</v>
      </c>
      <c r="AS811" s="22">
        <f t="shared" si="188"/>
        <v>2</v>
      </c>
      <c r="AT811" s="238" t="str">
        <f t="shared" si="190"/>
        <v>0-3 months</v>
      </c>
    </row>
    <row r="812" spans="1:46" s="12" customFormat="1">
      <c r="A812" s="13" t="s">
        <v>34</v>
      </c>
      <c r="B812" s="179">
        <v>2019</v>
      </c>
      <c r="C812" s="179">
        <v>12</v>
      </c>
      <c r="D812" s="39" t="str">
        <f t="shared" si="192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79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80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85">
        <f t="shared" si="181"/>
        <v>44967.290940000006</v>
      </c>
      <c r="AD812" s="141">
        <v>8.0100000000000005E-2</v>
      </c>
      <c r="AE812" s="186">
        <f t="shared" si="182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236" t="str">
        <f t="shared" si="189"/>
        <v>YAMAHA_Mounter</v>
      </c>
      <c r="AS812" s="22">
        <f t="shared" si="188"/>
        <v>2</v>
      </c>
      <c r="AT812" s="238" t="str">
        <f t="shared" si="190"/>
        <v>0-3 months</v>
      </c>
    </row>
    <row r="813" spans="1:46" s="12" customFormat="1">
      <c r="A813" s="13" t="s">
        <v>34</v>
      </c>
      <c r="B813" s="179">
        <v>2019</v>
      </c>
      <c r="C813" s="179">
        <v>12</v>
      </c>
      <c r="D813" s="39" t="str">
        <f t="shared" si="192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79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80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85">
        <f t="shared" si="181"/>
        <v>44967.290940000006</v>
      </c>
      <c r="AD813" s="141">
        <v>8.0100000000000005E-2</v>
      </c>
      <c r="AE813" s="186">
        <f t="shared" si="182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236" t="str">
        <f t="shared" si="189"/>
        <v>YAMAHA_Mounter</v>
      </c>
      <c r="AS813" s="22">
        <f t="shared" si="188"/>
        <v>2</v>
      </c>
      <c r="AT813" s="238" t="str">
        <f t="shared" si="190"/>
        <v>0-3 months</v>
      </c>
    </row>
    <row r="814" spans="1:46" s="12" customFormat="1">
      <c r="A814" s="13" t="s">
        <v>34</v>
      </c>
      <c r="B814" s="179">
        <v>2019</v>
      </c>
      <c r="C814" s="179">
        <v>12</v>
      </c>
      <c r="D814" s="39" t="str">
        <f t="shared" si="192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79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80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85">
        <f t="shared" si="181"/>
        <v>44967.290940000006</v>
      </c>
      <c r="AD814" s="141">
        <v>8.0100000000000005E-2</v>
      </c>
      <c r="AE814" s="186">
        <f t="shared" si="182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236" t="str">
        <f t="shared" si="189"/>
        <v>YAMAHA_Mounter</v>
      </c>
      <c r="AS814" s="22">
        <f t="shared" si="188"/>
        <v>2</v>
      </c>
      <c r="AT814" s="238" t="str">
        <f t="shared" si="190"/>
        <v>0-3 months</v>
      </c>
    </row>
    <row r="815" spans="1:46" s="12" customFormat="1">
      <c r="A815" s="13" t="s">
        <v>34</v>
      </c>
      <c r="B815" s="179">
        <v>2019</v>
      </c>
      <c r="C815" s="179">
        <v>12</v>
      </c>
      <c r="D815" s="39" t="str">
        <f t="shared" si="192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79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80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85">
        <f t="shared" si="181"/>
        <v>44967.290940000006</v>
      </c>
      <c r="AD815" s="141">
        <v>8.0100000000000005E-2</v>
      </c>
      <c r="AE815" s="186">
        <f t="shared" si="182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236" t="str">
        <f t="shared" si="189"/>
        <v>YAMAHA_Mounter</v>
      </c>
      <c r="AS815" s="22">
        <f t="shared" si="188"/>
        <v>2</v>
      </c>
      <c r="AT815" s="238" t="str">
        <f t="shared" si="190"/>
        <v>0-3 months</v>
      </c>
    </row>
    <row r="816" spans="1:46" s="12" customFormat="1">
      <c r="A816" s="13" t="s">
        <v>34</v>
      </c>
      <c r="B816" s="179">
        <v>2019</v>
      </c>
      <c r="C816" s="179">
        <v>12</v>
      </c>
      <c r="D816" s="39" t="str">
        <f t="shared" si="192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79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80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85">
        <f t="shared" si="181"/>
        <v>44967.290940000006</v>
      </c>
      <c r="AD816" s="141">
        <v>8.0100000000000005E-2</v>
      </c>
      <c r="AE816" s="186">
        <f t="shared" si="182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236" t="str">
        <f t="shared" si="189"/>
        <v>YAMAHA_Mounter</v>
      </c>
      <c r="AS816" s="22">
        <f t="shared" si="188"/>
        <v>2</v>
      </c>
      <c r="AT816" s="238" t="str">
        <f t="shared" si="190"/>
        <v>0-3 months</v>
      </c>
    </row>
    <row r="817" spans="1:46" s="12" customFormat="1">
      <c r="A817" s="13" t="s">
        <v>34</v>
      </c>
      <c r="B817" s="179">
        <v>2019</v>
      </c>
      <c r="C817" s="179">
        <v>12</v>
      </c>
      <c r="D817" s="39" t="str">
        <f t="shared" si="192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79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80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85">
        <f t="shared" si="181"/>
        <v>44967.290940000006</v>
      </c>
      <c r="AD817" s="141">
        <v>8.0100000000000005E-2</v>
      </c>
      <c r="AE817" s="186">
        <f t="shared" si="182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236" t="str">
        <f t="shared" si="189"/>
        <v>YAMAHA_Mounter</v>
      </c>
      <c r="AS817" s="22">
        <f t="shared" si="188"/>
        <v>2</v>
      </c>
      <c r="AT817" s="238" t="str">
        <f t="shared" si="190"/>
        <v>0-3 months</v>
      </c>
    </row>
    <row r="818" spans="1:46" s="12" customFormat="1">
      <c r="A818" s="13" t="s">
        <v>34</v>
      </c>
      <c r="B818" s="179">
        <v>2019</v>
      </c>
      <c r="C818" s="179">
        <v>12</v>
      </c>
      <c r="D818" s="39" t="str">
        <f t="shared" si="192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79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80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85">
        <f t="shared" si="181"/>
        <v>85144.058999999994</v>
      </c>
      <c r="AD818" s="141">
        <v>0.1638</v>
      </c>
      <c r="AE818" s="186">
        <f t="shared" si="182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236" t="str">
        <f t="shared" si="189"/>
        <v>YAMAHA_Mounter</v>
      </c>
      <c r="AS818" s="22">
        <f t="shared" si="188"/>
        <v>2</v>
      </c>
      <c r="AT818" s="238" t="str">
        <f t="shared" si="190"/>
        <v>0-3 months</v>
      </c>
    </row>
    <row r="819" spans="1:46" s="12" customFormat="1">
      <c r="A819" s="13" t="s">
        <v>34</v>
      </c>
      <c r="B819" s="179">
        <v>2019</v>
      </c>
      <c r="C819" s="179">
        <v>11</v>
      </c>
      <c r="D819" s="39" t="str">
        <f t="shared" si="192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79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80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85">
        <f t="shared" si="181"/>
        <v>84568.274999999994</v>
      </c>
      <c r="AD819" s="141">
        <v>0.11749999999999999</v>
      </c>
      <c r="AE819" s="186">
        <f t="shared" si="182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236" t="str">
        <f t="shared" si="189"/>
        <v>YAMAHA_Mounter</v>
      </c>
      <c r="AS819" s="22">
        <f t="shared" si="188"/>
        <v>3</v>
      </c>
      <c r="AT819" s="238" t="str">
        <f t="shared" si="190"/>
        <v>0-3 months</v>
      </c>
    </row>
    <row r="820" spans="1:46" s="12" customFormat="1">
      <c r="A820" s="13" t="s">
        <v>34</v>
      </c>
      <c r="B820" s="179">
        <v>2019</v>
      </c>
      <c r="C820" s="179">
        <v>11</v>
      </c>
      <c r="D820" s="39" t="str">
        <f t="shared" si="192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79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80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85">
        <f t="shared" si="181"/>
        <v>107632.34999999999</v>
      </c>
      <c r="AD820" s="141">
        <v>0.11749999999999999</v>
      </c>
      <c r="AE820" s="186">
        <f t="shared" si="182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236" t="str">
        <f t="shared" si="189"/>
        <v>YAMAHA_Mounter</v>
      </c>
      <c r="AS820" s="22">
        <f t="shared" si="188"/>
        <v>3</v>
      </c>
      <c r="AT820" s="238" t="str">
        <f t="shared" si="190"/>
        <v>0-3 months</v>
      </c>
    </row>
    <row r="821" spans="1:46" s="12" customFormat="1">
      <c r="A821" s="13" t="s">
        <v>34</v>
      </c>
      <c r="B821" s="179">
        <v>2019</v>
      </c>
      <c r="C821" s="179">
        <v>11</v>
      </c>
      <c r="D821" s="39" t="str">
        <f t="shared" si="192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79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80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85">
        <f t="shared" si="181"/>
        <v>107632.34999999999</v>
      </c>
      <c r="AD821" s="141">
        <v>0.11749999999999999</v>
      </c>
      <c r="AE821" s="186">
        <f t="shared" si="182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236" t="str">
        <f t="shared" si="189"/>
        <v>YAMAHA_Mounter</v>
      </c>
      <c r="AS821" s="22">
        <f t="shared" si="188"/>
        <v>3</v>
      </c>
      <c r="AT821" s="238" t="str">
        <f t="shared" si="190"/>
        <v>0-3 months</v>
      </c>
    </row>
    <row r="822" spans="1:46" s="12" customFormat="1">
      <c r="A822" s="13" t="s">
        <v>34</v>
      </c>
      <c r="B822" s="179">
        <v>2019</v>
      </c>
      <c r="C822" s="179">
        <v>11</v>
      </c>
      <c r="D822" s="39" t="str">
        <f t="shared" si="192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79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80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85">
        <f t="shared" si="181"/>
        <v>107632.34999999999</v>
      </c>
      <c r="AD822" s="141">
        <v>0.11749999999999999</v>
      </c>
      <c r="AE822" s="186">
        <f t="shared" si="182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236" t="str">
        <f t="shared" si="189"/>
        <v>YAMAHA_Mounter</v>
      </c>
      <c r="AS822" s="22">
        <f t="shared" si="188"/>
        <v>3</v>
      </c>
      <c r="AT822" s="238" t="str">
        <f t="shared" si="190"/>
        <v>0-3 months</v>
      </c>
    </row>
    <row r="823" spans="1:46" s="12" customFormat="1">
      <c r="A823" s="13" t="s">
        <v>34</v>
      </c>
      <c r="B823" s="179">
        <v>2019</v>
      </c>
      <c r="C823" s="179">
        <v>12</v>
      </c>
      <c r="D823" s="39" t="str">
        <f t="shared" si="192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79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80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85">
        <f t="shared" si="181"/>
        <v>82839.123185840726</v>
      </c>
      <c r="AD823" s="141">
        <v>0.1399</v>
      </c>
      <c r="AE823" s="186">
        <f t="shared" si="182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236" t="str">
        <f t="shared" si="189"/>
        <v>YAMAHA_Mounter</v>
      </c>
      <c r="AS823" s="22">
        <f t="shared" si="188"/>
        <v>1</v>
      </c>
      <c r="AT823" s="238" t="str">
        <f t="shared" si="190"/>
        <v>0-3 months</v>
      </c>
    </row>
    <row r="824" spans="1:46" s="12" customFormat="1">
      <c r="A824" s="13" t="s">
        <v>34</v>
      </c>
      <c r="B824" s="179">
        <v>2019</v>
      </c>
      <c r="C824" s="179">
        <v>12</v>
      </c>
      <c r="D824" s="39" t="str">
        <f t="shared" si="192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79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80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85">
        <f t="shared" si="181"/>
        <v>120906.25</v>
      </c>
      <c r="AD824" s="141">
        <v>0.13250000000000001</v>
      </c>
      <c r="AE824" s="186">
        <f t="shared" si="182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236" t="str">
        <f t="shared" si="189"/>
        <v>YAMAHA_Mounter</v>
      </c>
      <c r="AS824" s="22">
        <f t="shared" si="188"/>
        <v>1</v>
      </c>
      <c r="AT824" s="238" t="str">
        <f t="shared" si="190"/>
        <v>0-3 months</v>
      </c>
    </row>
    <row r="825" spans="1:46" s="12" customFormat="1">
      <c r="A825" s="13" t="s">
        <v>34</v>
      </c>
      <c r="B825" s="179">
        <v>2019</v>
      </c>
      <c r="C825" s="179">
        <v>12</v>
      </c>
      <c r="D825" s="39" t="str">
        <f t="shared" si="192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79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80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85">
        <f t="shared" si="181"/>
        <v>87052.5</v>
      </c>
      <c r="AD825" s="141">
        <v>0.13250000000000001</v>
      </c>
      <c r="AE825" s="186">
        <f t="shared" si="182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236" t="str">
        <f t="shared" si="189"/>
        <v>YAMAHA_Mounter</v>
      </c>
      <c r="AS825" s="22">
        <f t="shared" si="188"/>
        <v>1</v>
      </c>
      <c r="AT825" s="238" t="str">
        <f t="shared" si="190"/>
        <v>0-3 months</v>
      </c>
    </row>
    <row r="826" spans="1:46" s="12" customFormat="1">
      <c r="A826" s="13" t="s">
        <v>34</v>
      </c>
      <c r="B826" s="179">
        <v>2019</v>
      </c>
      <c r="C826" s="179">
        <v>12</v>
      </c>
      <c r="D826" s="39" t="str">
        <f t="shared" si="192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79"/>
        <v>Q4</v>
      </c>
      <c r="J826" s="191" t="s">
        <v>926</v>
      </c>
      <c r="K826" s="191" t="s">
        <v>3135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80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85">
        <f t="shared" si="181"/>
        <v>103673.43716814159</v>
      </c>
      <c r="AD826" s="141">
        <v>0.14380000000000001</v>
      </c>
      <c r="AE826" s="186">
        <f t="shared" si="182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236" t="str">
        <f t="shared" si="189"/>
        <v>YAMAHA_Mounter</v>
      </c>
      <c r="AS826" s="22">
        <f t="shared" si="188"/>
        <v>1</v>
      </c>
      <c r="AT826" s="238" t="str">
        <f t="shared" si="190"/>
        <v>0-3 months</v>
      </c>
    </row>
    <row r="827" spans="1:46" s="12" customFormat="1">
      <c r="A827" s="13" t="s">
        <v>34</v>
      </c>
      <c r="B827" s="179">
        <v>2019</v>
      </c>
      <c r="C827" s="179">
        <v>12</v>
      </c>
      <c r="D827" s="39" t="str">
        <f t="shared" si="192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79"/>
        <v>Q4</v>
      </c>
      <c r="J827" s="191" t="s">
        <v>926</v>
      </c>
      <c r="K827" s="191" t="s">
        <v>3135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80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85">
        <f t="shared" si="181"/>
        <v>103673.43716814159</v>
      </c>
      <c r="AD827" s="141">
        <v>0.14380000000000001</v>
      </c>
      <c r="AE827" s="186">
        <f t="shared" si="182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236" t="str">
        <f t="shared" si="189"/>
        <v>YAMAHA_Mounter</v>
      </c>
      <c r="AS827" s="22">
        <f t="shared" si="188"/>
        <v>1</v>
      </c>
      <c r="AT827" s="238" t="str">
        <f t="shared" si="190"/>
        <v>0-3 months</v>
      </c>
    </row>
    <row r="828" spans="1:46" s="12" customFormat="1">
      <c r="A828" s="13" t="s">
        <v>34</v>
      </c>
      <c r="B828" s="179">
        <v>2019</v>
      </c>
      <c r="C828" s="179">
        <v>12</v>
      </c>
      <c r="D828" s="39" t="str">
        <f t="shared" si="192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79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80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85">
        <f t="shared" si="181"/>
        <v>98367.5</v>
      </c>
      <c r="AD828" s="141">
        <v>0.1225</v>
      </c>
      <c r="AE828" s="186">
        <f t="shared" si="182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236" t="str">
        <f t="shared" si="189"/>
        <v>YAMAHA_Mounter</v>
      </c>
      <c r="AS828" s="22">
        <f t="shared" si="188"/>
        <v>1</v>
      </c>
      <c r="AT828" s="238" t="str">
        <f t="shared" si="190"/>
        <v>0-3 months</v>
      </c>
    </row>
    <row r="829" spans="1:46" s="12" customFormat="1">
      <c r="A829" s="13" t="s">
        <v>34</v>
      </c>
      <c r="B829" s="179">
        <v>2019</v>
      </c>
      <c r="C829" s="179">
        <v>12</v>
      </c>
      <c r="D829" s="39" t="str">
        <f t="shared" si="192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79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80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85">
        <f t="shared" si="181"/>
        <v>98367.5</v>
      </c>
      <c r="AD829" s="141">
        <v>0.1225</v>
      </c>
      <c r="AE829" s="186">
        <f t="shared" si="182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236" t="str">
        <f t="shared" si="189"/>
        <v>YAMAHA_Mounter</v>
      </c>
      <c r="AS829" s="22">
        <f t="shared" si="188"/>
        <v>1</v>
      </c>
      <c r="AT829" s="238" t="str">
        <f t="shared" si="190"/>
        <v>0-3 months</v>
      </c>
    </row>
    <row r="830" spans="1:46" s="12" customFormat="1">
      <c r="A830" s="13" t="s">
        <v>34</v>
      </c>
      <c r="B830" s="179">
        <v>2019</v>
      </c>
      <c r="C830" s="179">
        <v>12</v>
      </c>
      <c r="D830" s="39" t="str">
        <f t="shared" si="192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79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80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85">
        <f t="shared" si="181"/>
        <v>98367.5</v>
      </c>
      <c r="AD830" s="141">
        <v>0.1225</v>
      </c>
      <c r="AE830" s="186">
        <f t="shared" si="182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236" t="str">
        <f t="shared" si="189"/>
        <v>YAMAHA_Mounter</v>
      </c>
      <c r="AS830" s="22">
        <f t="shared" si="188"/>
        <v>1</v>
      </c>
      <c r="AT830" s="238" t="str">
        <f t="shared" si="190"/>
        <v>0-3 months</v>
      </c>
    </row>
    <row r="831" spans="1:46" s="12" customFormat="1">
      <c r="A831" s="13" t="s">
        <v>34</v>
      </c>
      <c r="B831" s="179">
        <v>2019</v>
      </c>
      <c r="C831" s="179">
        <v>12</v>
      </c>
      <c r="D831" s="39" t="str">
        <f t="shared" si="192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79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80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85">
        <f t="shared" si="181"/>
        <v>93985.675000000003</v>
      </c>
      <c r="AD831" s="141">
        <v>0.1225</v>
      </c>
      <c r="AE831" s="186">
        <f t="shared" si="182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236" t="str">
        <f t="shared" si="189"/>
        <v>YAMAHA_Mounter</v>
      </c>
      <c r="AS831" s="22">
        <f t="shared" si="188"/>
        <v>1</v>
      </c>
      <c r="AT831" s="238" t="str">
        <f t="shared" si="190"/>
        <v>0-3 months</v>
      </c>
    </row>
    <row r="832" spans="1:46" s="12" customFormat="1">
      <c r="A832" s="13" t="s">
        <v>34</v>
      </c>
      <c r="B832" s="179">
        <v>2019</v>
      </c>
      <c r="C832" s="179">
        <v>11</v>
      </c>
      <c r="D832" s="39" t="str">
        <f t="shared" si="192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79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80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85">
        <f t="shared" si="181"/>
        <v>121845.75999999998</v>
      </c>
      <c r="AD832" s="141">
        <v>0.13039999999999999</v>
      </c>
      <c r="AE832" s="186">
        <f t="shared" si="182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236" t="str">
        <f t="shared" si="189"/>
        <v>YAMAHA_Mounter</v>
      </c>
      <c r="AS832" s="22">
        <f t="shared" si="188"/>
        <v>2</v>
      </c>
      <c r="AT832" s="238" t="str">
        <f t="shared" si="190"/>
        <v>0-3 months</v>
      </c>
    </row>
    <row r="833" spans="1:46" s="12" customFormat="1">
      <c r="A833" s="13" t="s">
        <v>34</v>
      </c>
      <c r="B833" s="179">
        <v>2019</v>
      </c>
      <c r="C833" s="179">
        <v>11</v>
      </c>
      <c r="D833" s="39" t="str">
        <f t="shared" si="192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79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80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85">
        <f t="shared" si="181"/>
        <v>127929.94499999999</v>
      </c>
      <c r="AD833" s="141">
        <v>0.1419</v>
      </c>
      <c r="AE833" s="186">
        <f t="shared" si="182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236" t="str">
        <f t="shared" si="189"/>
        <v>YAMAHA_Mounter</v>
      </c>
      <c r="AS833" s="22">
        <f t="shared" si="188"/>
        <v>2</v>
      </c>
      <c r="AT833" s="238" t="str">
        <f t="shared" si="190"/>
        <v>0-3 months</v>
      </c>
    </row>
    <row r="834" spans="1:46" s="12" customFormat="1">
      <c r="A834" s="13" t="s">
        <v>34</v>
      </c>
      <c r="B834" s="179">
        <v>2019</v>
      </c>
      <c r="C834" s="179">
        <v>11</v>
      </c>
      <c r="D834" s="39" t="str">
        <f t="shared" si="192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85">
        <f t="shared" ref="AC834:AC897" si="196">IF(R834&lt;&gt;"",AB834*AD834,"")</f>
        <v>127929.94499999999</v>
      </c>
      <c r="AD834" s="141">
        <v>0.1419</v>
      </c>
      <c r="AE834" s="186">
        <f t="shared" ref="AE834:AE897" si="197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236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38" t="str">
        <f t="shared" si="190"/>
        <v>0-3 months</v>
      </c>
    </row>
    <row r="835" spans="1:46" s="12" customFormat="1">
      <c r="A835" s="13" t="s">
        <v>34</v>
      </c>
      <c r="B835" s="179">
        <v>2019</v>
      </c>
      <c r="C835" s="179">
        <v>12</v>
      </c>
      <c r="D835" s="39" t="str">
        <f t="shared" si="192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94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95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85">
        <f t="shared" si="196"/>
        <v>67749.292035398234</v>
      </c>
      <c r="AD835" s="141">
        <v>9.5000000000000001E-2</v>
      </c>
      <c r="AE835" s="186">
        <f t="shared" si="197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236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38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34</v>
      </c>
      <c r="B836" s="179">
        <v>2019</v>
      </c>
      <c r="C836" s="179">
        <v>12</v>
      </c>
      <c r="D836" s="39" t="str">
        <f t="shared" si="192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94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95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85">
        <f t="shared" si="196"/>
        <v>94034.033462389401</v>
      </c>
      <c r="AD836" s="141">
        <v>0.13250000000000001</v>
      </c>
      <c r="AE836" s="186">
        <f t="shared" si="197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236" t="str">
        <f t="shared" si="204"/>
        <v>YAMAHA_Mounter</v>
      </c>
      <c r="AS836" s="22">
        <f t="shared" si="203"/>
        <v>3</v>
      </c>
      <c r="AT836" s="238" t="str">
        <f t="shared" si="205"/>
        <v>0-3 months</v>
      </c>
    </row>
    <row r="837" spans="1:46" s="12" customFormat="1">
      <c r="A837" s="13" t="s">
        <v>34</v>
      </c>
      <c r="B837" s="179">
        <v>2019</v>
      </c>
      <c r="C837" s="179">
        <v>12</v>
      </c>
      <c r="D837" s="39" t="str">
        <f t="shared" si="192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94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95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85">
        <f t="shared" si="196"/>
        <v>124344.55752212393</v>
      </c>
      <c r="AD837" s="141">
        <v>8.7300000000000003E-2</v>
      </c>
      <c r="AE837" s="186">
        <f t="shared" si="197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236" t="str">
        <f t="shared" si="204"/>
        <v>YAMAHA_Mounter</v>
      </c>
      <c r="AS837" s="22">
        <f t="shared" si="203"/>
        <v>3</v>
      </c>
      <c r="AT837" s="238" t="str">
        <f t="shared" si="205"/>
        <v>0-3 months</v>
      </c>
    </row>
    <row r="838" spans="1:46" s="12" customFormat="1">
      <c r="A838" s="13" t="s">
        <v>34</v>
      </c>
      <c r="B838" s="179">
        <v>2019</v>
      </c>
      <c r="C838" s="179">
        <v>12</v>
      </c>
      <c r="D838" s="39" t="str">
        <f t="shared" si="192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94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95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85">
        <f t="shared" si="196"/>
        <v>124344.55752212393</v>
      </c>
      <c r="AD838" s="141">
        <v>8.7300000000000003E-2</v>
      </c>
      <c r="AE838" s="186">
        <f t="shared" si="197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236" t="str">
        <f t="shared" si="204"/>
        <v>YAMAHA_Mounter</v>
      </c>
      <c r="AS838" s="22">
        <f t="shared" si="203"/>
        <v>3</v>
      </c>
      <c r="AT838" s="238" t="str">
        <f t="shared" si="205"/>
        <v>0-3 months</v>
      </c>
    </row>
    <row r="839" spans="1:46" s="12" customFormat="1">
      <c r="A839" s="13" t="s">
        <v>34</v>
      </c>
      <c r="B839" s="179">
        <v>2019</v>
      </c>
      <c r="C839" s="179">
        <v>12</v>
      </c>
      <c r="D839" s="39" t="str">
        <f t="shared" si="192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94"/>
        <v>Q4</v>
      </c>
      <c r="J839" s="191" t="s">
        <v>940</v>
      </c>
      <c r="K839" s="191" t="s">
        <v>3136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95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85">
        <f t="shared" si="196"/>
        <v>44389.16814159292</v>
      </c>
      <c r="AD839" s="141">
        <v>8.1799999999999998E-2</v>
      </c>
      <c r="AE839" s="186">
        <f t="shared" si="197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236" t="str">
        <f t="shared" si="204"/>
        <v>YAMAHA_Mounter</v>
      </c>
      <c r="AS839" s="22">
        <f t="shared" si="203"/>
        <v>3</v>
      </c>
      <c r="AT839" s="238" t="str">
        <f t="shared" si="205"/>
        <v>0-3 months</v>
      </c>
    </row>
    <row r="840" spans="1:46" s="12" customFormat="1">
      <c r="A840" s="13" t="s">
        <v>34</v>
      </c>
      <c r="B840" s="179">
        <v>2019</v>
      </c>
      <c r="C840" s="179">
        <v>12</v>
      </c>
      <c r="D840" s="39" t="str">
        <f t="shared" si="192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94"/>
        <v>Q4</v>
      </c>
      <c r="J840" s="191" t="s">
        <v>940</v>
      </c>
      <c r="K840" s="191" t="s">
        <v>3136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95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85">
        <f t="shared" si="196"/>
        <v>77617.551884070795</v>
      </c>
      <c r="AD840" s="141">
        <v>8.1799999999999998E-2</v>
      </c>
      <c r="AE840" s="186">
        <f t="shared" si="197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236" t="str">
        <f t="shared" si="204"/>
        <v>YAMAHA_Mounter</v>
      </c>
      <c r="AS840" s="22">
        <f t="shared" si="203"/>
        <v>3</v>
      </c>
      <c r="AT840" s="238" t="str">
        <f t="shared" si="205"/>
        <v>0-3 months</v>
      </c>
    </row>
    <row r="841" spans="1:46" s="12" customFormat="1">
      <c r="A841" s="13" t="s">
        <v>34</v>
      </c>
      <c r="B841" s="179">
        <v>2019</v>
      </c>
      <c r="C841" s="179">
        <v>12</v>
      </c>
      <c r="D841" s="39" t="str">
        <f t="shared" si="192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94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95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85">
        <f t="shared" si="196"/>
        <v>255029.86725663723</v>
      </c>
      <c r="AD841" s="141">
        <v>0.16750000000000001</v>
      </c>
      <c r="AE841" s="186">
        <f t="shared" si="197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236" t="str">
        <f t="shared" si="204"/>
        <v>YAMAHA_Mounter</v>
      </c>
      <c r="AS841" s="22">
        <f t="shared" si="203"/>
        <v>3</v>
      </c>
      <c r="AT841" s="238" t="str">
        <f t="shared" si="205"/>
        <v>0-3 months</v>
      </c>
    </row>
    <row r="842" spans="1:46" s="12" customFormat="1">
      <c r="A842" s="13" t="s">
        <v>34</v>
      </c>
      <c r="B842" s="179">
        <v>2019</v>
      </c>
      <c r="C842" s="179">
        <v>12</v>
      </c>
      <c r="D842" s="39" t="str">
        <f t="shared" si="192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94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95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85">
        <f t="shared" si="196"/>
        <v>255029.86725663723</v>
      </c>
      <c r="AD842" s="141">
        <v>0.16750000000000001</v>
      </c>
      <c r="AE842" s="186">
        <f t="shared" si="197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236" t="str">
        <f t="shared" si="204"/>
        <v>YAMAHA_Mounter</v>
      </c>
      <c r="AS842" s="22">
        <f t="shared" si="203"/>
        <v>3</v>
      </c>
      <c r="AT842" s="238" t="str">
        <f t="shared" si="205"/>
        <v>0-3 months</v>
      </c>
    </row>
    <row r="843" spans="1:46" s="12" customFormat="1">
      <c r="A843" s="13" t="s">
        <v>34</v>
      </c>
      <c r="B843" s="179">
        <v>2019</v>
      </c>
      <c r="C843" s="179">
        <v>12</v>
      </c>
      <c r="D843" s="39" t="str">
        <f t="shared" si="192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94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95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85">
        <f t="shared" si="196"/>
        <v>171803.31</v>
      </c>
      <c r="AD843" s="141">
        <v>0.16009999999999999</v>
      </c>
      <c r="AE843" s="186">
        <f t="shared" si="197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236" t="str">
        <f t="shared" si="204"/>
        <v>YAMAHA_Mounter</v>
      </c>
      <c r="AS843" s="22">
        <f t="shared" si="203"/>
        <v>3</v>
      </c>
      <c r="AT843" s="238" t="str">
        <f t="shared" si="205"/>
        <v>0-3 months</v>
      </c>
    </row>
    <row r="844" spans="1:46" s="12" customFormat="1">
      <c r="A844" s="13" t="s">
        <v>34</v>
      </c>
      <c r="B844" s="179">
        <v>2019</v>
      </c>
      <c r="C844" s="179">
        <v>12</v>
      </c>
      <c r="D844" s="39" t="str">
        <f t="shared" si="192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94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95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85">
        <f t="shared" si="196"/>
        <v>154220.598</v>
      </c>
      <c r="AD844" s="141">
        <v>0.12709999999999999</v>
      </c>
      <c r="AE844" s="186">
        <f t="shared" si="197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236" t="str">
        <f t="shared" si="204"/>
        <v>YAMAHA_Mounter</v>
      </c>
      <c r="AS844" s="22">
        <f t="shared" si="203"/>
        <v>10</v>
      </c>
      <c r="AT844" s="238" t="str">
        <f t="shared" si="205"/>
        <v>&gt; 6 months</v>
      </c>
    </row>
    <row r="845" spans="1:46" s="12" customFormat="1">
      <c r="A845" s="13" t="s">
        <v>34</v>
      </c>
      <c r="B845" s="179">
        <v>2019</v>
      </c>
      <c r="C845" s="179">
        <v>12</v>
      </c>
      <c r="D845" s="39" t="str">
        <f t="shared" si="192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94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95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85">
        <f t="shared" si="196"/>
        <v>97101.857999999993</v>
      </c>
      <c r="AD845" s="141">
        <v>0.12709999999999999</v>
      </c>
      <c r="AE845" s="186">
        <f t="shared" si="197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236" t="str">
        <f t="shared" si="204"/>
        <v>YAMAHA_Mounter</v>
      </c>
      <c r="AS845" s="22">
        <f t="shared" si="203"/>
        <v>10</v>
      </c>
      <c r="AT845" s="238" t="str">
        <f t="shared" si="205"/>
        <v>&gt; 6 months</v>
      </c>
    </row>
    <row r="846" spans="1:46" s="12" customFormat="1">
      <c r="A846" s="13" t="s">
        <v>34</v>
      </c>
      <c r="B846" s="179">
        <v>2019</v>
      </c>
      <c r="C846" s="179">
        <v>6</v>
      </c>
      <c r="D846" s="39" t="str">
        <f t="shared" si="192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94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95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85">
        <f t="shared" si="196"/>
        <v>0</v>
      </c>
      <c r="AD846" s="141">
        <v>0</v>
      </c>
      <c r="AE846" s="186">
        <f t="shared" si="197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236">
        <f t="shared" si="204"/>
        <v>0</v>
      </c>
      <c r="AS846" s="22">
        <f t="shared" si="203"/>
        <v>33</v>
      </c>
      <c r="AT846" s="238" t="str">
        <f t="shared" si="205"/>
        <v>&gt; 6 months</v>
      </c>
    </row>
    <row r="847" spans="1:46" s="12" customFormat="1">
      <c r="A847" s="195" t="s">
        <v>34</v>
      </c>
      <c r="B847" s="179">
        <v>2019</v>
      </c>
      <c r="C847" s="179">
        <v>8</v>
      </c>
      <c r="D847" s="39" t="str">
        <f t="shared" si="192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94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95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85">
        <f t="shared" si="196"/>
        <v>88375.221238938058</v>
      </c>
      <c r="AD847" s="141">
        <v>0.12</v>
      </c>
      <c r="AE847" s="186">
        <f t="shared" si="197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236" t="str">
        <f t="shared" si="204"/>
        <v>YAMAHA_Mounter</v>
      </c>
      <c r="AS847" s="22" t="str">
        <f t="shared" si="203"/>
        <v/>
      </c>
      <c r="AT847" s="238" t="str">
        <f t="shared" si="205"/>
        <v/>
      </c>
    </row>
    <row r="848" spans="1:46" s="12" customFormat="1">
      <c r="A848" s="195" t="s">
        <v>34</v>
      </c>
      <c r="B848" s="179">
        <v>2019</v>
      </c>
      <c r="C848" s="179">
        <v>8</v>
      </c>
      <c r="D848" s="39" t="str">
        <f t="shared" si="192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94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95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85">
        <f t="shared" si="196"/>
        <v>63955.752212389372</v>
      </c>
      <c r="AD848" s="141">
        <v>0.12</v>
      </c>
      <c r="AE848" s="186">
        <f t="shared" si="197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236" t="str">
        <f t="shared" si="204"/>
        <v>YAMAHA_Mounter</v>
      </c>
      <c r="AS848" s="22" t="str">
        <f t="shared" si="203"/>
        <v/>
      </c>
      <c r="AT848" s="238" t="str">
        <f t="shared" si="205"/>
        <v/>
      </c>
    </row>
    <row r="849" spans="1:46" s="12" customFormat="1">
      <c r="A849" s="195" t="s">
        <v>34</v>
      </c>
      <c r="B849" s="179">
        <v>2019</v>
      </c>
      <c r="C849" s="179">
        <v>8</v>
      </c>
      <c r="D849" s="39" t="str">
        <f t="shared" si="192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94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95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85">
        <f t="shared" si="196"/>
        <v>63955.752212389372</v>
      </c>
      <c r="AD849" s="141">
        <v>0.12</v>
      </c>
      <c r="AE849" s="186">
        <f t="shared" si="197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236" t="str">
        <f t="shared" si="204"/>
        <v>YAMAHA_Mounter</v>
      </c>
      <c r="AS849" s="22" t="str">
        <f t="shared" si="203"/>
        <v/>
      </c>
      <c r="AT849" s="238" t="str">
        <f t="shared" si="205"/>
        <v/>
      </c>
    </row>
    <row r="850" spans="1:46" s="12" customFormat="1">
      <c r="A850" s="195" t="s">
        <v>28</v>
      </c>
      <c r="B850" s="179">
        <v>2019</v>
      </c>
      <c r="C850" s="179">
        <v>9</v>
      </c>
      <c r="D850" s="39" t="str">
        <f t="shared" si="192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94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95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3308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85">
        <f t="shared" si="196"/>
        <v>148262.39999999999</v>
      </c>
      <c r="AD850" s="141">
        <v>0.12</v>
      </c>
      <c r="AE850" s="186">
        <f t="shared" si="197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236" t="str">
        <f t="shared" si="204"/>
        <v>YAMAHA_Mounter</v>
      </c>
      <c r="AS850" s="22" t="str">
        <f t="shared" si="203"/>
        <v/>
      </c>
      <c r="AT850" s="238" t="str">
        <f t="shared" si="205"/>
        <v/>
      </c>
    </row>
    <row r="851" spans="1:46" s="12" customFormat="1">
      <c r="A851" s="13" t="s">
        <v>170</v>
      </c>
      <c r="B851" s="179">
        <v>2019</v>
      </c>
      <c r="C851" s="179">
        <v>7</v>
      </c>
      <c r="D851" s="39" t="str">
        <f t="shared" si="192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94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95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85">
        <f t="shared" si="196"/>
        <v>63955.752212389372</v>
      </c>
      <c r="AD851" s="141">
        <v>0.12</v>
      </c>
      <c r="AE851" s="186">
        <f t="shared" si="197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236" t="str">
        <f t="shared" si="204"/>
        <v>YAMAHA_Mounter</v>
      </c>
      <c r="AS851" s="22" t="str">
        <f t="shared" si="203"/>
        <v/>
      </c>
      <c r="AT851" s="238" t="str">
        <f t="shared" si="205"/>
        <v/>
      </c>
    </row>
    <row r="852" spans="1:46" s="12" customFormat="1">
      <c r="A852" s="13" t="s">
        <v>170</v>
      </c>
      <c r="B852" s="179">
        <v>2019</v>
      </c>
      <c r="C852" s="179">
        <v>7</v>
      </c>
      <c r="D852" s="39" t="str">
        <f t="shared" si="192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94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95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85">
        <f t="shared" si="196"/>
        <v>63955.752212389372</v>
      </c>
      <c r="AD852" s="141">
        <v>0.12</v>
      </c>
      <c r="AE852" s="186">
        <f t="shared" si="197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236" t="str">
        <f t="shared" si="204"/>
        <v>YAMAHA_Mounter</v>
      </c>
      <c r="AS852" s="22" t="str">
        <f t="shared" si="203"/>
        <v/>
      </c>
      <c r="AT852" s="238" t="str">
        <f t="shared" si="205"/>
        <v/>
      </c>
    </row>
    <row r="853" spans="1:46" s="12" customFormat="1">
      <c r="A853" s="13" t="s">
        <v>42</v>
      </c>
      <c r="B853" s="179">
        <v>2023</v>
      </c>
      <c r="C853" s="179">
        <v>10</v>
      </c>
      <c r="D853" s="39" t="str">
        <f t="shared" si="192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94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95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85">
        <f t="shared" si="196"/>
        <v>84717.36</v>
      </c>
      <c r="AD853" s="141">
        <v>0.1724</v>
      </c>
      <c r="AE853" s="186">
        <f t="shared" si="197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236" t="str">
        <f t="shared" si="204"/>
        <v>YAMAHA_Mounter</v>
      </c>
      <c r="AS853" s="22">
        <f t="shared" si="203"/>
        <v>1</v>
      </c>
      <c r="AT853" s="238" t="str">
        <f t="shared" si="205"/>
        <v>0-3 months</v>
      </c>
    </row>
    <row r="854" spans="1:46" s="12" customFormat="1">
      <c r="A854" s="13" t="s">
        <v>34</v>
      </c>
      <c r="B854" s="179">
        <v>2020</v>
      </c>
      <c r="C854" s="179">
        <v>1</v>
      </c>
      <c r="D854" s="39" t="str">
        <f t="shared" si="192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94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95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85">
        <f t="shared" si="196"/>
        <v>80237.248000000007</v>
      </c>
      <c r="AD854" s="141">
        <v>0.1198</v>
      </c>
      <c r="AE854" s="186">
        <f t="shared" si="197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236" t="str">
        <f t="shared" si="204"/>
        <v>YAMAHA_Mounter</v>
      </c>
      <c r="AS854" s="22">
        <f t="shared" si="203"/>
        <v>3</v>
      </c>
      <c r="AT854" s="238" t="str">
        <f t="shared" si="205"/>
        <v>0-3 months</v>
      </c>
    </row>
    <row r="855" spans="1:46" s="12" customFormat="1">
      <c r="A855" s="13" t="s">
        <v>34</v>
      </c>
      <c r="B855" s="179">
        <v>2020</v>
      </c>
      <c r="C855" s="179">
        <v>1</v>
      </c>
      <c r="D855" s="39" t="str">
        <f t="shared" si="192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94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95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85">
        <f t="shared" si="196"/>
        <v>80237.248000000007</v>
      </c>
      <c r="AD855" s="141">
        <v>0.1198</v>
      </c>
      <c r="AE855" s="186">
        <f t="shared" si="197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236" t="str">
        <f t="shared" si="204"/>
        <v>YAMAHA_Mounter</v>
      </c>
      <c r="AS855" s="22">
        <f t="shared" si="203"/>
        <v>3</v>
      </c>
      <c r="AT855" s="238" t="str">
        <f t="shared" si="205"/>
        <v>0-3 months</v>
      </c>
    </row>
    <row r="856" spans="1:46" s="12" customFormat="1">
      <c r="A856" s="13" t="s">
        <v>34</v>
      </c>
      <c r="B856" s="179">
        <v>2020</v>
      </c>
      <c r="C856" s="179">
        <v>1</v>
      </c>
      <c r="D856" s="39" t="str">
        <f t="shared" si="192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94"/>
        <v>Q1</v>
      </c>
      <c r="J856" s="191" t="s">
        <v>958</v>
      </c>
      <c r="K856" s="191" t="s">
        <v>3137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95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85">
        <f t="shared" si="196"/>
        <v>102038.49557522126</v>
      </c>
      <c r="AD856" s="141">
        <v>0.1053</v>
      </c>
      <c r="AE856" s="186">
        <f t="shared" si="197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236" t="str">
        <f t="shared" si="204"/>
        <v>YAMAHA_Mounter</v>
      </c>
      <c r="AS856" s="22">
        <f t="shared" si="203"/>
        <v>3</v>
      </c>
      <c r="AT856" s="238" t="str">
        <f t="shared" si="205"/>
        <v>0-3 months</v>
      </c>
    </row>
    <row r="857" spans="1:46" s="12" customFormat="1">
      <c r="A857" s="13" t="s">
        <v>34</v>
      </c>
      <c r="B857" s="179">
        <v>2020</v>
      </c>
      <c r="C857" s="179">
        <v>1</v>
      </c>
      <c r="D857" s="39" t="str">
        <f t="shared" si="192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94"/>
        <v>Q1</v>
      </c>
      <c r="J857" s="191" t="s">
        <v>958</v>
      </c>
      <c r="K857" s="191" t="s">
        <v>3137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95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85">
        <f t="shared" si="196"/>
        <v>146078.31026548674</v>
      </c>
      <c r="AD857" s="141">
        <v>0.1053</v>
      </c>
      <c r="AE857" s="186">
        <f t="shared" si="197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236" t="str">
        <f t="shared" si="204"/>
        <v>YAMAHA_Mounter</v>
      </c>
      <c r="AS857" s="22">
        <f t="shared" si="203"/>
        <v>3</v>
      </c>
      <c r="AT857" s="238" t="str">
        <f t="shared" si="205"/>
        <v>0-3 months</v>
      </c>
    </row>
    <row r="858" spans="1:46" s="12" customFormat="1">
      <c r="A858" s="13" t="s">
        <v>34</v>
      </c>
      <c r="B858" s="179">
        <v>2020</v>
      </c>
      <c r="C858" s="179">
        <v>3</v>
      </c>
      <c r="D858" s="39" t="str">
        <f t="shared" si="192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94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95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85">
        <f t="shared" si="196"/>
        <v>77270.34</v>
      </c>
      <c r="AD858" s="141">
        <v>0.14249999999999999</v>
      </c>
      <c r="AE858" s="186">
        <f t="shared" si="197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236" t="str">
        <f t="shared" si="204"/>
        <v>YAMAHA_Mounter</v>
      </c>
      <c r="AS858" s="22">
        <f t="shared" si="203"/>
        <v>1</v>
      </c>
      <c r="AT858" s="238" t="str">
        <f t="shared" si="205"/>
        <v>0-3 months</v>
      </c>
    </row>
    <row r="859" spans="1:46" s="12" customFormat="1">
      <c r="A859" s="13" t="s">
        <v>34</v>
      </c>
      <c r="B859" s="179">
        <v>2020</v>
      </c>
      <c r="C859" s="179">
        <v>3</v>
      </c>
      <c r="D859" s="39" t="str">
        <f t="shared" si="192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94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95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85">
        <f t="shared" si="196"/>
        <v>77270.34</v>
      </c>
      <c r="AD859" s="141">
        <v>0.14249999999999999</v>
      </c>
      <c r="AE859" s="186">
        <f t="shared" si="197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236" t="str">
        <f t="shared" si="204"/>
        <v>YAMAHA_Mounter</v>
      </c>
      <c r="AS859" s="22">
        <f t="shared" si="203"/>
        <v>1</v>
      </c>
      <c r="AT859" s="238" t="str">
        <f t="shared" si="205"/>
        <v>0-3 months</v>
      </c>
    </row>
    <row r="860" spans="1:46" s="12" customFormat="1">
      <c r="A860" s="13" t="s">
        <v>34</v>
      </c>
      <c r="B860" s="179">
        <v>2020</v>
      </c>
      <c r="C860" s="179">
        <v>3</v>
      </c>
      <c r="D860" s="39" t="str">
        <f t="shared" si="192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94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95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85">
        <f t="shared" si="196"/>
        <v>77270.34</v>
      </c>
      <c r="AD860" s="141">
        <v>0.14249999999999999</v>
      </c>
      <c r="AE860" s="186">
        <f t="shared" si="197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236" t="str">
        <f t="shared" si="204"/>
        <v>YAMAHA_Mounter</v>
      </c>
      <c r="AS860" s="22">
        <f t="shared" si="203"/>
        <v>1</v>
      </c>
      <c r="AT860" s="238" t="str">
        <f t="shared" si="205"/>
        <v>0-3 months</v>
      </c>
    </row>
    <row r="861" spans="1:46" s="12" customFormat="1">
      <c r="A861" s="13" t="s">
        <v>34</v>
      </c>
      <c r="B861" s="179">
        <v>2020</v>
      </c>
      <c r="C861" s="179">
        <v>3</v>
      </c>
      <c r="D861" s="39" t="str">
        <f t="shared" si="192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94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95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85">
        <f t="shared" si="196"/>
        <v>77270.34</v>
      </c>
      <c r="AD861" s="141">
        <v>0.14249999999999999</v>
      </c>
      <c r="AE861" s="186">
        <f t="shared" si="197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236" t="str">
        <f t="shared" si="204"/>
        <v>YAMAHA_Mounter</v>
      </c>
      <c r="AS861" s="22">
        <f t="shared" si="203"/>
        <v>1</v>
      </c>
      <c r="AT861" s="238" t="str">
        <f t="shared" si="205"/>
        <v>0-3 months</v>
      </c>
    </row>
    <row r="862" spans="1:46" s="12" customFormat="1">
      <c r="A862" s="13" t="s">
        <v>34</v>
      </c>
      <c r="B862" s="179">
        <v>2020</v>
      </c>
      <c r="C862" s="179">
        <v>3</v>
      </c>
      <c r="D862" s="39" t="str">
        <f t="shared" si="192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94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95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85">
        <f t="shared" si="196"/>
        <v>122163.63042477878</v>
      </c>
      <c r="AD862" s="141">
        <v>0.13370000000000001</v>
      </c>
      <c r="AE862" s="186">
        <f t="shared" si="197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236" t="str">
        <f t="shared" si="204"/>
        <v>YAMAHA_Mounter</v>
      </c>
      <c r="AS862" s="22">
        <f t="shared" si="203"/>
        <v>1</v>
      </c>
      <c r="AT862" s="238" t="str">
        <f t="shared" si="205"/>
        <v>0-3 months</v>
      </c>
    </row>
    <row r="863" spans="1:46" s="12" customFormat="1">
      <c r="A863" s="13" t="s">
        <v>34</v>
      </c>
      <c r="B863" s="179">
        <v>2020</v>
      </c>
      <c r="C863" s="179">
        <v>3</v>
      </c>
      <c r="D863" s="39" t="str">
        <f t="shared" si="192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94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95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85">
        <f t="shared" si="196"/>
        <v>84213.252212389387</v>
      </c>
      <c r="AD863" s="141">
        <v>0.13370000000000001</v>
      </c>
      <c r="AE863" s="186">
        <f t="shared" si="197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236" t="str">
        <f t="shared" si="204"/>
        <v>YAMAHA_Mounter</v>
      </c>
      <c r="AS863" s="22">
        <f t="shared" si="203"/>
        <v>1</v>
      </c>
      <c r="AT863" s="238" t="str">
        <f t="shared" si="205"/>
        <v>0-3 months</v>
      </c>
    </row>
    <row r="864" spans="1:46" s="12" customFormat="1">
      <c r="A864" s="13" t="s">
        <v>34</v>
      </c>
      <c r="B864" s="179">
        <v>2020</v>
      </c>
      <c r="C864" s="179">
        <v>3</v>
      </c>
      <c r="D864" s="39" t="str">
        <f t="shared" si="192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94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95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85">
        <f t="shared" si="196"/>
        <v>181414.8197616</v>
      </c>
      <c r="AD864" s="141">
        <v>0.1401</v>
      </c>
      <c r="AE864" s="186">
        <f t="shared" si="197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236" t="str">
        <f t="shared" si="204"/>
        <v>YAMAHA_Mounter</v>
      </c>
      <c r="AS864" s="22">
        <f t="shared" si="203"/>
        <v>1</v>
      </c>
      <c r="AT864" s="238" t="str">
        <f t="shared" si="205"/>
        <v>0-3 months</v>
      </c>
    </row>
    <row r="865" spans="1:46" s="12" customFormat="1">
      <c r="A865" s="13" t="s">
        <v>34</v>
      </c>
      <c r="B865" s="179">
        <v>2020</v>
      </c>
      <c r="C865" s="179">
        <v>3</v>
      </c>
      <c r="D865" s="39" t="str">
        <f t="shared" si="192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94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95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85">
        <f t="shared" si="196"/>
        <v>180929.408</v>
      </c>
      <c r="AD865" s="141">
        <v>0.1628</v>
      </c>
      <c r="AE865" s="186">
        <f t="shared" si="197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236" t="str">
        <f t="shared" si="204"/>
        <v>YAMAHA_Mounter</v>
      </c>
      <c r="AS865" s="22">
        <f t="shared" si="203"/>
        <v>1</v>
      </c>
      <c r="AT865" s="238" t="str">
        <f t="shared" si="205"/>
        <v>0-3 months</v>
      </c>
    </row>
    <row r="866" spans="1:46" s="12" customFormat="1">
      <c r="A866" s="13" t="s">
        <v>34</v>
      </c>
      <c r="B866" s="179">
        <v>2020</v>
      </c>
      <c r="C866" s="179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94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95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85">
        <f t="shared" si="196"/>
        <v>94398.690265486744</v>
      </c>
      <c r="AD866" s="141">
        <v>0.11070000000000001</v>
      </c>
      <c r="AE866" s="186">
        <f t="shared" si="197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236" t="str">
        <f t="shared" si="204"/>
        <v>YAMAHA_Mounter</v>
      </c>
      <c r="AS866" s="22">
        <f t="shared" si="203"/>
        <v>1</v>
      </c>
      <c r="AT866" s="238" t="str">
        <f t="shared" si="205"/>
        <v>0-3 months</v>
      </c>
    </row>
    <row r="867" spans="1:46" s="12" customFormat="1">
      <c r="A867" s="13" t="s">
        <v>34</v>
      </c>
      <c r="B867" s="179">
        <v>2020</v>
      </c>
      <c r="C867" s="179">
        <v>3</v>
      </c>
      <c r="D867" s="39" t="str">
        <f t="shared" si="207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94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95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85">
        <f t="shared" si="196"/>
        <v>83595.982300884963</v>
      </c>
      <c r="AD867" s="141">
        <v>0.10920000000000001</v>
      </c>
      <c r="AE867" s="186">
        <f t="shared" si="197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236" t="str">
        <f t="shared" si="204"/>
        <v>YAMAHA_Mounter</v>
      </c>
      <c r="AS867" s="22">
        <f t="shared" si="203"/>
        <v>1</v>
      </c>
      <c r="AT867" s="238" t="str">
        <f t="shared" si="205"/>
        <v>0-3 months</v>
      </c>
    </row>
    <row r="868" spans="1:46" s="12" customFormat="1">
      <c r="A868" s="13" t="s">
        <v>34</v>
      </c>
      <c r="B868" s="179">
        <v>2020</v>
      </c>
      <c r="C868" s="179">
        <v>3</v>
      </c>
      <c r="D868" s="39" t="str">
        <f t="shared" si="207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94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95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85">
        <f t="shared" si="196"/>
        <v>47267.176991150445</v>
      </c>
      <c r="AD868" s="141">
        <v>8.4099999999999994E-2</v>
      </c>
      <c r="AE868" s="186">
        <f t="shared" si="197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236" t="str">
        <f t="shared" si="204"/>
        <v>YAMAHA_Mounter</v>
      </c>
      <c r="AS868" s="22">
        <f t="shared" si="203"/>
        <v>1</v>
      </c>
      <c r="AT868" s="238" t="str">
        <f t="shared" si="205"/>
        <v>0-3 months</v>
      </c>
    </row>
    <row r="869" spans="1:46" s="12" customFormat="1">
      <c r="A869" s="13" t="s">
        <v>34</v>
      </c>
      <c r="B869" s="179">
        <v>2020</v>
      </c>
      <c r="C869" s="179">
        <v>3</v>
      </c>
      <c r="D869" s="39" t="str">
        <f t="shared" si="207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94"/>
        <v>Q1</v>
      </c>
      <c r="J869" s="191" t="s">
        <v>975</v>
      </c>
      <c r="K869" s="191" t="s">
        <v>3125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95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85">
        <f t="shared" si="196"/>
        <v>42956.946902654869</v>
      </c>
      <c r="AD869" s="141">
        <v>8.0600000000000005E-2</v>
      </c>
      <c r="AE869" s="186">
        <f t="shared" si="197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236" t="str">
        <f t="shared" si="204"/>
        <v>YAMAHA_Mounter</v>
      </c>
      <c r="AS869" s="22">
        <f t="shared" si="203"/>
        <v>1</v>
      </c>
      <c r="AT869" s="238" t="str">
        <f t="shared" si="205"/>
        <v>0-3 months</v>
      </c>
    </row>
    <row r="870" spans="1:46" s="12" customFormat="1">
      <c r="A870" s="13" t="s">
        <v>35</v>
      </c>
      <c r="B870" s="179">
        <v>2020</v>
      </c>
      <c r="C870" s="179">
        <v>4</v>
      </c>
      <c r="D870" s="39" t="str">
        <f t="shared" si="207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94"/>
        <v>Q1</v>
      </c>
      <c r="J870" s="191" t="s">
        <v>976</v>
      </c>
      <c r="K870" s="191" t="s">
        <v>3138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95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85">
        <f t="shared" si="196"/>
        <v>40473.574115044248</v>
      </c>
      <c r="AD870" s="141">
        <v>8.2299999999999998E-2</v>
      </c>
      <c r="AE870" s="186">
        <f t="shared" si="197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236" t="str">
        <f t="shared" si="204"/>
        <v>YAMAHA_Mounter</v>
      </c>
      <c r="AS870" s="22">
        <f t="shared" si="203"/>
        <v>0</v>
      </c>
      <c r="AT870" s="238" t="str">
        <f t="shared" si="205"/>
        <v>0-3 months</v>
      </c>
    </row>
    <row r="871" spans="1:46" s="12" customFormat="1">
      <c r="A871" s="13" t="s">
        <v>35</v>
      </c>
      <c r="B871" s="179">
        <v>2020</v>
      </c>
      <c r="C871" s="179">
        <v>4</v>
      </c>
      <c r="D871" s="39" t="str">
        <f t="shared" si="207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94"/>
        <v>Q1</v>
      </c>
      <c r="J871" s="191" t="s">
        <v>976</v>
      </c>
      <c r="K871" s="191" t="s">
        <v>3138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95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85">
        <f t="shared" si="196"/>
        <v>40473.574115044248</v>
      </c>
      <c r="AD871" s="141">
        <v>8.2299999999999998E-2</v>
      </c>
      <c r="AE871" s="186">
        <f t="shared" si="197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236" t="str">
        <f t="shared" si="204"/>
        <v>YAMAHA_Mounter</v>
      </c>
      <c r="AS871" s="22">
        <f t="shared" si="203"/>
        <v>0</v>
      </c>
      <c r="AT871" s="238" t="str">
        <f t="shared" si="205"/>
        <v>0-3 months</v>
      </c>
    </row>
    <row r="872" spans="1:46" s="12" customFormat="1">
      <c r="A872" s="13" t="s">
        <v>35</v>
      </c>
      <c r="B872" s="179">
        <v>2020</v>
      </c>
      <c r="C872" s="179">
        <v>4</v>
      </c>
      <c r="D872" s="39" t="str">
        <f t="shared" si="207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94"/>
        <v>Q1</v>
      </c>
      <c r="J872" s="191" t="s">
        <v>978</v>
      </c>
      <c r="K872" s="191" t="s">
        <v>3125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95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85">
        <f t="shared" si="196"/>
        <v>90310.367256637168</v>
      </c>
      <c r="AD872" s="141">
        <v>8.7099999999999997E-2</v>
      </c>
      <c r="AE872" s="186">
        <f t="shared" si="197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236" t="str">
        <f t="shared" si="204"/>
        <v>YAMAHA_Mounter</v>
      </c>
      <c r="AS872" s="22">
        <f t="shared" si="203"/>
        <v>0</v>
      </c>
      <c r="AT872" s="238" t="str">
        <f t="shared" si="205"/>
        <v>0-3 months</v>
      </c>
    </row>
    <row r="873" spans="1:46" s="12" customFormat="1">
      <c r="A873" s="13" t="s">
        <v>35</v>
      </c>
      <c r="B873" s="179">
        <v>2020</v>
      </c>
      <c r="C873" s="179">
        <v>4</v>
      </c>
      <c r="D873" s="39" t="str">
        <f t="shared" si="207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94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95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85">
        <f t="shared" si="196"/>
        <v>101204.16371681418</v>
      </c>
      <c r="AD873" s="141">
        <v>0.1123</v>
      </c>
      <c r="AE873" s="186">
        <f t="shared" si="197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236" t="str">
        <f t="shared" si="204"/>
        <v>YAMAHA_Mounter</v>
      </c>
      <c r="AS873" s="22">
        <f t="shared" si="203"/>
        <v>0</v>
      </c>
      <c r="AT873" s="238" t="str">
        <f t="shared" si="205"/>
        <v>0-3 months</v>
      </c>
    </row>
    <row r="874" spans="1:46" s="12" customFormat="1">
      <c r="A874" s="13" t="s">
        <v>35</v>
      </c>
      <c r="B874" s="179">
        <v>2020</v>
      </c>
      <c r="C874" s="179">
        <v>4</v>
      </c>
      <c r="D874" s="39" t="str">
        <f t="shared" si="207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94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95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85">
        <f t="shared" si="196"/>
        <v>63116.575221238942</v>
      </c>
      <c r="AD874" s="141">
        <v>0.1123</v>
      </c>
      <c r="AE874" s="186">
        <f t="shared" si="197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236" t="str">
        <f t="shared" si="204"/>
        <v>YAMAHA_Mounter</v>
      </c>
      <c r="AS874" s="22">
        <f t="shared" si="203"/>
        <v>0</v>
      </c>
      <c r="AT874" s="238" t="str">
        <f t="shared" si="205"/>
        <v>0-3 months</v>
      </c>
    </row>
    <row r="875" spans="1:46" s="12" customFormat="1">
      <c r="A875" s="13" t="s">
        <v>35</v>
      </c>
      <c r="B875" s="179">
        <v>2020</v>
      </c>
      <c r="C875" s="179">
        <v>4</v>
      </c>
      <c r="D875" s="39" t="str">
        <f t="shared" si="207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94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95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85">
        <f t="shared" si="196"/>
        <v>106476.38400000001</v>
      </c>
      <c r="AD875" s="141">
        <v>0.17430000000000001</v>
      </c>
      <c r="AE875" s="186">
        <f t="shared" si="197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236" t="str">
        <f t="shared" si="204"/>
        <v>YAMAHA_Mounter</v>
      </c>
      <c r="AS875" s="22">
        <f t="shared" si="203"/>
        <v>0</v>
      </c>
      <c r="AT875" s="238" t="str">
        <f t="shared" si="205"/>
        <v>0-3 months</v>
      </c>
    </row>
    <row r="876" spans="1:46" s="12" customFormat="1">
      <c r="A876" s="13" t="s">
        <v>35</v>
      </c>
      <c r="B876" s="179">
        <v>2020</v>
      </c>
      <c r="C876" s="179">
        <v>4</v>
      </c>
      <c r="D876" s="39" t="str">
        <f t="shared" si="207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94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95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85">
        <f t="shared" si="196"/>
        <v>89490.57079646019</v>
      </c>
      <c r="AD876" s="141">
        <v>0.1169</v>
      </c>
      <c r="AE876" s="186">
        <f t="shared" si="197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236" t="str">
        <f t="shared" si="204"/>
        <v>YAMAHA_Mounter</v>
      </c>
      <c r="AS876" s="22">
        <f t="shared" si="203"/>
        <v>0</v>
      </c>
      <c r="AT876" s="238" t="str">
        <f t="shared" si="205"/>
        <v>0-3 months</v>
      </c>
    </row>
    <row r="877" spans="1:46" s="12" customFormat="1">
      <c r="A877" s="13" t="s">
        <v>35</v>
      </c>
      <c r="B877" s="179">
        <v>2020</v>
      </c>
      <c r="C877" s="179">
        <v>4</v>
      </c>
      <c r="D877" s="39" t="str">
        <f t="shared" si="207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94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95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85">
        <f t="shared" si="196"/>
        <v>66252.345132743372</v>
      </c>
      <c r="AD877" s="141">
        <v>0.129</v>
      </c>
      <c r="AE877" s="186">
        <f t="shared" si="197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236" t="str">
        <f t="shared" si="204"/>
        <v>YAMAHA_Mounter</v>
      </c>
      <c r="AS877" s="22">
        <f t="shared" si="203"/>
        <v>0</v>
      </c>
      <c r="AT877" s="238" t="str">
        <f t="shared" si="205"/>
        <v>0-3 months</v>
      </c>
    </row>
    <row r="878" spans="1:46" s="12" customFormat="1">
      <c r="A878" s="13" t="s">
        <v>35</v>
      </c>
      <c r="B878" s="179">
        <v>2020</v>
      </c>
      <c r="C878" s="179">
        <v>4</v>
      </c>
      <c r="D878" s="39" t="str">
        <f t="shared" si="207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94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95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85">
        <f t="shared" si="196"/>
        <v>100066.56</v>
      </c>
      <c r="AD878" s="141">
        <v>0.1133</v>
      </c>
      <c r="AE878" s="186">
        <f t="shared" si="197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236" t="str">
        <f t="shared" si="204"/>
        <v>YAMAHA_Mounter</v>
      </c>
      <c r="AS878" s="22">
        <f t="shared" si="203"/>
        <v>0</v>
      </c>
      <c r="AT878" s="238" t="str">
        <f t="shared" si="205"/>
        <v>0-3 months</v>
      </c>
    </row>
    <row r="879" spans="1:46" s="12" customFormat="1">
      <c r="A879" s="13" t="s">
        <v>35</v>
      </c>
      <c r="B879" s="179">
        <v>2020</v>
      </c>
      <c r="C879" s="179">
        <v>4</v>
      </c>
      <c r="D879" s="39" t="str">
        <f t="shared" si="207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94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95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85">
        <f t="shared" si="196"/>
        <v>65661.238938053095</v>
      </c>
      <c r="AD879" s="141">
        <v>8.7999999999999995E-2</v>
      </c>
      <c r="AE879" s="186">
        <f t="shared" si="197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236" t="str">
        <f t="shared" si="204"/>
        <v>YAMAHA_Mounter</v>
      </c>
      <c r="AS879" s="22">
        <f t="shared" si="203"/>
        <v>0</v>
      </c>
      <c r="AT879" s="238" t="str">
        <f t="shared" si="205"/>
        <v>0-3 months</v>
      </c>
    </row>
    <row r="880" spans="1:46" s="12" customFormat="1">
      <c r="A880" s="13" t="s">
        <v>35</v>
      </c>
      <c r="B880" s="179">
        <v>2020</v>
      </c>
      <c r="C880" s="179">
        <v>4</v>
      </c>
      <c r="D880" s="39" t="str">
        <f t="shared" si="207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94"/>
        <v>Q1</v>
      </c>
      <c r="J880" s="191" t="s">
        <v>989</v>
      </c>
      <c r="K880" s="191" t="s">
        <v>3135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95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85">
        <f t="shared" si="196"/>
        <v>160146.94778761064</v>
      </c>
      <c r="AD880" s="141">
        <v>0.15260000000000001</v>
      </c>
      <c r="AE880" s="186">
        <f t="shared" si="197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236" t="str">
        <f t="shared" si="204"/>
        <v>YAMAHA_Mounter</v>
      </c>
      <c r="AS880" s="22">
        <f t="shared" si="203"/>
        <v>0</v>
      </c>
      <c r="AT880" s="238" t="str">
        <f t="shared" si="205"/>
        <v>0-3 months</v>
      </c>
    </row>
    <row r="881" spans="1:46" s="12" customFormat="1">
      <c r="A881" s="13" t="s">
        <v>35</v>
      </c>
      <c r="B881" s="179">
        <v>2020</v>
      </c>
      <c r="C881" s="179">
        <v>4</v>
      </c>
      <c r="D881" s="39" t="str">
        <f t="shared" si="207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94"/>
        <v>Q1</v>
      </c>
      <c r="J881" s="191" t="s">
        <v>990</v>
      </c>
      <c r="K881" s="191" t="s">
        <v>3139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95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85">
        <f t="shared" si="196"/>
        <v>35113.161504424781</v>
      </c>
      <c r="AD881" s="141">
        <v>7.1400000000000005E-2</v>
      </c>
      <c r="AE881" s="186">
        <f t="shared" si="197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236" t="str">
        <f t="shared" si="204"/>
        <v>YAMAHA_Mounter</v>
      </c>
      <c r="AS881" s="22">
        <f t="shared" si="203"/>
        <v>0</v>
      </c>
      <c r="AT881" s="238" t="str">
        <f t="shared" si="205"/>
        <v>0-3 months</v>
      </c>
    </row>
    <row r="882" spans="1:46" s="12" customFormat="1">
      <c r="A882" s="13" t="s">
        <v>35</v>
      </c>
      <c r="B882" s="179">
        <v>2020</v>
      </c>
      <c r="C882" s="179">
        <v>4</v>
      </c>
      <c r="D882" s="39" t="str">
        <f t="shared" si="207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94"/>
        <v>Q1</v>
      </c>
      <c r="J882" s="191" t="s">
        <v>992</v>
      </c>
      <c r="K882" s="191" t="s">
        <v>3140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95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85">
        <f t="shared" si="196"/>
        <v>100259.36283185842</v>
      </c>
      <c r="AD882" s="141">
        <v>9.5799999999999996E-2</v>
      </c>
      <c r="AE882" s="186">
        <f t="shared" si="197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236" t="str">
        <f t="shared" si="204"/>
        <v>YAMAHA_Mounter</v>
      </c>
      <c r="AS882" s="22">
        <f t="shared" si="203"/>
        <v>0</v>
      </c>
      <c r="AT882" s="238" t="str">
        <f t="shared" si="205"/>
        <v>0-3 months</v>
      </c>
    </row>
    <row r="883" spans="1:46" s="12" customFormat="1">
      <c r="A883" s="13" t="s">
        <v>34</v>
      </c>
      <c r="B883" s="179">
        <v>2020</v>
      </c>
      <c r="C883" s="179">
        <v>3</v>
      </c>
      <c r="D883" s="39" t="str">
        <f t="shared" si="207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94"/>
        <v>Q1</v>
      </c>
      <c r="J883" s="191" t="s">
        <v>993</v>
      </c>
      <c r="K883" s="191" t="s">
        <v>3141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95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85">
        <f t="shared" si="196"/>
        <v>57676.460176991168</v>
      </c>
      <c r="AD883" s="141">
        <v>9.6000000000000002E-2</v>
      </c>
      <c r="AE883" s="186">
        <f t="shared" si="197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236" t="str">
        <f t="shared" si="204"/>
        <v>YAMAHA_Mounter</v>
      </c>
      <c r="AS883" s="22">
        <f t="shared" si="203"/>
        <v>1</v>
      </c>
      <c r="AT883" s="238" t="str">
        <f t="shared" si="205"/>
        <v>0-3 months</v>
      </c>
    </row>
    <row r="884" spans="1:46" s="12" customFormat="1">
      <c r="A884" s="13" t="s">
        <v>35</v>
      </c>
      <c r="B884" s="179">
        <v>2020</v>
      </c>
      <c r="C884" s="179">
        <v>4</v>
      </c>
      <c r="D884" s="39" t="str">
        <f t="shared" si="207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94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95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85">
        <f t="shared" si="196"/>
        <v>91314.07079646019</v>
      </c>
      <c r="AD884" s="141">
        <v>0.161</v>
      </c>
      <c r="AE884" s="186">
        <f t="shared" si="197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236" t="str">
        <f t="shared" si="204"/>
        <v>YAMAHA_Mounter</v>
      </c>
      <c r="AS884" s="22">
        <f t="shared" si="203"/>
        <v>4</v>
      </c>
      <c r="AT884" s="238" t="str">
        <f t="shared" si="205"/>
        <v>4-6 months</v>
      </c>
    </row>
    <row r="885" spans="1:46" s="12" customFormat="1">
      <c r="A885" s="13" t="s">
        <v>35</v>
      </c>
      <c r="B885" s="179">
        <v>2020</v>
      </c>
      <c r="C885" s="179">
        <v>5</v>
      </c>
      <c r="D885" s="39" t="str">
        <f t="shared" si="207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94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95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85">
        <f t="shared" si="196"/>
        <v>83286.089336283185</v>
      </c>
      <c r="AD885" s="141">
        <v>0.1338</v>
      </c>
      <c r="AE885" s="186">
        <f t="shared" si="197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236" t="str">
        <f t="shared" si="204"/>
        <v>YAMAHA_Mounter</v>
      </c>
      <c r="AS885" s="22">
        <f t="shared" si="203"/>
        <v>3</v>
      </c>
      <c r="AT885" s="238" t="str">
        <f t="shared" si="205"/>
        <v>0-3 months</v>
      </c>
    </row>
    <row r="886" spans="1:46" s="12" customFormat="1">
      <c r="A886" s="13" t="s">
        <v>35</v>
      </c>
      <c r="B886" s="179">
        <v>2020</v>
      </c>
      <c r="C886" s="179">
        <v>5</v>
      </c>
      <c r="D886" s="39" t="str">
        <f t="shared" si="207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94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95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85">
        <f t="shared" si="196"/>
        <v>142213.5</v>
      </c>
      <c r="AD886" s="141">
        <v>0.12870000000000001</v>
      </c>
      <c r="AE886" s="186">
        <f t="shared" si="197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236" t="str">
        <f t="shared" si="204"/>
        <v>YAMAHA_Mounter</v>
      </c>
      <c r="AS886" s="22">
        <f t="shared" si="203"/>
        <v>3</v>
      </c>
      <c r="AT886" s="238" t="str">
        <f t="shared" si="205"/>
        <v>0-3 months</v>
      </c>
    </row>
    <row r="887" spans="1:46" s="12" customFormat="1">
      <c r="A887" s="13" t="s">
        <v>35</v>
      </c>
      <c r="B887" s="179">
        <v>2020</v>
      </c>
      <c r="C887" s="179">
        <v>5</v>
      </c>
      <c r="D887" s="39" t="str">
        <f t="shared" si="207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94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95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85">
        <f t="shared" si="196"/>
        <v>105688.84955752213</v>
      </c>
      <c r="AD887" s="141">
        <v>0.1351</v>
      </c>
      <c r="AE887" s="186">
        <f t="shared" si="197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236" t="str">
        <f t="shared" si="204"/>
        <v>YAMAHA_Mounter</v>
      </c>
      <c r="AS887" s="22">
        <f t="shared" si="203"/>
        <v>3</v>
      </c>
      <c r="AT887" s="238" t="str">
        <f t="shared" si="205"/>
        <v>0-3 months</v>
      </c>
    </row>
    <row r="888" spans="1:46" s="12" customFormat="1">
      <c r="A888" s="13" t="s">
        <v>35</v>
      </c>
      <c r="B888" s="179">
        <v>2020</v>
      </c>
      <c r="C888" s="179">
        <v>5</v>
      </c>
      <c r="D888" s="39" t="str">
        <f t="shared" si="207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94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95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85">
        <f t="shared" si="196"/>
        <v>112294.40265486727</v>
      </c>
      <c r="AD888" s="141">
        <v>0.1351</v>
      </c>
      <c r="AE888" s="186">
        <f t="shared" si="197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236" t="str">
        <f t="shared" si="204"/>
        <v>YAMAHA_Mounter</v>
      </c>
      <c r="AS888" s="22">
        <f t="shared" si="203"/>
        <v>3</v>
      </c>
      <c r="AT888" s="238" t="str">
        <f t="shared" si="205"/>
        <v>0-3 months</v>
      </c>
    </row>
    <row r="889" spans="1:46" s="12" customFormat="1">
      <c r="A889" s="13" t="s">
        <v>35</v>
      </c>
      <c r="B889" s="179">
        <v>2020</v>
      </c>
      <c r="C889" s="179">
        <v>6</v>
      </c>
      <c r="D889" s="39" t="str">
        <f t="shared" si="207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94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95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85">
        <f t="shared" si="196"/>
        <v>43616.012389380536</v>
      </c>
      <c r="AD889" s="141">
        <v>8.7999999999999995E-2</v>
      </c>
      <c r="AE889" s="186">
        <f t="shared" si="197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236" t="str">
        <f t="shared" si="204"/>
        <v>YAMAHA_Mounter</v>
      </c>
      <c r="AS889" s="22">
        <f t="shared" si="203"/>
        <v>2</v>
      </c>
      <c r="AT889" s="238" t="str">
        <f t="shared" si="205"/>
        <v>0-3 months</v>
      </c>
    </row>
    <row r="890" spans="1:46" s="12" customFormat="1">
      <c r="A890" s="13" t="s">
        <v>35</v>
      </c>
      <c r="B890" s="179">
        <v>2020</v>
      </c>
      <c r="C890" s="179">
        <v>6</v>
      </c>
      <c r="D890" s="39" t="str">
        <f t="shared" si="207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94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95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85">
        <f t="shared" si="196"/>
        <v>356504.26758849563</v>
      </c>
      <c r="AD890" s="141">
        <v>0.11550000000000001</v>
      </c>
      <c r="AE890" s="186">
        <f t="shared" si="197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236" t="str">
        <f t="shared" si="204"/>
        <v>YAMAHA_Mounter</v>
      </c>
      <c r="AS890" s="22">
        <f t="shared" si="203"/>
        <v>2</v>
      </c>
      <c r="AT890" s="238" t="str">
        <f t="shared" si="205"/>
        <v>0-3 months</v>
      </c>
    </row>
    <row r="891" spans="1:46" s="12" customFormat="1">
      <c r="A891" s="13" t="s">
        <v>35</v>
      </c>
      <c r="B891" s="179">
        <v>2020</v>
      </c>
      <c r="C891" s="179">
        <v>6</v>
      </c>
      <c r="D891" s="39" t="str">
        <f t="shared" si="207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94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95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85">
        <f t="shared" si="196"/>
        <v>147256.40707964604</v>
      </c>
      <c r="AD891" s="141">
        <v>0.16020000000000001</v>
      </c>
      <c r="AE891" s="186">
        <f t="shared" si="197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236" t="str">
        <f t="shared" si="204"/>
        <v>YAMAHA_Mounter</v>
      </c>
      <c r="AS891" s="22">
        <f t="shared" si="203"/>
        <v>2</v>
      </c>
      <c r="AT891" s="238" t="str">
        <f t="shared" si="205"/>
        <v>0-3 months</v>
      </c>
    </row>
    <row r="892" spans="1:46" s="12" customFormat="1">
      <c r="A892" s="13" t="s">
        <v>35</v>
      </c>
      <c r="B892" s="179">
        <v>2020</v>
      </c>
      <c r="C892" s="179">
        <v>6</v>
      </c>
      <c r="D892" s="39" t="str">
        <f t="shared" si="207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94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95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85">
        <f t="shared" si="196"/>
        <v>147256.40707964604</v>
      </c>
      <c r="AD892" s="141">
        <v>0.16020000000000001</v>
      </c>
      <c r="AE892" s="186">
        <f t="shared" si="197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236" t="str">
        <f t="shared" si="204"/>
        <v>YAMAHA_Mounter</v>
      </c>
      <c r="AS892" s="22">
        <f t="shared" si="203"/>
        <v>2</v>
      </c>
      <c r="AT892" s="238" t="str">
        <f t="shared" si="205"/>
        <v>0-3 months</v>
      </c>
    </row>
    <row r="893" spans="1:46" s="12" customFormat="1">
      <c r="A893" s="13" t="s">
        <v>35</v>
      </c>
      <c r="B893" s="179">
        <v>2020</v>
      </c>
      <c r="C893" s="179">
        <v>6</v>
      </c>
      <c r="D893" s="39" t="str">
        <f t="shared" si="207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94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95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85">
        <f t="shared" si="196"/>
        <v>160762.83185840709</v>
      </c>
      <c r="AD893" s="141">
        <v>0.16439999999999999</v>
      </c>
      <c r="AE893" s="186">
        <f t="shared" si="197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236" t="str">
        <f t="shared" si="204"/>
        <v>YAMAHA_Mounter</v>
      </c>
      <c r="AS893" s="22">
        <f t="shared" si="203"/>
        <v>2</v>
      </c>
      <c r="AT893" s="238" t="str">
        <f t="shared" si="205"/>
        <v>0-3 months</v>
      </c>
    </row>
    <row r="894" spans="1:46" s="12" customFormat="1">
      <c r="A894" s="13" t="s">
        <v>35</v>
      </c>
      <c r="B894" s="179">
        <v>2020</v>
      </c>
      <c r="C894" s="179">
        <v>6</v>
      </c>
      <c r="D894" s="39" t="str">
        <f t="shared" si="207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94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95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85">
        <f t="shared" si="196"/>
        <v>188391.77017499998</v>
      </c>
      <c r="AD894" s="141">
        <v>0.20449999999999999</v>
      </c>
      <c r="AE894" s="186">
        <f t="shared" si="197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236" t="str">
        <f t="shared" si="204"/>
        <v>YAMAHA_Mounter</v>
      </c>
      <c r="AS894" s="22">
        <f t="shared" si="203"/>
        <v>2</v>
      </c>
      <c r="AT894" s="238" t="str">
        <f t="shared" si="205"/>
        <v>0-3 months</v>
      </c>
    </row>
    <row r="895" spans="1:46" s="12" customFormat="1">
      <c r="A895" s="13" t="s">
        <v>35</v>
      </c>
      <c r="B895" s="179">
        <v>2020</v>
      </c>
      <c r="C895" s="179">
        <v>7</v>
      </c>
      <c r="D895" s="39" t="str">
        <f t="shared" si="207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94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95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85">
        <f t="shared" si="196"/>
        <v>106610.00884955755</v>
      </c>
      <c r="AD895" s="141">
        <v>0.1444</v>
      </c>
      <c r="AE895" s="186">
        <f t="shared" si="197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236" t="str">
        <f t="shared" si="204"/>
        <v>YAMAHA_Mounter</v>
      </c>
      <c r="AS895" s="22">
        <f t="shared" si="203"/>
        <v>1</v>
      </c>
      <c r="AT895" s="238" t="str">
        <f t="shared" si="205"/>
        <v>0-3 months</v>
      </c>
    </row>
    <row r="896" spans="1:46" s="12" customFormat="1">
      <c r="A896" s="13" t="s">
        <v>35</v>
      </c>
      <c r="B896" s="179">
        <v>2020</v>
      </c>
      <c r="C896" s="179">
        <v>6</v>
      </c>
      <c r="D896" s="39" t="str">
        <f t="shared" si="207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94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95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85">
        <f t="shared" si="196"/>
        <v>89330.938053097343</v>
      </c>
      <c r="AD896" s="141">
        <v>0.1202</v>
      </c>
      <c r="AE896" s="186">
        <f t="shared" si="197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236" t="str">
        <f t="shared" si="204"/>
        <v>YAMAHA_Mounter</v>
      </c>
      <c r="AS896" s="22">
        <f t="shared" si="203"/>
        <v>2</v>
      </c>
      <c r="AT896" s="238" t="str">
        <f t="shared" si="205"/>
        <v>0-3 months</v>
      </c>
    </row>
    <row r="897" spans="1:46" s="12" customFormat="1">
      <c r="A897" s="13" t="s">
        <v>35</v>
      </c>
      <c r="B897" s="179">
        <v>2020</v>
      </c>
      <c r="C897" s="179">
        <v>6</v>
      </c>
      <c r="D897" s="39" t="str">
        <f t="shared" si="207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94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95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85">
        <f t="shared" si="196"/>
        <v>117540.70796460178</v>
      </c>
      <c r="AD897" s="141">
        <v>0.1202</v>
      </c>
      <c r="AE897" s="186">
        <f t="shared" si="197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236" t="str">
        <f t="shared" si="204"/>
        <v>YAMAHA_Mounter</v>
      </c>
      <c r="AS897" s="22">
        <f t="shared" si="203"/>
        <v>2</v>
      </c>
      <c r="AT897" s="238" t="str">
        <f t="shared" si="205"/>
        <v>0-3 months</v>
      </c>
    </row>
    <row r="898" spans="1:46" s="12" customFormat="1">
      <c r="A898" s="13" t="s">
        <v>35</v>
      </c>
      <c r="B898" s="179">
        <v>2020</v>
      </c>
      <c r="C898" s="179">
        <v>7</v>
      </c>
      <c r="D898" s="39" t="str">
        <f t="shared" si="207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85">
        <f t="shared" ref="AC898:AC961" si="211">IF(R898&lt;&gt;"",AB898*AD898,"")</f>
        <v>58226.654867256642</v>
      </c>
      <c r="AD898" s="141">
        <v>8.2699999999999996E-2</v>
      </c>
      <c r="AE898" s="186">
        <f t="shared" ref="AE898:AE961" si="212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236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38" t="str">
        <f t="shared" si="205"/>
        <v>0-3 months</v>
      </c>
    </row>
    <row r="899" spans="1:46" s="12" customFormat="1">
      <c r="A899" s="13" t="s">
        <v>35</v>
      </c>
      <c r="B899" s="179">
        <v>2020</v>
      </c>
      <c r="C899" s="179">
        <v>7</v>
      </c>
      <c r="D899" s="39" t="str">
        <f t="shared" si="207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209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210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85">
        <f t="shared" si="211"/>
        <v>83379.764999999999</v>
      </c>
      <c r="AD899" s="141">
        <v>0.10489999999999999</v>
      </c>
      <c r="AE899" s="186">
        <f t="shared" si="212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236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38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35</v>
      </c>
      <c r="B900" s="179">
        <v>2020</v>
      </c>
      <c r="C900" s="179">
        <v>7</v>
      </c>
      <c r="D900" s="39" t="str">
        <f t="shared" si="207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209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210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85">
        <f t="shared" si="211"/>
        <v>69242.032999999996</v>
      </c>
      <c r="AD900" s="141">
        <v>0.12529999999999999</v>
      </c>
      <c r="AE900" s="186">
        <f t="shared" si="212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236" t="str">
        <f t="shared" si="219"/>
        <v>YAMAHA_Mounter</v>
      </c>
      <c r="AS900" s="22">
        <f t="shared" si="218"/>
        <v>1</v>
      </c>
      <c r="AT900" s="238" t="str">
        <f t="shared" si="220"/>
        <v>0-3 months</v>
      </c>
    </row>
    <row r="901" spans="1:46" s="12" customFormat="1">
      <c r="A901" s="13" t="s">
        <v>35</v>
      </c>
      <c r="B901" s="179">
        <v>2020</v>
      </c>
      <c r="C901" s="179">
        <v>7</v>
      </c>
      <c r="D901" s="39" t="str">
        <f t="shared" si="207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209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210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85">
        <f t="shared" si="211"/>
        <v>69242.032999999996</v>
      </c>
      <c r="AD901" s="141">
        <v>0.12529999999999999</v>
      </c>
      <c r="AE901" s="186">
        <f t="shared" si="212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236" t="str">
        <f t="shared" si="219"/>
        <v>YAMAHA_Mounter</v>
      </c>
      <c r="AS901" s="22">
        <f t="shared" si="218"/>
        <v>1</v>
      </c>
      <c r="AT901" s="238" t="str">
        <f t="shared" si="220"/>
        <v>0-3 months</v>
      </c>
    </row>
    <row r="902" spans="1:46" s="12" customFormat="1">
      <c r="A902" s="13" t="s">
        <v>35</v>
      </c>
      <c r="B902" s="179">
        <v>2020</v>
      </c>
      <c r="C902" s="179">
        <v>7</v>
      </c>
      <c r="D902" s="39" t="str">
        <f t="shared" si="207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209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210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85">
        <f t="shared" si="211"/>
        <v>109796.37764999999</v>
      </c>
      <c r="AD902" s="141">
        <v>0.1173</v>
      </c>
      <c r="AE902" s="186">
        <f t="shared" si="212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236" t="str">
        <f t="shared" si="219"/>
        <v>YAMAHA_Mounter</v>
      </c>
      <c r="AS902" s="22">
        <f t="shared" si="218"/>
        <v>1</v>
      </c>
      <c r="AT902" s="238" t="str">
        <f t="shared" si="220"/>
        <v>0-3 months</v>
      </c>
    </row>
    <row r="903" spans="1:46" s="12" customFormat="1">
      <c r="A903" s="13" t="s">
        <v>35</v>
      </c>
      <c r="B903" s="179">
        <v>2020</v>
      </c>
      <c r="C903" s="179">
        <v>7</v>
      </c>
      <c r="D903" s="39" t="str">
        <f t="shared" si="207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209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210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85">
        <f t="shared" si="211"/>
        <v>89727.967000000004</v>
      </c>
      <c r="AD903" s="141">
        <v>0.16520000000000001</v>
      </c>
      <c r="AE903" s="186">
        <f t="shared" si="212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236" t="str">
        <f t="shared" si="219"/>
        <v>YAMAHA_Mounter</v>
      </c>
      <c r="AS903" s="22">
        <f t="shared" si="218"/>
        <v>1</v>
      </c>
      <c r="AT903" s="238" t="str">
        <f t="shared" si="220"/>
        <v>0-3 months</v>
      </c>
    </row>
    <row r="904" spans="1:46" s="12" customFormat="1">
      <c r="A904" s="13" t="s">
        <v>35</v>
      </c>
      <c r="B904" s="179">
        <v>2020</v>
      </c>
      <c r="C904" s="179">
        <v>7</v>
      </c>
      <c r="D904" s="39" t="str">
        <f t="shared" si="207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209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210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85">
        <f t="shared" si="211"/>
        <v>89727.967000000004</v>
      </c>
      <c r="AD904" s="141">
        <v>0.16520000000000001</v>
      </c>
      <c r="AE904" s="186">
        <f t="shared" si="212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236" t="str">
        <f t="shared" si="219"/>
        <v>YAMAHA_Mounter</v>
      </c>
      <c r="AS904" s="22">
        <f t="shared" si="218"/>
        <v>1</v>
      </c>
      <c r="AT904" s="238" t="str">
        <f t="shared" si="220"/>
        <v>0-3 months</v>
      </c>
    </row>
    <row r="905" spans="1:46" s="12" customFormat="1">
      <c r="A905" s="13" t="s">
        <v>35</v>
      </c>
      <c r="B905" s="179">
        <v>2020</v>
      </c>
      <c r="C905" s="179">
        <v>7</v>
      </c>
      <c r="D905" s="39" t="str">
        <f t="shared" si="207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209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210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85">
        <f t="shared" si="211"/>
        <v>93723.557522123898</v>
      </c>
      <c r="AD905" s="141">
        <v>0.11409999999999999</v>
      </c>
      <c r="AE905" s="186">
        <f t="shared" si="212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236" t="str">
        <f t="shared" si="219"/>
        <v>YAMAHA_Mounter</v>
      </c>
      <c r="AS905" s="22">
        <f t="shared" si="218"/>
        <v>1</v>
      </c>
      <c r="AT905" s="238" t="str">
        <f t="shared" si="220"/>
        <v>0-3 months</v>
      </c>
    </row>
    <row r="906" spans="1:46" s="12" customFormat="1">
      <c r="A906" s="13" t="s">
        <v>35</v>
      </c>
      <c r="B906" s="179">
        <v>2020</v>
      </c>
      <c r="C906" s="179">
        <v>8</v>
      </c>
      <c r="D906" s="39" t="str">
        <f t="shared" si="207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209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210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85">
        <f t="shared" si="211"/>
        <v>113140.26548672566</v>
      </c>
      <c r="AD906" s="141">
        <v>0.1157</v>
      </c>
      <c r="AE906" s="186">
        <f t="shared" si="212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236" t="str">
        <f t="shared" si="219"/>
        <v>YAMAHA_Mounter</v>
      </c>
      <c r="AS906" s="22">
        <f t="shared" si="218"/>
        <v>0</v>
      </c>
      <c r="AT906" s="238" t="str">
        <f t="shared" si="220"/>
        <v>0-3 months</v>
      </c>
    </row>
    <row r="907" spans="1:46" s="12" customFormat="1">
      <c r="A907" s="13" t="s">
        <v>35</v>
      </c>
      <c r="B907" s="179">
        <v>2020</v>
      </c>
      <c r="C907" s="179">
        <v>7</v>
      </c>
      <c r="D907" s="39" t="str">
        <f t="shared" si="207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209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210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85">
        <f t="shared" si="211"/>
        <v>81770.39115044249</v>
      </c>
      <c r="AD907" s="141">
        <v>0.1198</v>
      </c>
      <c r="AE907" s="186">
        <f t="shared" si="212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236" t="str">
        <f t="shared" si="219"/>
        <v>YAMAHA_Mounter</v>
      </c>
      <c r="AS907" s="22">
        <f t="shared" si="218"/>
        <v>1</v>
      </c>
      <c r="AT907" s="238" t="str">
        <f t="shared" si="220"/>
        <v>0-3 months</v>
      </c>
    </row>
    <row r="908" spans="1:46" s="12" customFormat="1">
      <c r="A908" s="13" t="s">
        <v>35</v>
      </c>
      <c r="B908" s="179">
        <v>2020</v>
      </c>
      <c r="C908" s="179">
        <v>8</v>
      </c>
      <c r="D908" s="39" t="str">
        <f t="shared" si="207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209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210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85">
        <f t="shared" si="211"/>
        <v>83576.714115044248</v>
      </c>
      <c r="AD908" s="141">
        <v>0.1157</v>
      </c>
      <c r="AE908" s="186">
        <f t="shared" si="212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236" t="str">
        <f t="shared" si="219"/>
        <v>YAMAHA_Mounter</v>
      </c>
      <c r="AS908" s="22">
        <f t="shared" si="218"/>
        <v>0</v>
      </c>
      <c r="AT908" s="238" t="str">
        <f t="shared" si="220"/>
        <v>0-3 months</v>
      </c>
    </row>
    <row r="909" spans="1:46" s="12" customFormat="1" ht="28">
      <c r="A909" s="13" t="s">
        <v>35</v>
      </c>
      <c r="B909" s="179">
        <v>2020</v>
      </c>
      <c r="C909" s="179">
        <v>8</v>
      </c>
      <c r="D909" s="39" t="str">
        <f t="shared" si="207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209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210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85">
        <f t="shared" si="211"/>
        <v>24925.53389380531</v>
      </c>
      <c r="AD909" s="141">
        <v>0.1229</v>
      </c>
      <c r="AE909" s="186">
        <f t="shared" si="212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236" t="str">
        <f t="shared" si="219"/>
        <v>YAMAHA_Mounter</v>
      </c>
      <c r="AS909" s="22">
        <f t="shared" si="218"/>
        <v>0</v>
      </c>
      <c r="AT909" s="238" t="str">
        <f t="shared" si="220"/>
        <v>0-3 months</v>
      </c>
    </row>
    <row r="910" spans="1:46" s="12" customFormat="1" ht="28">
      <c r="A910" s="13" t="s">
        <v>35</v>
      </c>
      <c r="B910" s="179">
        <v>2020</v>
      </c>
      <c r="C910" s="179">
        <v>8</v>
      </c>
      <c r="D910" s="39" t="str">
        <f t="shared" si="207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209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210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85">
        <f t="shared" si="211"/>
        <v>2856.6499115044248</v>
      </c>
      <c r="AD910" s="141">
        <v>8.1600000000000006E-2</v>
      </c>
      <c r="AE910" s="186">
        <f t="shared" si="212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236" t="str">
        <f t="shared" si="219"/>
        <v>YAMAHA_Mounter</v>
      </c>
      <c r="AS910" s="22">
        <f t="shared" si="218"/>
        <v>0</v>
      </c>
      <c r="AT910" s="238" t="str">
        <f t="shared" si="220"/>
        <v>0-3 months</v>
      </c>
    </row>
    <row r="911" spans="1:46" s="12" customFormat="1">
      <c r="A911" s="13" t="s">
        <v>35</v>
      </c>
      <c r="B911" s="179">
        <v>2020</v>
      </c>
      <c r="C911" s="179">
        <v>8</v>
      </c>
      <c r="D911" s="39" t="str">
        <f t="shared" si="207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209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210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85">
        <f t="shared" si="211"/>
        <v>47955.924336283191</v>
      </c>
      <c r="AD911" s="141">
        <v>0.1007</v>
      </c>
      <c r="AE911" s="186">
        <f t="shared" si="212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236" t="str">
        <f t="shared" si="219"/>
        <v>YAMAHA_Mounter</v>
      </c>
      <c r="AS911" s="22">
        <f t="shared" si="218"/>
        <v>0</v>
      </c>
      <c r="AT911" s="238" t="str">
        <f t="shared" si="220"/>
        <v>0-3 months</v>
      </c>
    </row>
    <row r="912" spans="1:46" s="12" customFormat="1">
      <c r="A912" s="13" t="s">
        <v>35</v>
      </c>
      <c r="B912" s="179">
        <v>2020</v>
      </c>
      <c r="C912" s="179">
        <v>8</v>
      </c>
      <c r="D912" s="39" t="str">
        <f t="shared" si="207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209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210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3308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85">
        <f t="shared" si="211"/>
        <v>68124.716814159285</v>
      </c>
      <c r="AD912" s="141">
        <v>0.1366</v>
      </c>
      <c r="AE912" s="186">
        <f t="shared" si="212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236" t="str">
        <f t="shared" si="219"/>
        <v>YAMAHA_Mounter</v>
      </c>
      <c r="AS912" s="22">
        <f t="shared" si="218"/>
        <v>0</v>
      </c>
      <c r="AT912" s="238" t="str">
        <f t="shared" si="220"/>
        <v>0-3 months</v>
      </c>
    </row>
    <row r="913" spans="1:46" s="12" customFormat="1">
      <c r="A913" s="13" t="s">
        <v>35</v>
      </c>
      <c r="B913" s="179">
        <v>2020</v>
      </c>
      <c r="C913" s="179">
        <v>7</v>
      </c>
      <c r="D913" s="39" t="str">
        <f t="shared" si="207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209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210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85">
        <f t="shared" si="211"/>
        <v>149325.82</v>
      </c>
      <c r="AD913" s="141">
        <v>0.1409</v>
      </c>
      <c r="AE913" s="186">
        <f t="shared" si="212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236" t="str">
        <f t="shared" si="219"/>
        <v>YAMAHA_Mounter</v>
      </c>
      <c r="AS913" s="22">
        <f t="shared" si="218"/>
        <v>1</v>
      </c>
      <c r="AT913" s="238" t="str">
        <f t="shared" si="220"/>
        <v>0-3 months</v>
      </c>
    </row>
    <row r="914" spans="1:46" s="12" customFormat="1">
      <c r="A914" s="13" t="s">
        <v>35</v>
      </c>
      <c r="B914" s="179">
        <v>2020</v>
      </c>
      <c r="C914" s="179">
        <v>7</v>
      </c>
      <c r="D914" s="39" t="str">
        <f t="shared" si="207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209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210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85">
        <f t="shared" si="211"/>
        <v>149325.82</v>
      </c>
      <c r="AD914" s="141">
        <v>0.1409</v>
      </c>
      <c r="AE914" s="186">
        <f t="shared" si="212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236" t="str">
        <f t="shared" si="219"/>
        <v>YAMAHA_Mounter</v>
      </c>
      <c r="AS914" s="22">
        <f t="shared" si="218"/>
        <v>1</v>
      </c>
      <c r="AT914" s="238" t="str">
        <f t="shared" si="220"/>
        <v>0-3 months</v>
      </c>
    </row>
    <row r="915" spans="1:46" s="12" customFormat="1">
      <c r="A915" s="13" t="s">
        <v>35</v>
      </c>
      <c r="B915" s="179">
        <v>2020</v>
      </c>
      <c r="C915" s="179">
        <v>7</v>
      </c>
      <c r="D915" s="39" t="str">
        <f t="shared" si="207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209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210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85">
        <f t="shared" si="211"/>
        <v>149325.82</v>
      </c>
      <c r="AD915" s="141">
        <v>0.1409</v>
      </c>
      <c r="AE915" s="186">
        <f t="shared" si="212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236" t="str">
        <f t="shared" si="219"/>
        <v>YAMAHA_Mounter</v>
      </c>
      <c r="AS915" s="22">
        <f t="shared" si="218"/>
        <v>1</v>
      </c>
      <c r="AT915" s="238" t="str">
        <f t="shared" si="220"/>
        <v>0-3 months</v>
      </c>
    </row>
    <row r="916" spans="1:46" s="12" customFormat="1">
      <c r="A916" s="13" t="s">
        <v>35</v>
      </c>
      <c r="B916" s="179">
        <v>2020</v>
      </c>
      <c r="C916" s="179">
        <v>7</v>
      </c>
      <c r="D916" s="39" t="str">
        <f t="shared" si="207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209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210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85">
        <f t="shared" si="211"/>
        <v>149325.82</v>
      </c>
      <c r="AD916" s="141">
        <v>0.1409</v>
      </c>
      <c r="AE916" s="186">
        <f t="shared" si="212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236" t="str">
        <f t="shared" si="219"/>
        <v>YAMAHA_Mounter</v>
      </c>
      <c r="AS916" s="22">
        <f t="shared" si="218"/>
        <v>1</v>
      </c>
      <c r="AT916" s="238" t="str">
        <f t="shared" si="220"/>
        <v>0-3 months</v>
      </c>
    </row>
    <row r="917" spans="1:46" s="12" customFormat="1">
      <c r="A917" s="13" t="s">
        <v>35</v>
      </c>
      <c r="B917" s="179">
        <v>2020</v>
      </c>
      <c r="C917" s="179">
        <v>7</v>
      </c>
      <c r="D917" s="39" t="str">
        <f t="shared" si="207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209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210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85">
        <f t="shared" si="211"/>
        <v>255987.12</v>
      </c>
      <c r="AD917" s="141">
        <v>0.1409</v>
      </c>
      <c r="AE917" s="186">
        <f t="shared" si="212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236" t="str">
        <f t="shared" si="219"/>
        <v>YAMAHA_Mounter</v>
      </c>
      <c r="AS917" s="22">
        <f t="shared" si="218"/>
        <v>1</v>
      </c>
      <c r="AT917" s="238" t="str">
        <f t="shared" si="220"/>
        <v>0-3 months</v>
      </c>
    </row>
    <row r="918" spans="1:46" s="12" customFormat="1">
      <c r="A918" s="13" t="s">
        <v>35</v>
      </c>
      <c r="B918" s="179">
        <v>2020</v>
      </c>
      <c r="C918" s="179">
        <v>7</v>
      </c>
      <c r="D918" s="39" t="str">
        <f t="shared" si="207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209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210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85">
        <f t="shared" si="211"/>
        <v>93473.778761061956</v>
      </c>
      <c r="AD918" s="141">
        <v>0.1178</v>
      </c>
      <c r="AE918" s="186">
        <f t="shared" si="212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236" t="str">
        <f t="shared" si="219"/>
        <v>YAMAHA_Mounter</v>
      </c>
      <c r="AS918" s="22">
        <f t="shared" si="218"/>
        <v>3</v>
      </c>
      <c r="AT918" s="238" t="str">
        <f t="shared" si="220"/>
        <v>0-3 months</v>
      </c>
    </row>
    <row r="919" spans="1:46" s="12" customFormat="1">
      <c r="A919" s="13" t="s">
        <v>35</v>
      </c>
      <c r="B919" s="179">
        <v>2020</v>
      </c>
      <c r="C919" s="179">
        <v>7</v>
      </c>
      <c r="D919" s="39" t="str">
        <f t="shared" si="207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209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210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85">
        <f t="shared" si="211"/>
        <v>70745.603999999992</v>
      </c>
      <c r="AD919" s="141">
        <v>0.122</v>
      </c>
      <c r="AE919" s="186">
        <f t="shared" si="212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236" t="str">
        <f t="shared" si="219"/>
        <v>YAMAHA_Mounter</v>
      </c>
      <c r="AS919" s="22">
        <f t="shared" si="218"/>
        <v>5</v>
      </c>
      <c r="AT919" s="238" t="str">
        <f t="shared" si="220"/>
        <v>4-6 months</v>
      </c>
    </row>
    <row r="920" spans="1:46" s="12" customFormat="1">
      <c r="A920" s="13" t="s">
        <v>35</v>
      </c>
      <c r="B920" s="179">
        <v>2020</v>
      </c>
      <c r="C920" s="179">
        <v>7</v>
      </c>
      <c r="D920" s="39" t="str">
        <f t="shared" si="207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209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210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85">
        <f t="shared" si="211"/>
        <v>70745.603999999992</v>
      </c>
      <c r="AD920" s="141">
        <v>0.122</v>
      </c>
      <c r="AE920" s="186">
        <f t="shared" si="212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236" t="str">
        <f t="shared" si="219"/>
        <v>YAMAHA_Mounter</v>
      </c>
      <c r="AS920" s="22">
        <f t="shared" si="218"/>
        <v>5</v>
      </c>
      <c r="AT920" s="238" t="str">
        <f t="shared" si="220"/>
        <v>4-6 months</v>
      </c>
    </row>
    <row r="921" spans="1:46" s="12" customFormat="1">
      <c r="A921" s="13" t="s">
        <v>35</v>
      </c>
      <c r="B921" s="179">
        <v>2020</v>
      </c>
      <c r="C921" s="179">
        <v>8</v>
      </c>
      <c r="D921" s="39" t="str">
        <f t="shared" si="207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209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210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85">
        <f t="shared" si="211"/>
        <v>82296.539823008847</v>
      </c>
      <c r="AD921" s="141">
        <v>0.1154</v>
      </c>
      <c r="AE921" s="186">
        <f t="shared" si="212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236" t="str">
        <f t="shared" si="219"/>
        <v>YAMAHA_Mounter</v>
      </c>
      <c r="AS921" s="22">
        <f t="shared" si="218"/>
        <v>2</v>
      </c>
      <c r="AT921" s="238" t="str">
        <f t="shared" si="220"/>
        <v>0-3 months</v>
      </c>
    </row>
    <row r="922" spans="1:46" s="12" customFormat="1">
      <c r="A922" s="13" t="s">
        <v>35</v>
      </c>
      <c r="B922" s="179">
        <v>2020</v>
      </c>
      <c r="C922" s="179">
        <v>8</v>
      </c>
      <c r="D922" s="39" t="str">
        <f t="shared" si="207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209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210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85">
        <f t="shared" si="211"/>
        <v>92527.765486725664</v>
      </c>
      <c r="AD922" s="141">
        <v>0.1275</v>
      </c>
      <c r="AE922" s="186">
        <f t="shared" si="212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236" t="str">
        <f t="shared" si="219"/>
        <v>YAMAHA_Mounter</v>
      </c>
      <c r="AS922" s="22">
        <f t="shared" si="218"/>
        <v>3</v>
      </c>
      <c r="AT922" s="238" t="str">
        <f t="shared" si="220"/>
        <v>0-3 months</v>
      </c>
    </row>
    <row r="923" spans="1:46" s="12" customFormat="1">
      <c r="A923" s="13" t="s">
        <v>35</v>
      </c>
      <c r="B923" s="179">
        <v>2020</v>
      </c>
      <c r="C923" s="179">
        <v>8</v>
      </c>
      <c r="D923" s="39" t="str">
        <f t="shared" si="207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209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210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85">
        <f t="shared" si="211"/>
        <v>107208.88584070797</v>
      </c>
      <c r="AD923" s="141">
        <v>0.1061</v>
      </c>
      <c r="AE923" s="186">
        <f t="shared" si="212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236" t="str">
        <f t="shared" si="219"/>
        <v>YAMAHA_Mounter</v>
      </c>
      <c r="AS923" s="22">
        <f t="shared" si="218"/>
        <v>2</v>
      </c>
      <c r="AT923" s="238" t="str">
        <f t="shared" si="220"/>
        <v>0-3 months</v>
      </c>
    </row>
    <row r="924" spans="1:46" s="12" customFormat="1" ht="28">
      <c r="A924" s="13" t="s">
        <v>35</v>
      </c>
      <c r="B924" s="179">
        <v>2020</v>
      </c>
      <c r="C924" s="179">
        <v>8</v>
      </c>
      <c r="D924" s="39" t="str">
        <f t="shared" si="207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209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210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85">
        <f t="shared" si="211"/>
        <v>1361.48</v>
      </c>
      <c r="AD924" s="141">
        <v>0.1348</v>
      </c>
      <c r="AE924" s="186">
        <f t="shared" si="212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236" t="str">
        <f t="shared" si="219"/>
        <v>YAMAHA_Mounter</v>
      </c>
      <c r="AS924" s="22">
        <f t="shared" si="218"/>
        <v>1</v>
      </c>
      <c r="AT924" s="238" t="str">
        <f t="shared" si="220"/>
        <v>0-3 months</v>
      </c>
    </row>
    <row r="925" spans="1:46" s="12" customFormat="1" ht="28">
      <c r="A925" s="13" t="s">
        <v>35</v>
      </c>
      <c r="B925" s="179">
        <v>2020</v>
      </c>
      <c r="C925" s="179">
        <v>8</v>
      </c>
      <c r="D925" s="39" t="str">
        <f t="shared" si="207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209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210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85">
        <f t="shared" si="211"/>
        <v>668.60800000000006</v>
      </c>
      <c r="AD925" s="141">
        <v>0.1348</v>
      </c>
      <c r="AE925" s="186">
        <f t="shared" si="212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236" t="str">
        <f t="shared" si="219"/>
        <v>LOCAL SUPPLIER</v>
      </c>
      <c r="AS925" s="22">
        <f t="shared" si="218"/>
        <v>1</v>
      </c>
      <c r="AT925" s="238" t="str">
        <f t="shared" si="220"/>
        <v>0-3 months</v>
      </c>
    </row>
    <row r="926" spans="1:46" s="12" customFormat="1">
      <c r="A926" s="13" t="s">
        <v>34</v>
      </c>
      <c r="B926" s="179">
        <v>2020</v>
      </c>
      <c r="C926" s="179">
        <v>1</v>
      </c>
      <c r="D926" s="39" t="str">
        <f t="shared" si="207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209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210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85">
        <f t="shared" si="211"/>
        <v>90077.242543999993</v>
      </c>
      <c r="AD926" s="141">
        <v>0.1154</v>
      </c>
      <c r="AE926" s="186">
        <f t="shared" si="212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236" t="str">
        <f t="shared" si="219"/>
        <v>YAMAHA_Mounter</v>
      </c>
      <c r="AS926" s="22">
        <f t="shared" si="218"/>
        <v>1</v>
      </c>
      <c r="AT926" s="238" t="str">
        <f t="shared" si="220"/>
        <v>0-3 months</v>
      </c>
    </row>
    <row r="927" spans="1:46" s="12" customFormat="1">
      <c r="A927" s="13" t="s">
        <v>34</v>
      </c>
      <c r="B927" s="179">
        <v>2020</v>
      </c>
      <c r="C927" s="179">
        <v>1</v>
      </c>
      <c r="D927" s="39" t="str">
        <f t="shared" si="207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209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210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85">
        <f t="shared" si="211"/>
        <v>60052.613639999996</v>
      </c>
      <c r="AD927" s="141">
        <v>0.1154</v>
      </c>
      <c r="AE927" s="186">
        <f t="shared" si="212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236" t="str">
        <f t="shared" si="219"/>
        <v>YAMAHA_Mounter</v>
      </c>
      <c r="AS927" s="22">
        <f t="shared" si="218"/>
        <v>1</v>
      </c>
      <c r="AT927" s="238" t="str">
        <f t="shared" si="220"/>
        <v>0-3 months</v>
      </c>
    </row>
    <row r="928" spans="1:46" s="12" customFormat="1">
      <c r="A928" s="13" t="s">
        <v>34</v>
      </c>
      <c r="B928" s="179">
        <v>2020</v>
      </c>
      <c r="C928" s="179">
        <v>2</v>
      </c>
      <c r="D928" s="39" t="str">
        <f t="shared" si="207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209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210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85">
        <f t="shared" si="211"/>
        <v>204172.41026</v>
      </c>
      <c r="AD928" s="141">
        <v>0.17680000000000001</v>
      </c>
      <c r="AE928" s="186">
        <f t="shared" si="212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236" t="str">
        <f t="shared" si="219"/>
        <v>YAMAHA_Mounter</v>
      </c>
      <c r="AS928" s="22">
        <f t="shared" si="218"/>
        <v>0</v>
      </c>
      <c r="AT928" s="238" t="str">
        <f t="shared" si="220"/>
        <v>0-3 months</v>
      </c>
    </row>
    <row r="929" spans="1:46" s="12" customFormat="1">
      <c r="A929" s="13" t="s">
        <v>34</v>
      </c>
      <c r="B929" s="179">
        <v>2020</v>
      </c>
      <c r="C929" s="179">
        <v>1</v>
      </c>
      <c r="D929" s="39" t="str">
        <f t="shared" si="207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209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210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85">
        <f t="shared" si="211"/>
        <v>204765</v>
      </c>
      <c r="AD929" s="141">
        <v>0.187</v>
      </c>
      <c r="AE929" s="186">
        <f t="shared" si="212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236" t="str">
        <f t="shared" si="219"/>
        <v>YAMAHA_Mounter</v>
      </c>
      <c r="AS929" s="22">
        <f t="shared" si="218"/>
        <v>0</v>
      </c>
      <c r="AT929" s="238" t="str">
        <f t="shared" si="220"/>
        <v>0-3 months</v>
      </c>
    </row>
    <row r="930" spans="1:46" s="12" customFormat="1">
      <c r="A930" s="13" t="s">
        <v>34</v>
      </c>
      <c r="B930" s="179">
        <v>2020</v>
      </c>
      <c r="C930" s="179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209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210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85">
        <f t="shared" si="211"/>
        <v>128892.742</v>
      </c>
      <c r="AD930" s="141">
        <v>0.187</v>
      </c>
      <c r="AE930" s="186">
        <f t="shared" si="212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236" t="str">
        <f t="shared" si="219"/>
        <v>YAMAHA_Mounter</v>
      </c>
      <c r="AS930" s="22">
        <f t="shared" si="218"/>
        <v>0</v>
      </c>
      <c r="AT930" s="238" t="str">
        <f t="shared" si="220"/>
        <v>0-3 months</v>
      </c>
    </row>
    <row r="931" spans="1:46" s="12" customFormat="1">
      <c r="A931" s="13" t="s">
        <v>34</v>
      </c>
      <c r="B931" s="179">
        <v>2020</v>
      </c>
      <c r="C931" s="179">
        <v>3</v>
      </c>
      <c r="D931" s="39" t="str">
        <f t="shared" si="222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209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210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85">
        <f t="shared" si="211"/>
        <v>81466.660000000018</v>
      </c>
      <c r="AD931" s="141">
        <v>0.1009</v>
      </c>
      <c r="AE931" s="186">
        <f t="shared" si="212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236" t="str">
        <f t="shared" si="219"/>
        <v>YAMAHA_Mounter</v>
      </c>
      <c r="AS931" s="22">
        <f t="shared" si="218"/>
        <v>4</v>
      </c>
      <c r="AT931" s="238" t="str">
        <f t="shared" si="220"/>
        <v>4-6 months</v>
      </c>
    </row>
    <row r="932" spans="1:46" s="12" customFormat="1">
      <c r="A932" s="13" t="s">
        <v>35</v>
      </c>
      <c r="B932" s="179">
        <v>2020</v>
      </c>
      <c r="C932" s="179">
        <v>6</v>
      </c>
      <c r="D932" s="39" t="str">
        <f t="shared" si="222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209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210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85">
        <f t="shared" si="211"/>
        <v>68171.017699115051</v>
      </c>
      <c r="AD932" s="141">
        <v>9.3799999999999994E-2</v>
      </c>
      <c r="AE932" s="186">
        <f t="shared" si="212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236" t="str">
        <f t="shared" si="219"/>
        <v>YAMAHA_Mounter</v>
      </c>
      <c r="AS932" s="22">
        <f t="shared" si="218"/>
        <v>1</v>
      </c>
      <c r="AT932" s="238" t="str">
        <f t="shared" si="220"/>
        <v>0-3 months</v>
      </c>
    </row>
    <row r="933" spans="1:46" s="12" customFormat="1">
      <c r="A933" s="13" t="s">
        <v>35</v>
      </c>
      <c r="B933" s="179">
        <v>2020</v>
      </c>
      <c r="C933" s="179">
        <v>6</v>
      </c>
      <c r="D933" s="39" t="str">
        <f t="shared" si="222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209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210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85">
        <f t="shared" si="211"/>
        <v>62797.765486725657</v>
      </c>
      <c r="AD933" s="141">
        <v>9.9699999999999997E-2</v>
      </c>
      <c r="AE933" s="186">
        <f t="shared" si="212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236" t="str">
        <f t="shared" si="219"/>
        <v>YAMAHA_Mounter</v>
      </c>
      <c r="AS933" s="22">
        <f t="shared" si="218"/>
        <v>1</v>
      </c>
      <c r="AT933" s="238" t="str">
        <f t="shared" si="220"/>
        <v>0-3 months</v>
      </c>
    </row>
    <row r="934" spans="1:46" s="12" customFormat="1">
      <c r="A934" s="13" t="s">
        <v>35</v>
      </c>
      <c r="B934" s="179">
        <v>2020</v>
      </c>
      <c r="C934" s="179">
        <v>6</v>
      </c>
      <c r="D934" s="39" t="str">
        <f t="shared" si="222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209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210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85">
        <f t="shared" si="211"/>
        <v>105666.53097345134</v>
      </c>
      <c r="AD934" s="141">
        <v>0.13980000000000001</v>
      </c>
      <c r="AE934" s="186">
        <f t="shared" si="212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236" t="str">
        <f t="shared" si="219"/>
        <v>YAMAHA_Mounter</v>
      </c>
      <c r="AS934" s="22">
        <f t="shared" si="218"/>
        <v>1</v>
      </c>
      <c r="AT934" s="238" t="str">
        <f t="shared" si="220"/>
        <v>0-3 months</v>
      </c>
    </row>
    <row r="935" spans="1:46" s="12" customFormat="1">
      <c r="A935" s="13" t="s">
        <v>35</v>
      </c>
      <c r="B935" s="179">
        <v>2020</v>
      </c>
      <c r="C935" s="179">
        <v>6</v>
      </c>
      <c r="D935" s="39" t="str">
        <f t="shared" si="222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209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210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85">
        <f t="shared" si="211"/>
        <v>135469.91150442479</v>
      </c>
      <c r="AD935" s="141">
        <v>0.13980000000000001</v>
      </c>
      <c r="AE935" s="186">
        <f t="shared" si="212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236" t="str">
        <f t="shared" si="219"/>
        <v>YAMAHA_Mounter</v>
      </c>
      <c r="AS935" s="22">
        <f t="shared" si="218"/>
        <v>1</v>
      </c>
      <c r="AT935" s="238" t="str">
        <f t="shared" si="220"/>
        <v>0-3 months</v>
      </c>
    </row>
    <row r="936" spans="1:46" s="12" customFormat="1">
      <c r="A936" s="13" t="s">
        <v>35</v>
      </c>
      <c r="B936" s="179">
        <v>2020</v>
      </c>
      <c r="C936" s="179">
        <v>6</v>
      </c>
      <c r="D936" s="39" t="str">
        <f t="shared" si="222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209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210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85">
        <f t="shared" si="211"/>
        <v>135469.91150442479</v>
      </c>
      <c r="AD936" s="141">
        <v>0.13980000000000001</v>
      </c>
      <c r="AE936" s="186">
        <f t="shared" si="212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236" t="str">
        <f t="shared" si="219"/>
        <v>YAMAHA_Mounter</v>
      </c>
      <c r="AS936" s="22">
        <f t="shared" si="218"/>
        <v>1</v>
      </c>
      <c r="AT936" s="238" t="str">
        <f t="shared" si="220"/>
        <v>0-3 months</v>
      </c>
    </row>
    <row r="937" spans="1:46" s="12" customFormat="1">
      <c r="A937" s="13" t="s">
        <v>35</v>
      </c>
      <c r="B937" s="179">
        <v>2020</v>
      </c>
      <c r="C937" s="179">
        <v>6</v>
      </c>
      <c r="D937" s="39" t="str">
        <f t="shared" si="222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209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210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85">
        <f t="shared" si="211"/>
        <v>110056.22123893807</v>
      </c>
      <c r="AD937" s="141">
        <v>0.1646</v>
      </c>
      <c r="AE937" s="186">
        <f t="shared" si="212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236" t="str">
        <f t="shared" si="219"/>
        <v>YAMAHA_Mounter</v>
      </c>
      <c r="AS937" s="22">
        <f t="shared" si="218"/>
        <v>1</v>
      </c>
      <c r="AT937" s="238" t="str">
        <f t="shared" si="220"/>
        <v>0-3 months</v>
      </c>
    </row>
    <row r="938" spans="1:46" s="12" customFormat="1">
      <c r="A938" s="13" t="s">
        <v>35</v>
      </c>
      <c r="B938" s="179">
        <v>2020</v>
      </c>
      <c r="C938" s="179">
        <v>6</v>
      </c>
      <c r="D938" s="39" t="str">
        <f t="shared" si="222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209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210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85">
        <f t="shared" si="211"/>
        <v>87334.486725663723</v>
      </c>
      <c r="AD938" s="141">
        <v>0.16689999999999999</v>
      </c>
      <c r="AE938" s="186">
        <f t="shared" si="212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236" t="str">
        <f t="shared" si="219"/>
        <v>YAMAHA_Mounter</v>
      </c>
      <c r="AS938" s="22">
        <f t="shared" si="218"/>
        <v>1</v>
      </c>
      <c r="AT938" s="238" t="str">
        <f t="shared" si="220"/>
        <v>0-3 months</v>
      </c>
    </row>
    <row r="939" spans="1:46" s="12" customFormat="1">
      <c r="A939" s="13" t="s">
        <v>35</v>
      </c>
      <c r="B939" s="179">
        <v>2020</v>
      </c>
      <c r="C939" s="179">
        <v>6</v>
      </c>
      <c r="D939" s="39" t="str">
        <f t="shared" si="222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209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210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85">
        <f t="shared" si="211"/>
        <v>84651.265800000008</v>
      </c>
      <c r="AD939" s="141">
        <v>0.1009</v>
      </c>
      <c r="AE939" s="186">
        <f t="shared" si="212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236" t="str">
        <f t="shared" si="219"/>
        <v>YAMAHA_Mounter</v>
      </c>
      <c r="AS939" s="22">
        <f t="shared" si="218"/>
        <v>1</v>
      </c>
      <c r="AT939" s="238" t="str">
        <f t="shared" si="220"/>
        <v>0-3 months</v>
      </c>
    </row>
    <row r="940" spans="1:46" s="12" customFormat="1" ht="28">
      <c r="A940" s="13" t="s">
        <v>35</v>
      </c>
      <c r="B940" s="179">
        <v>2020</v>
      </c>
      <c r="C940" s="179">
        <v>6</v>
      </c>
      <c r="D940" s="39" t="str">
        <f t="shared" si="222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209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210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85">
        <f t="shared" si="211"/>
        <v>28271.834070796463</v>
      </c>
      <c r="AD940" s="141">
        <v>9.8900000000000002E-2</v>
      </c>
      <c r="AE940" s="186">
        <f t="shared" si="212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236" t="str">
        <f t="shared" si="219"/>
        <v>YAMAHA_Mounter</v>
      </c>
      <c r="AS940" s="22">
        <f t="shared" si="218"/>
        <v>1</v>
      </c>
      <c r="AT940" s="238" t="str">
        <f t="shared" si="220"/>
        <v>0-3 months</v>
      </c>
    </row>
    <row r="941" spans="1:46" s="12" customFormat="1">
      <c r="A941" s="13" t="s">
        <v>35</v>
      </c>
      <c r="B941" s="179">
        <v>2020</v>
      </c>
      <c r="C941" s="179">
        <v>6</v>
      </c>
      <c r="D941" s="39" t="str">
        <f t="shared" si="222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209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210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85">
        <f t="shared" si="211"/>
        <v>509756.41592920356</v>
      </c>
      <c r="AD941" s="141">
        <v>0.1169</v>
      </c>
      <c r="AE941" s="186">
        <f t="shared" si="212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236" t="str">
        <f t="shared" si="219"/>
        <v>YAMAHA_Mounter</v>
      </c>
      <c r="AS941" s="22">
        <f t="shared" si="218"/>
        <v>1</v>
      </c>
      <c r="AT941" s="238" t="str">
        <f t="shared" si="220"/>
        <v>0-3 months</v>
      </c>
    </row>
    <row r="942" spans="1:46" s="12" customFormat="1">
      <c r="A942" s="13" t="s">
        <v>35</v>
      </c>
      <c r="B942" s="179">
        <v>2020</v>
      </c>
      <c r="C942" s="179">
        <v>6</v>
      </c>
      <c r="D942" s="39" t="str">
        <f t="shared" si="222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209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210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85">
        <f t="shared" si="211"/>
        <v>104935.49734513275</v>
      </c>
      <c r="AD942" s="141">
        <v>0.12770000000000001</v>
      </c>
      <c r="AE942" s="186">
        <f t="shared" si="212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236" t="str">
        <f t="shared" si="219"/>
        <v>YAMAHA_Mounter</v>
      </c>
      <c r="AS942" s="22">
        <f t="shared" si="218"/>
        <v>1</v>
      </c>
      <c r="AT942" s="238" t="str">
        <f t="shared" si="220"/>
        <v>0-3 months</v>
      </c>
    </row>
    <row r="943" spans="1:46" s="12" customFormat="1">
      <c r="A943" s="13" t="s">
        <v>35</v>
      </c>
      <c r="B943" s="179">
        <v>2020</v>
      </c>
      <c r="C943" s="179">
        <v>6</v>
      </c>
      <c r="D943" s="39" t="str">
        <f t="shared" si="222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209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210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85">
        <f t="shared" si="211"/>
        <v>71771.920353982307</v>
      </c>
      <c r="AD943" s="141">
        <v>0.12770000000000001</v>
      </c>
      <c r="AE943" s="186">
        <f t="shared" si="212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236" t="str">
        <f t="shared" si="219"/>
        <v>YAMAHA_Mounter</v>
      </c>
      <c r="AS943" s="22">
        <f t="shared" si="218"/>
        <v>1</v>
      </c>
      <c r="AT943" s="238" t="str">
        <f t="shared" si="220"/>
        <v>0-3 months</v>
      </c>
    </row>
    <row r="944" spans="1:46" s="12" customFormat="1">
      <c r="A944" s="13" t="s">
        <v>35</v>
      </c>
      <c r="B944" s="179">
        <v>2020</v>
      </c>
      <c r="C944" s="179">
        <v>6</v>
      </c>
      <c r="D944" s="39" t="str">
        <f t="shared" si="222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209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210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85">
        <f t="shared" si="211"/>
        <v>71771.920353982307</v>
      </c>
      <c r="AD944" s="141">
        <v>0.12770000000000001</v>
      </c>
      <c r="AE944" s="186">
        <f t="shared" si="212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236" t="str">
        <f t="shared" si="219"/>
        <v>YAMAHA_Mounter</v>
      </c>
      <c r="AS944" s="22">
        <f t="shared" si="218"/>
        <v>1</v>
      </c>
      <c r="AT944" s="238" t="str">
        <f t="shared" si="220"/>
        <v>0-3 months</v>
      </c>
    </row>
    <row r="945" spans="1:46" s="12" customFormat="1">
      <c r="A945" s="13" t="s">
        <v>35</v>
      </c>
      <c r="B945" s="179">
        <v>2020</v>
      </c>
      <c r="C945" s="179">
        <v>6</v>
      </c>
      <c r="D945" s="39" t="str">
        <f t="shared" si="222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209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210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85">
        <f t="shared" si="211"/>
        <v>134888.49557522126</v>
      </c>
      <c r="AD945" s="141">
        <v>9.2799999999999994E-2</v>
      </c>
      <c r="AE945" s="186">
        <f t="shared" si="212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236" t="str">
        <f t="shared" si="219"/>
        <v>YAMAHA_Mounter</v>
      </c>
      <c r="AS945" s="22">
        <f t="shared" si="218"/>
        <v>1</v>
      </c>
      <c r="AT945" s="238" t="str">
        <f t="shared" si="220"/>
        <v>0-3 months</v>
      </c>
    </row>
    <row r="946" spans="1:46" s="12" customFormat="1">
      <c r="A946" s="13" t="s">
        <v>35</v>
      </c>
      <c r="B946" s="179">
        <v>2020</v>
      </c>
      <c r="C946" s="179">
        <v>6</v>
      </c>
      <c r="D946" s="39" t="str">
        <f t="shared" si="222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209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210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85">
        <f t="shared" si="211"/>
        <v>127446.37168141593</v>
      </c>
      <c r="AD946" s="141">
        <v>0.16439999999999999</v>
      </c>
      <c r="AE946" s="186">
        <f t="shared" si="212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236" t="str">
        <f t="shared" si="219"/>
        <v>YAMAHA_Mounter</v>
      </c>
      <c r="AS946" s="22">
        <f t="shared" si="218"/>
        <v>1</v>
      </c>
      <c r="AT946" s="238" t="str">
        <f t="shared" si="220"/>
        <v>0-3 months</v>
      </c>
    </row>
    <row r="947" spans="1:46" s="12" customFormat="1">
      <c r="A947" s="13" t="s">
        <v>35</v>
      </c>
      <c r="B947" s="179">
        <v>2020</v>
      </c>
      <c r="C947" s="179">
        <v>6</v>
      </c>
      <c r="D947" s="39" t="str">
        <f t="shared" si="222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209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210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85">
        <f t="shared" si="211"/>
        <v>148367.37993</v>
      </c>
      <c r="AD947" s="141">
        <v>0.1661</v>
      </c>
      <c r="AE947" s="186">
        <f t="shared" si="212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236" t="str">
        <f t="shared" si="219"/>
        <v>YAMAHA_Mounter</v>
      </c>
      <c r="AS947" s="22">
        <f t="shared" si="218"/>
        <v>1</v>
      </c>
      <c r="AT947" s="238" t="str">
        <f t="shared" si="220"/>
        <v>0-3 months</v>
      </c>
    </row>
    <row r="948" spans="1:46" s="12" customFormat="1">
      <c r="A948" s="13" t="s">
        <v>35</v>
      </c>
      <c r="B948" s="179">
        <v>2020</v>
      </c>
      <c r="C948" s="179">
        <v>6</v>
      </c>
      <c r="D948" s="39" t="str">
        <f t="shared" si="222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209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210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85">
        <f t="shared" si="211"/>
        <v>99600.419930000004</v>
      </c>
      <c r="AD948" s="141">
        <v>0.1661</v>
      </c>
      <c r="AE948" s="186">
        <f t="shared" si="212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236" t="str">
        <f t="shared" si="219"/>
        <v>YAMAHA_Mounter</v>
      </c>
      <c r="AS948" s="22">
        <f t="shared" si="218"/>
        <v>1</v>
      </c>
      <c r="AT948" s="238" t="str">
        <f t="shared" si="220"/>
        <v>0-3 months</v>
      </c>
    </row>
    <row r="949" spans="1:46" s="12" customFormat="1">
      <c r="A949" s="13" t="s">
        <v>35</v>
      </c>
      <c r="B949" s="179">
        <v>2020</v>
      </c>
      <c r="C949" s="179">
        <v>6</v>
      </c>
      <c r="D949" s="39" t="str">
        <f t="shared" si="222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209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210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85">
        <f t="shared" si="211"/>
        <v>99600.419930000004</v>
      </c>
      <c r="AD949" s="141">
        <v>0.1661</v>
      </c>
      <c r="AE949" s="186">
        <f t="shared" si="212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236" t="str">
        <f t="shared" si="219"/>
        <v>YAMAHA_Mounter</v>
      </c>
      <c r="AS949" s="22">
        <f t="shared" si="218"/>
        <v>1</v>
      </c>
      <c r="AT949" s="238" t="str">
        <f t="shared" si="220"/>
        <v>0-3 months</v>
      </c>
    </row>
    <row r="950" spans="1:46" s="12" customFormat="1">
      <c r="A950" s="13" t="s">
        <v>35</v>
      </c>
      <c r="B950" s="179">
        <v>2020</v>
      </c>
      <c r="C950" s="179">
        <v>6</v>
      </c>
      <c r="D950" s="39" t="str">
        <f t="shared" si="222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209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210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85">
        <f t="shared" si="211"/>
        <v>89649.975663716832</v>
      </c>
      <c r="AD950" s="141">
        <v>0.16020000000000001</v>
      </c>
      <c r="AE950" s="186">
        <f t="shared" si="212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236" t="str">
        <f t="shared" si="219"/>
        <v>YAMAHA_Mounter</v>
      </c>
      <c r="AS950" s="22">
        <f t="shared" si="218"/>
        <v>1</v>
      </c>
      <c r="AT950" s="238" t="str">
        <f t="shared" si="220"/>
        <v>0-3 months</v>
      </c>
    </row>
    <row r="951" spans="1:46" s="12" customFormat="1">
      <c r="A951" s="13" t="s">
        <v>35</v>
      </c>
      <c r="B951" s="179">
        <v>2020</v>
      </c>
      <c r="C951" s="179">
        <v>6</v>
      </c>
      <c r="D951" s="39" t="str">
        <f t="shared" si="222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209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210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85">
        <f t="shared" si="211"/>
        <v>89649.975663716832</v>
      </c>
      <c r="AD951" s="141">
        <v>0.16020000000000001</v>
      </c>
      <c r="AE951" s="186">
        <f t="shared" si="212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236" t="str">
        <f t="shared" si="219"/>
        <v>YAMAHA_Mounter</v>
      </c>
      <c r="AS951" s="22">
        <f t="shared" si="218"/>
        <v>1</v>
      </c>
      <c r="AT951" s="238" t="str">
        <f t="shared" si="220"/>
        <v>0-3 months</v>
      </c>
    </row>
    <row r="952" spans="1:46" s="12" customFormat="1">
      <c r="A952" s="13" t="s">
        <v>35</v>
      </c>
      <c r="B952" s="179">
        <v>2020</v>
      </c>
      <c r="C952" s="179">
        <v>6</v>
      </c>
      <c r="D952" s="39" t="str">
        <f t="shared" si="222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209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210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85">
        <f t="shared" si="211"/>
        <v>77182.964601769927</v>
      </c>
      <c r="AD952" s="141">
        <v>0.13500000000000001</v>
      </c>
      <c r="AE952" s="186">
        <f t="shared" si="212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236" t="str">
        <f t="shared" si="219"/>
        <v>YAMAHA_Mounter</v>
      </c>
      <c r="AS952" s="22">
        <f t="shared" si="218"/>
        <v>1</v>
      </c>
      <c r="AT952" s="238" t="str">
        <f t="shared" si="220"/>
        <v>0-3 months</v>
      </c>
    </row>
    <row r="953" spans="1:46" s="12" customFormat="1">
      <c r="A953" s="13" t="s">
        <v>35</v>
      </c>
      <c r="B953" s="179">
        <v>2020</v>
      </c>
      <c r="C953" s="179">
        <v>6</v>
      </c>
      <c r="D953" s="39" t="str">
        <f t="shared" si="222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209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210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85">
        <f t="shared" si="211"/>
        <v>174107.73600000003</v>
      </c>
      <c r="AD953" s="141">
        <v>0.1797</v>
      </c>
      <c r="AE953" s="186">
        <f t="shared" si="212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236" t="str">
        <f t="shared" si="219"/>
        <v>YAMAHA_Mounter</v>
      </c>
      <c r="AS953" s="22">
        <f t="shared" si="218"/>
        <v>1</v>
      </c>
      <c r="AT953" s="238" t="str">
        <f t="shared" si="220"/>
        <v>0-3 months</v>
      </c>
    </row>
    <row r="954" spans="1:46" s="12" customFormat="1">
      <c r="A954" s="13" t="s">
        <v>35</v>
      </c>
      <c r="B954" s="179">
        <v>2020</v>
      </c>
      <c r="C954" s="179">
        <v>6</v>
      </c>
      <c r="D954" s="39" t="str">
        <f t="shared" si="222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209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210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85">
        <f t="shared" si="211"/>
        <v>121347.81600000002</v>
      </c>
      <c r="AD954" s="141">
        <v>0.1797</v>
      </c>
      <c r="AE954" s="186">
        <f t="shared" si="212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236" t="str">
        <f t="shared" si="219"/>
        <v>YAMAHA_Mounter</v>
      </c>
      <c r="AS954" s="22">
        <f t="shared" si="218"/>
        <v>1</v>
      </c>
      <c r="AT954" s="238" t="str">
        <f t="shared" si="220"/>
        <v>0-3 months</v>
      </c>
    </row>
    <row r="955" spans="1:46" s="12" customFormat="1">
      <c r="A955" s="13" t="s">
        <v>35</v>
      </c>
      <c r="B955" s="179">
        <v>2020</v>
      </c>
      <c r="C955" s="179">
        <v>6</v>
      </c>
      <c r="D955" s="39" t="str">
        <f t="shared" si="222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209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210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85">
        <f t="shared" si="211"/>
        <v>121347.81600000002</v>
      </c>
      <c r="AD955" s="141">
        <v>0.1797</v>
      </c>
      <c r="AE955" s="186">
        <f t="shared" si="212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236" t="str">
        <f t="shared" si="219"/>
        <v>YAMAHA_Mounter</v>
      </c>
      <c r="AS955" s="22">
        <f t="shared" si="218"/>
        <v>1</v>
      </c>
      <c r="AT955" s="238" t="str">
        <f t="shared" si="220"/>
        <v>0-3 months</v>
      </c>
    </row>
    <row r="956" spans="1:46" s="12" customFormat="1">
      <c r="A956" s="13" t="s">
        <v>35</v>
      </c>
      <c r="B956" s="179">
        <v>2020</v>
      </c>
      <c r="C956" s="179">
        <v>6</v>
      </c>
      <c r="D956" s="39" t="str">
        <f t="shared" si="222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209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210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85">
        <f t="shared" si="211"/>
        <v>121347.81600000002</v>
      </c>
      <c r="AD956" s="141">
        <v>0.1797</v>
      </c>
      <c r="AE956" s="186">
        <f t="shared" si="212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236" t="str">
        <f t="shared" si="219"/>
        <v>YAMAHA_Mounter</v>
      </c>
      <c r="AS956" s="22">
        <f t="shared" si="218"/>
        <v>1</v>
      </c>
      <c r="AT956" s="238" t="str">
        <f t="shared" si="220"/>
        <v>0-3 months</v>
      </c>
    </row>
    <row r="957" spans="1:46" s="12" customFormat="1">
      <c r="A957" s="13" t="s">
        <v>35</v>
      </c>
      <c r="B957" s="179">
        <v>2020</v>
      </c>
      <c r="C957" s="179">
        <v>6</v>
      </c>
      <c r="D957" s="39" t="str">
        <f t="shared" si="222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209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210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85">
        <f t="shared" si="211"/>
        <v>234513</v>
      </c>
      <c r="AD957" s="141">
        <v>0.21299999999999999</v>
      </c>
      <c r="AE957" s="186">
        <f t="shared" si="212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236" t="str">
        <f t="shared" si="219"/>
        <v>YAMAHA_Mounter</v>
      </c>
      <c r="AS957" s="22">
        <f t="shared" si="218"/>
        <v>1</v>
      </c>
      <c r="AT957" s="238" t="str">
        <f t="shared" si="220"/>
        <v>0-3 months</v>
      </c>
    </row>
    <row r="958" spans="1:46" s="12" customFormat="1">
      <c r="A958" s="13" t="s">
        <v>35</v>
      </c>
      <c r="B958" s="179">
        <v>2020</v>
      </c>
      <c r="C958" s="179">
        <v>6</v>
      </c>
      <c r="D958" s="39" t="str">
        <f t="shared" si="222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209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210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85">
        <f t="shared" si="211"/>
        <v>157906.98342</v>
      </c>
      <c r="AD958" s="141">
        <v>0.21299999999999999</v>
      </c>
      <c r="AE958" s="186">
        <f t="shared" si="212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236" t="str">
        <f t="shared" si="219"/>
        <v>YAMAHA_Mounter</v>
      </c>
      <c r="AS958" s="22">
        <f t="shared" si="218"/>
        <v>1</v>
      </c>
      <c r="AT958" s="238" t="str">
        <f t="shared" si="220"/>
        <v>0-3 months</v>
      </c>
    </row>
    <row r="959" spans="1:46" s="12" customFormat="1">
      <c r="A959" s="13" t="s">
        <v>35</v>
      </c>
      <c r="B959" s="179">
        <v>2020</v>
      </c>
      <c r="C959" s="179">
        <v>6</v>
      </c>
      <c r="D959" s="39" t="str">
        <f t="shared" si="222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209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210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85">
        <f t="shared" si="211"/>
        <v>157906.98342</v>
      </c>
      <c r="AD959" s="141">
        <v>0.21299999999999999</v>
      </c>
      <c r="AE959" s="186">
        <f t="shared" si="212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236" t="str">
        <f t="shared" si="219"/>
        <v>YAMAHA_Mounter</v>
      </c>
      <c r="AS959" s="22">
        <f t="shared" si="218"/>
        <v>1</v>
      </c>
      <c r="AT959" s="238" t="str">
        <f t="shared" si="220"/>
        <v>0-3 months</v>
      </c>
    </row>
    <row r="960" spans="1:46" s="12" customFormat="1">
      <c r="A960" s="13" t="s">
        <v>35</v>
      </c>
      <c r="B960" s="179">
        <v>2020</v>
      </c>
      <c r="C960" s="179">
        <v>6</v>
      </c>
      <c r="D960" s="39" t="str">
        <f t="shared" si="222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209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210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85">
        <f t="shared" si="211"/>
        <v>62798.103999999999</v>
      </c>
      <c r="AD960" s="141">
        <v>0.1172</v>
      </c>
      <c r="AE960" s="186">
        <f t="shared" si="212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236" t="str">
        <f t="shared" si="219"/>
        <v>YAMAHA_Mounter</v>
      </c>
      <c r="AS960" s="22">
        <f t="shared" si="218"/>
        <v>1</v>
      </c>
      <c r="AT960" s="238" t="str">
        <f t="shared" si="220"/>
        <v>0-3 months</v>
      </c>
    </row>
    <row r="961" spans="1:46" s="12" customFormat="1">
      <c r="A961" s="13" t="s">
        <v>35</v>
      </c>
      <c r="B961" s="179">
        <v>2020</v>
      </c>
      <c r="C961" s="179">
        <v>6</v>
      </c>
      <c r="D961" s="39" t="str">
        <f t="shared" si="222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209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210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85">
        <f t="shared" si="211"/>
        <v>315418.14159292041</v>
      </c>
      <c r="AD961" s="141">
        <v>0.26040000000000002</v>
      </c>
      <c r="AE961" s="186">
        <f t="shared" si="212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236" t="str">
        <f t="shared" si="219"/>
        <v>YAMAHA_Mounter</v>
      </c>
      <c r="AS961" s="22">
        <f t="shared" si="218"/>
        <v>1</v>
      </c>
      <c r="AT961" s="238" t="str">
        <f t="shared" si="220"/>
        <v>0-3 months</v>
      </c>
    </row>
    <row r="962" spans="1:46" s="12" customFormat="1">
      <c r="A962" s="13" t="s">
        <v>35</v>
      </c>
      <c r="B962" s="179">
        <v>2020</v>
      </c>
      <c r="C962" s="179">
        <v>7</v>
      </c>
      <c r="D962" s="39" t="str">
        <f t="shared" si="222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85">
        <f t="shared" ref="AC962:AC1025" si="226">IF(R962&lt;&gt;"",AB962*AD962,"")</f>
        <v>93373.944690265489</v>
      </c>
      <c r="AD962" s="141">
        <v>0.11269999999999999</v>
      </c>
      <c r="AE962" s="186">
        <f t="shared" ref="AE962:AE1025" si="227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236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38" t="str">
        <f t="shared" si="220"/>
        <v>0-3 months</v>
      </c>
    </row>
    <row r="963" spans="1:46" s="12" customFormat="1">
      <c r="A963" s="13" t="s">
        <v>35</v>
      </c>
      <c r="B963" s="179">
        <v>2020</v>
      </c>
      <c r="C963" s="179">
        <v>5</v>
      </c>
      <c r="D963" s="39" t="str">
        <f t="shared" si="222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224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225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85">
        <f t="shared" si="226"/>
        <v>97713.13975752212</v>
      </c>
      <c r="AD963" s="141">
        <v>0.10539999999999999</v>
      </c>
      <c r="AE963" s="186">
        <f t="shared" si="227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236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38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35</v>
      </c>
      <c r="B964" s="179">
        <v>2020</v>
      </c>
      <c r="C964" s="179">
        <v>7</v>
      </c>
      <c r="D964" s="39" t="str">
        <f t="shared" si="222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224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225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85">
        <f t="shared" si="226"/>
        <v>87152.957999999999</v>
      </c>
      <c r="AD964" s="141">
        <v>0.15029999999999999</v>
      </c>
      <c r="AE964" s="186">
        <f t="shared" si="227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236" t="str">
        <f t="shared" si="234"/>
        <v>YAMAHA_Mounter</v>
      </c>
      <c r="AS964" s="22">
        <f t="shared" si="233"/>
        <v>0</v>
      </c>
      <c r="AT964" s="238" t="str">
        <f t="shared" si="235"/>
        <v>0-3 months</v>
      </c>
    </row>
    <row r="965" spans="1:46" s="12" customFormat="1">
      <c r="A965" s="13" t="s">
        <v>35</v>
      </c>
      <c r="B965" s="179">
        <v>2020</v>
      </c>
      <c r="C965" s="179">
        <v>7</v>
      </c>
      <c r="D965" s="39" t="str">
        <f t="shared" si="222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224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225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85">
        <f t="shared" si="226"/>
        <v>122503.38156000001</v>
      </c>
      <c r="AD965" s="141">
        <v>0.1318</v>
      </c>
      <c r="AE965" s="186">
        <f t="shared" si="227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236" t="str">
        <f t="shared" si="234"/>
        <v>YAMAHA_Mounter</v>
      </c>
      <c r="AS965" s="22">
        <f t="shared" si="233"/>
        <v>0</v>
      </c>
      <c r="AT965" s="238" t="str">
        <f t="shared" si="235"/>
        <v>0-3 months</v>
      </c>
    </row>
    <row r="966" spans="1:46" s="12" customFormat="1">
      <c r="A966" s="13" t="s">
        <v>35</v>
      </c>
      <c r="B966" s="179">
        <v>2020</v>
      </c>
      <c r="C966" s="179">
        <v>7</v>
      </c>
      <c r="D966" s="39" t="str">
        <f t="shared" si="222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224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225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85">
        <f t="shared" si="226"/>
        <v>171212.84000000003</v>
      </c>
      <c r="AD966" s="141">
        <v>0.109</v>
      </c>
      <c r="AE966" s="186">
        <f t="shared" si="227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236" t="str">
        <f t="shared" si="234"/>
        <v>YAMAHA_Mounter</v>
      </c>
      <c r="AS966" s="22">
        <f t="shared" si="233"/>
        <v>0</v>
      </c>
      <c r="AT966" s="238" t="str">
        <f t="shared" si="235"/>
        <v>0-3 months</v>
      </c>
    </row>
    <row r="967" spans="1:46" s="12" customFormat="1">
      <c r="A967" s="13" t="s">
        <v>35</v>
      </c>
      <c r="B967" s="179">
        <v>2020</v>
      </c>
      <c r="C967" s="179">
        <v>7</v>
      </c>
      <c r="D967" s="39" t="str">
        <f t="shared" si="222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224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225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85">
        <f t="shared" si="226"/>
        <v>90296.219469026561</v>
      </c>
      <c r="AD967" s="141">
        <v>0.16200000000000001</v>
      </c>
      <c r="AE967" s="186">
        <f t="shared" si="227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236" t="str">
        <f t="shared" si="234"/>
        <v>YAMAHA_Mounter</v>
      </c>
      <c r="AS967" s="22">
        <f t="shared" si="233"/>
        <v>0</v>
      </c>
      <c r="AT967" s="238" t="str">
        <f t="shared" si="235"/>
        <v>0-3 months</v>
      </c>
    </row>
    <row r="968" spans="1:46" s="12" customFormat="1">
      <c r="A968" s="13" t="s">
        <v>34</v>
      </c>
      <c r="B968" s="179">
        <v>2020</v>
      </c>
      <c r="C968" s="179">
        <v>2</v>
      </c>
      <c r="D968" s="39" t="str">
        <f t="shared" si="222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224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225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85">
        <f t="shared" si="226"/>
        <v>72425.24601769913</v>
      </c>
      <c r="AD968" s="141">
        <v>0.1232</v>
      </c>
      <c r="AE968" s="186">
        <f t="shared" si="227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236" t="str">
        <f t="shared" si="234"/>
        <v>YAMAHA_Mounter</v>
      </c>
      <c r="AS968" s="22">
        <f t="shared" si="233"/>
        <v>4</v>
      </c>
      <c r="AT968" s="238" t="str">
        <f t="shared" si="235"/>
        <v>4-6 months</v>
      </c>
    </row>
    <row r="969" spans="1:46" s="12" customFormat="1">
      <c r="A969" s="13" t="s">
        <v>34</v>
      </c>
      <c r="B969" s="179">
        <v>2020</v>
      </c>
      <c r="C969" s="179">
        <v>3</v>
      </c>
      <c r="D969" s="39" t="str">
        <f t="shared" si="222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224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225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85">
        <f t="shared" si="226"/>
        <v>96390.95575221238</v>
      </c>
      <c r="AD969" s="141">
        <v>0.16669999999999999</v>
      </c>
      <c r="AE969" s="186">
        <f t="shared" si="227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236" t="str">
        <f t="shared" si="234"/>
        <v>YAMAHA_Mounter</v>
      </c>
      <c r="AS969" s="22">
        <f t="shared" si="233"/>
        <v>3</v>
      </c>
      <c r="AT969" s="238" t="str">
        <f t="shared" si="235"/>
        <v>0-3 months</v>
      </c>
    </row>
    <row r="970" spans="1:46" s="12" customFormat="1">
      <c r="A970" s="13" t="s">
        <v>34</v>
      </c>
      <c r="B970" s="179">
        <v>2020</v>
      </c>
      <c r="C970" s="179">
        <v>3</v>
      </c>
      <c r="D970" s="39" t="str">
        <f t="shared" si="222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224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225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85">
        <f t="shared" si="226"/>
        <v>144586.43362831857</v>
      </c>
      <c r="AD970" s="141">
        <v>0.16669999999999999</v>
      </c>
      <c r="AE970" s="186">
        <f t="shared" si="227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236" t="str">
        <f t="shared" si="234"/>
        <v>YAMAHA_Mounter</v>
      </c>
      <c r="AS970" s="22">
        <f t="shared" si="233"/>
        <v>3</v>
      </c>
      <c r="AT970" s="238" t="str">
        <f t="shared" si="235"/>
        <v>0-3 months</v>
      </c>
    </row>
    <row r="971" spans="1:46" s="12" customFormat="1">
      <c r="A971" s="13" t="s">
        <v>34</v>
      </c>
      <c r="B971" s="179">
        <v>2020</v>
      </c>
      <c r="C971" s="179">
        <v>3</v>
      </c>
      <c r="D971" s="39" t="str">
        <f t="shared" si="222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224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225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85">
        <f t="shared" si="226"/>
        <v>189799.6181224779</v>
      </c>
      <c r="AD971" s="141">
        <v>0.16170000000000001</v>
      </c>
      <c r="AE971" s="186">
        <f t="shared" si="227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236" t="str">
        <f t="shared" si="234"/>
        <v>YAMAHA_Mounter</v>
      </c>
      <c r="AS971" s="22">
        <f t="shared" si="233"/>
        <v>3</v>
      </c>
      <c r="AT971" s="238" t="str">
        <f t="shared" si="235"/>
        <v>0-3 months</v>
      </c>
    </row>
    <row r="972" spans="1:46" s="12" customFormat="1">
      <c r="A972" s="13" t="s">
        <v>34</v>
      </c>
      <c r="B972" s="179">
        <v>2020</v>
      </c>
      <c r="C972" s="179">
        <v>3</v>
      </c>
      <c r="D972" s="39" t="str">
        <f t="shared" si="222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224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225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85">
        <f t="shared" si="226"/>
        <v>137064.94876274338</v>
      </c>
      <c r="AD972" s="141">
        <v>0.16170000000000001</v>
      </c>
      <c r="AE972" s="186">
        <f t="shared" si="227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236" t="str">
        <f t="shared" si="234"/>
        <v>YAMAHA_Mounter</v>
      </c>
      <c r="AS972" s="22">
        <f t="shared" si="233"/>
        <v>3</v>
      </c>
      <c r="AT972" s="238" t="str">
        <f t="shared" si="235"/>
        <v>0-3 months</v>
      </c>
    </row>
    <row r="973" spans="1:46" s="12" customFormat="1">
      <c r="A973" s="13" t="s">
        <v>35</v>
      </c>
      <c r="B973" s="179">
        <v>2020</v>
      </c>
      <c r="C973" s="179">
        <v>4</v>
      </c>
      <c r="D973" s="39" t="str">
        <f t="shared" si="222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224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225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85">
        <f t="shared" si="226"/>
        <v>106346.32400000001</v>
      </c>
      <c r="AD973" s="141">
        <v>9.1700000000000004E-2</v>
      </c>
      <c r="AE973" s="186">
        <f t="shared" si="227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236" t="str">
        <f t="shared" si="234"/>
        <v>SIGMA</v>
      </c>
      <c r="AS973" s="22">
        <f t="shared" si="233"/>
        <v>2</v>
      </c>
      <c r="AT973" s="238" t="str">
        <f t="shared" si="235"/>
        <v>0-3 months</v>
      </c>
    </row>
    <row r="974" spans="1:46" s="12" customFormat="1">
      <c r="A974" s="13" t="s">
        <v>35</v>
      </c>
      <c r="B974" s="179">
        <v>2020</v>
      </c>
      <c r="C974" s="179">
        <v>4</v>
      </c>
      <c r="D974" s="39" t="str">
        <f t="shared" si="222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224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225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85">
        <f t="shared" si="226"/>
        <v>89172.164411681428</v>
      </c>
      <c r="AD974" s="141">
        <v>0.1439</v>
      </c>
      <c r="AE974" s="186">
        <f t="shared" si="227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236" t="str">
        <f t="shared" si="234"/>
        <v>YAMAHA_Mounter</v>
      </c>
      <c r="AS974" s="22">
        <f t="shared" si="233"/>
        <v>2</v>
      </c>
      <c r="AT974" s="238" t="str">
        <f t="shared" si="235"/>
        <v>0-3 months</v>
      </c>
    </row>
    <row r="975" spans="1:46" s="12" customFormat="1">
      <c r="A975" s="13" t="s">
        <v>35</v>
      </c>
      <c r="B975" s="179">
        <v>2020</v>
      </c>
      <c r="C975" s="179">
        <v>4</v>
      </c>
      <c r="D975" s="39" t="str">
        <f t="shared" si="222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224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225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85">
        <f t="shared" si="226"/>
        <v>261308.27249999999</v>
      </c>
      <c r="AD975" s="141">
        <v>0.2341</v>
      </c>
      <c r="AE975" s="186">
        <f t="shared" si="227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236" t="str">
        <f t="shared" si="234"/>
        <v>YAMAHA_Mounter</v>
      </c>
      <c r="AS975" s="22">
        <f t="shared" si="233"/>
        <v>2</v>
      </c>
      <c r="AT975" s="238" t="str">
        <f t="shared" si="235"/>
        <v>0-3 months</v>
      </c>
    </row>
    <row r="976" spans="1:46" s="12" customFormat="1">
      <c r="A976" s="13" t="s">
        <v>35</v>
      </c>
      <c r="B976" s="179">
        <v>2020</v>
      </c>
      <c r="C976" s="179">
        <v>4</v>
      </c>
      <c r="D976" s="39" t="str">
        <f t="shared" si="222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224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225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85">
        <f t="shared" si="226"/>
        <v>261308.27249999999</v>
      </c>
      <c r="AD976" s="141">
        <v>0.2341</v>
      </c>
      <c r="AE976" s="186">
        <f t="shared" si="227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236" t="str">
        <f t="shared" si="234"/>
        <v>YAMAHA_Mounter</v>
      </c>
      <c r="AS976" s="22">
        <f t="shared" si="233"/>
        <v>2</v>
      </c>
      <c r="AT976" s="238" t="str">
        <f t="shared" si="235"/>
        <v>0-3 months</v>
      </c>
    </row>
    <row r="977" spans="1:46" s="12" customFormat="1">
      <c r="A977" s="13" t="s">
        <v>35</v>
      </c>
      <c r="B977" s="179">
        <v>2020</v>
      </c>
      <c r="C977" s="179">
        <v>4</v>
      </c>
      <c r="D977" s="39" t="str">
        <f t="shared" si="222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224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225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85">
        <f t="shared" si="226"/>
        <v>261308.27249999999</v>
      </c>
      <c r="AD977" s="141">
        <v>0.2341</v>
      </c>
      <c r="AE977" s="186">
        <f t="shared" si="227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236" t="str">
        <f t="shared" si="234"/>
        <v>YAMAHA_Mounter</v>
      </c>
      <c r="AS977" s="22">
        <f t="shared" si="233"/>
        <v>2</v>
      </c>
      <c r="AT977" s="238" t="str">
        <f t="shared" si="235"/>
        <v>0-3 months</v>
      </c>
    </row>
    <row r="978" spans="1:46" s="12" customFormat="1">
      <c r="A978" s="13" t="s">
        <v>35</v>
      </c>
      <c r="B978" s="179">
        <v>2020</v>
      </c>
      <c r="C978" s="179">
        <v>4</v>
      </c>
      <c r="D978" s="39" t="str">
        <f t="shared" si="222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224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225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85">
        <f t="shared" si="226"/>
        <v>116724.46500000001</v>
      </c>
      <c r="AD978" s="141">
        <v>0.1469</v>
      </c>
      <c r="AE978" s="186">
        <f t="shared" si="227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236" t="str">
        <f t="shared" si="234"/>
        <v>YAMAHA_Mounter</v>
      </c>
      <c r="AS978" s="22">
        <f t="shared" si="233"/>
        <v>2</v>
      </c>
      <c r="AT978" s="238" t="str">
        <f t="shared" si="235"/>
        <v>0-3 months</v>
      </c>
    </row>
    <row r="979" spans="1:46" s="12" customFormat="1">
      <c r="A979" s="13" t="s">
        <v>35</v>
      </c>
      <c r="B979" s="179">
        <v>2020</v>
      </c>
      <c r="C979" s="179">
        <v>4</v>
      </c>
      <c r="D979" s="39" t="str">
        <f t="shared" si="222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224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225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85">
        <f t="shared" si="226"/>
        <v>88814.000000000015</v>
      </c>
      <c r="AD979" s="141">
        <v>0.11</v>
      </c>
      <c r="AE979" s="186">
        <f t="shared" si="227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236" t="str">
        <f t="shared" si="234"/>
        <v>YAMAHA_Mounter</v>
      </c>
      <c r="AS979" s="22">
        <f t="shared" si="233"/>
        <v>2</v>
      </c>
      <c r="AT979" s="238" t="str">
        <f t="shared" si="235"/>
        <v>0-3 months</v>
      </c>
    </row>
    <row r="980" spans="1:46" s="12" customFormat="1">
      <c r="A980" s="13" t="s">
        <v>34</v>
      </c>
      <c r="B980" s="179">
        <v>2020</v>
      </c>
      <c r="C980" s="179">
        <v>1</v>
      </c>
      <c r="D980" s="39" t="str">
        <f t="shared" si="222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224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225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85">
        <f t="shared" si="226"/>
        <v>61658.601769911504</v>
      </c>
      <c r="AD980" s="141">
        <v>4.5699999999999998E-2</v>
      </c>
      <c r="AE980" s="186">
        <f t="shared" si="227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236" t="str">
        <f t="shared" si="234"/>
        <v>YAMAHA_Mounter</v>
      </c>
      <c r="AS980" s="22">
        <f t="shared" si="233"/>
        <v>5</v>
      </c>
      <c r="AT980" s="238" t="str">
        <f t="shared" si="235"/>
        <v>4-6 months</v>
      </c>
    </row>
    <row r="981" spans="1:46" s="12" customFormat="1">
      <c r="A981" s="13" t="s">
        <v>35</v>
      </c>
      <c r="B981" s="179">
        <v>2020</v>
      </c>
      <c r="C981" s="179">
        <v>4</v>
      </c>
      <c r="D981" s="39" t="str">
        <f t="shared" si="222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224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225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85">
        <f t="shared" si="226"/>
        <v>80759.469026548686</v>
      </c>
      <c r="AD981" s="141">
        <v>8.3799999999999999E-2</v>
      </c>
      <c r="AE981" s="186">
        <f t="shared" si="227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236" t="str">
        <f t="shared" si="234"/>
        <v>YAMAHA_Mounter</v>
      </c>
      <c r="AS981" s="22">
        <f t="shared" si="233"/>
        <v>2</v>
      </c>
      <c r="AT981" s="238" t="str">
        <f t="shared" si="235"/>
        <v>0-3 months</v>
      </c>
    </row>
    <row r="982" spans="1:46" s="12" customFormat="1">
      <c r="A982" s="13" t="s">
        <v>35</v>
      </c>
      <c r="B982" s="179">
        <v>2020</v>
      </c>
      <c r="C982" s="179">
        <v>4</v>
      </c>
      <c r="D982" s="39" t="str">
        <f t="shared" si="222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224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225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85">
        <f t="shared" si="226"/>
        <v>72602.762654867256</v>
      </c>
      <c r="AD982" s="141">
        <v>8.3799999999999999E-2</v>
      </c>
      <c r="AE982" s="186">
        <f t="shared" si="227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236" t="str">
        <f t="shared" si="234"/>
        <v>YAMAHA_Mounter</v>
      </c>
      <c r="AS982" s="22">
        <f t="shared" si="233"/>
        <v>2</v>
      </c>
      <c r="AT982" s="238" t="str">
        <f t="shared" si="235"/>
        <v>0-3 months</v>
      </c>
    </row>
    <row r="983" spans="1:46" s="12" customFormat="1">
      <c r="A983" s="13" t="s">
        <v>35</v>
      </c>
      <c r="B983" s="179">
        <v>2020</v>
      </c>
      <c r="C983" s="179">
        <v>5</v>
      </c>
      <c r="D983" s="39" t="str">
        <f t="shared" si="222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224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225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85">
        <f t="shared" si="226"/>
        <v>145221.52300884956</v>
      </c>
      <c r="AD983" s="141">
        <v>0.14419999999999999</v>
      </c>
      <c r="AE983" s="186">
        <f t="shared" si="227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236" t="str">
        <f t="shared" si="234"/>
        <v>YAMAHA_Mounter</v>
      </c>
      <c r="AS983" s="22">
        <f t="shared" si="233"/>
        <v>1</v>
      </c>
      <c r="AT983" s="238" t="str">
        <f t="shared" si="235"/>
        <v>0-3 months</v>
      </c>
    </row>
    <row r="984" spans="1:46" s="12" customFormat="1">
      <c r="A984" s="13" t="s">
        <v>35</v>
      </c>
      <c r="B984" s="179">
        <v>2020</v>
      </c>
      <c r="C984" s="179">
        <v>5</v>
      </c>
      <c r="D984" s="39" t="str">
        <f t="shared" si="222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224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225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85">
        <f t="shared" si="226"/>
        <v>145221.52300884956</v>
      </c>
      <c r="AD984" s="141">
        <v>0.14419999999999999</v>
      </c>
      <c r="AE984" s="186">
        <f t="shared" si="227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236" t="str">
        <f t="shared" si="234"/>
        <v>YAMAHA_Mounter</v>
      </c>
      <c r="AS984" s="22">
        <f t="shared" si="233"/>
        <v>1</v>
      </c>
      <c r="AT984" s="238" t="str">
        <f t="shared" si="235"/>
        <v>0-3 months</v>
      </c>
    </row>
    <row r="985" spans="1:46" s="12" customFormat="1">
      <c r="A985" s="13" t="s">
        <v>35</v>
      </c>
      <c r="B985" s="179">
        <v>2020</v>
      </c>
      <c r="C985" s="179">
        <v>5</v>
      </c>
      <c r="D985" s="39" t="str">
        <f t="shared" si="222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224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225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85">
        <f t="shared" si="226"/>
        <v>92158.311504424782</v>
      </c>
      <c r="AD985" s="141">
        <v>0.1226</v>
      </c>
      <c r="AE985" s="186">
        <f t="shared" si="227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236" t="str">
        <f t="shared" si="234"/>
        <v>YAMAHA_Mounter</v>
      </c>
      <c r="AS985" s="22">
        <f t="shared" si="233"/>
        <v>1</v>
      </c>
      <c r="AT985" s="238" t="str">
        <f t="shared" si="235"/>
        <v>0-3 months</v>
      </c>
    </row>
    <row r="986" spans="1:46" s="12" customFormat="1">
      <c r="A986" s="13" t="s">
        <v>35</v>
      </c>
      <c r="B986" s="179">
        <v>2020</v>
      </c>
      <c r="C986" s="179">
        <v>5</v>
      </c>
      <c r="D986" s="39" t="str">
        <f t="shared" si="222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224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225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85">
        <f t="shared" si="226"/>
        <v>63959.292000000009</v>
      </c>
      <c r="AD986" s="141">
        <v>8.4599999999999995E-2</v>
      </c>
      <c r="AE986" s="186">
        <f t="shared" si="227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236" t="str">
        <f t="shared" si="234"/>
        <v>YAMAHA_Mounter</v>
      </c>
      <c r="AS986" s="22">
        <f t="shared" si="233"/>
        <v>1</v>
      </c>
      <c r="AT986" s="238" t="str">
        <f t="shared" si="235"/>
        <v>0-3 months</v>
      </c>
    </row>
    <row r="987" spans="1:46" s="12" customFormat="1">
      <c r="A987" s="13" t="s">
        <v>35</v>
      </c>
      <c r="B987" s="179">
        <v>2020</v>
      </c>
      <c r="C987" s="179">
        <v>5</v>
      </c>
      <c r="D987" s="39" t="str">
        <f t="shared" si="222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224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225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85">
        <f t="shared" si="226"/>
        <v>63959.292000000009</v>
      </c>
      <c r="AD987" s="141">
        <v>8.4599999999999995E-2</v>
      </c>
      <c r="AE987" s="186">
        <f t="shared" si="227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236" t="str">
        <f t="shared" si="234"/>
        <v>YAMAHA_Mounter</v>
      </c>
      <c r="AS987" s="22">
        <f t="shared" si="233"/>
        <v>1</v>
      </c>
      <c r="AT987" s="238" t="str">
        <f t="shared" si="235"/>
        <v>0-3 months</v>
      </c>
    </row>
    <row r="988" spans="1:46" s="12" customFormat="1">
      <c r="A988" s="13" t="s">
        <v>35</v>
      </c>
      <c r="B988" s="179">
        <v>2020</v>
      </c>
      <c r="C988" s="179">
        <v>5</v>
      </c>
      <c r="D988" s="39" t="str">
        <f t="shared" si="222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224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225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85">
        <f t="shared" si="226"/>
        <v>63959.292000000009</v>
      </c>
      <c r="AD988" s="141">
        <v>8.4599999999999995E-2</v>
      </c>
      <c r="AE988" s="186">
        <f t="shared" si="227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236" t="str">
        <f t="shared" si="234"/>
        <v>YAMAHA_Mounter</v>
      </c>
      <c r="AS988" s="22">
        <f t="shared" si="233"/>
        <v>1</v>
      </c>
      <c r="AT988" s="238" t="str">
        <f t="shared" si="235"/>
        <v>0-3 months</v>
      </c>
    </row>
    <row r="989" spans="1:46" s="12" customFormat="1">
      <c r="A989" s="13" t="s">
        <v>35</v>
      </c>
      <c r="B989" s="179">
        <v>2020</v>
      </c>
      <c r="C989" s="179">
        <v>5</v>
      </c>
      <c r="D989" s="39" t="str">
        <f t="shared" si="222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224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225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85">
        <f t="shared" si="226"/>
        <v>69873.323893805325</v>
      </c>
      <c r="AD989" s="141">
        <v>0.12720000000000001</v>
      </c>
      <c r="AE989" s="186">
        <f t="shared" si="227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236" t="str">
        <f t="shared" si="234"/>
        <v>YAMAHA_Mounter</v>
      </c>
      <c r="AS989" s="22">
        <f t="shared" si="233"/>
        <v>1</v>
      </c>
      <c r="AT989" s="238" t="str">
        <f t="shared" si="235"/>
        <v>0-3 months</v>
      </c>
    </row>
    <row r="990" spans="1:46" s="12" customFormat="1">
      <c r="A990" s="13" t="s">
        <v>35</v>
      </c>
      <c r="B990" s="179">
        <v>2020</v>
      </c>
      <c r="C990" s="179">
        <v>6</v>
      </c>
      <c r="D990" s="39" t="str">
        <f t="shared" si="222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224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225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85">
        <f t="shared" si="226"/>
        <v>75817.529203539831</v>
      </c>
      <c r="AD990" s="141">
        <v>0.1056</v>
      </c>
      <c r="AE990" s="186">
        <f t="shared" si="227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236" t="str">
        <f t="shared" si="234"/>
        <v>YAMAHA_Mounter</v>
      </c>
      <c r="AS990" s="22">
        <f t="shared" si="233"/>
        <v>0</v>
      </c>
      <c r="AT990" s="238" t="str">
        <f t="shared" si="235"/>
        <v>0-3 months</v>
      </c>
    </row>
    <row r="991" spans="1:46" s="12" customFormat="1">
      <c r="A991" s="13" t="s">
        <v>35</v>
      </c>
      <c r="B991" s="179">
        <v>2020</v>
      </c>
      <c r="C991" s="179">
        <v>6</v>
      </c>
      <c r="D991" s="39" t="str">
        <f t="shared" si="222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224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225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85">
        <f t="shared" si="226"/>
        <v>75817.529203539831</v>
      </c>
      <c r="AD991" s="141">
        <v>0.1056</v>
      </c>
      <c r="AE991" s="186">
        <f t="shared" si="227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236" t="str">
        <f t="shared" si="234"/>
        <v>YAMAHA_Mounter</v>
      </c>
      <c r="AS991" s="22">
        <f t="shared" si="233"/>
        <v>0</v>
      </c>
      <c r="AT991" s="238" t="str">
        <f t="shared" si="235"/>
        <v>0-3 months</v>
      </c>
    </row>
    <row r="992" spans="1:46" s="12" customFormat="1">
      <c r="A992" s="13" t="s">
        <v>35</v>
      </c>
      <c r="B992" s="179">
        <v>2020</v>
      </c>
      <c r="C992" s="179">
        <v>6</v>
      </c>
      <c r="D992" s="39" t="str">
        <f t="shared" si="222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224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225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85">
        <f t="shared" si="226"/>
        <v>43304.615044247788</v>
      </c>
      <c r="AD992" s="141">
        <v>8.1699999999999995E-2</v>
      </c>
      <c r="AE992" s="186">
        <f t="shared" si="227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236" t="str">
        <f t="shared" si="234"/>
        <v>YAMAHA_Mounter</v>
      </c>
      <c r="AS992" s="22">
        <f t="shared" si="233"/>
        <v>0</v>
      </c>
      <c r="AT992" s="238" t="str">
        <f t="shared" si="235"/>
        <v>0-3 months</v>
      </c>
    </row>
    <row r="993" spans="1:46" s="12" customFormat="1">
      <c r="A993" s="13" t="s">
        <v>35</v>
      </c>
      <c r="B993" s="179">
        <v>2020</v>
      </c>
      <c r="C993" s="179">
        <v>6</v>
      </c>
      <c r="D993" s="39" t="str">
        <f t="shared" si="222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224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225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85">
        <f t="shared" si="226"/>
        <v>43304.615044247788</v>
      </c>
      <c r="AD993" s="141">
        <v>8.1699999999999995E-2</v>
      </c>
      <c r="AE993" s="186">
        <f t="shared" si="227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236" t="str">
        <f t="shared" si="234"/>
        <v>YAMAHA_Mounter</v>
      </c>
      <c r="AS993" s="22">
        <f t="shared" si="233"/>
        <v>0</v>
      </c>
      <c r="AT993" s="238" t="str">
        <f t="shared" si="235"/>
        <v>0-3 months</v>
      </c>
    </row>
    <row r="994" spans="1:46" s="12" customFormat="1">
      <c r="A994" s="13" t="s">
        <v>35</v>
      </c>
      <c r="B994" s="179">
        <v>2020</v>
      </c>
      <c r="C994" s="179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224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225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85">
        <f t="shared" si="226"/>
        <v>66357.684955752222</v>
      </c>
      <c r="AD994" s="141">
        <v>0.1208</v>
      </c>
      <c r="AE994" s="186">
        <f t="shared" si="227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236" t="str">
        <f t="shared" si="234"/>
        <v>YAMAHA_Mounter</v>
      </c>
      <c r="AS994" s="22">
        <f t="shared" si="233"/>
        <v>0</v>
      </c>
      <c r="AT994" s="238" t="str">
        <f t="shared" si="235"/>
        <v>0-3 months</v>
      </c>
    </row>
    <row r="995" spans="1:46" s="12" customFormat="1">
      <c r="A995" s="13" t="s">
        <v>35</v>
      </c>
      <c r="B995" s="179">
        <v>2020</v>
      </c>
      <c r="C995" s="179">
        <v>6</v>
      </c>
      <c r="D995" s="39" t="str">
        <f t="shared" si="237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224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225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85">
        <f t="shared" si="226"/>
        <v>84006.300000000017</v>
      </c>
      <c r="AD995" s="141">
        <v>0.16350000000000001</v>
      </c>
      <c r="AE995" s="186">
        <f t="shared" si="227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236" t="str">
        <f t="shared" si="234"/>
        <v>YAMAHA_Mounter</v>
      </c>
      <c r="AS995" s="22">
        <f t="shared" si="233"/>
        <v>0</v>
      </c>
      <c r="AT995" s="238" t="str">
        <f t="shared" si="235"/>
        <v>0-3 months</v>
      </c>
    </row>
    <row r="996" spans="1:46" s="12" customFormat="1" ht="28">
      <c r="A996" s="13" t="s">
        <v>35</v>
      </c>
      <c r="B996" s="179">
        <v>2020</v>
      </c>
      <c r="C996" s="179">
        <v>6</v>
      </c>
      <c r="D996" s="39" t="str">
        <f t="shared" si="237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224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225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85">
        <f t="shared" si="226"/>
        <v>12886.898336283186</v>
      </c>
      <c r="AD996" s="141">
        <v>0.12</v>
      </c>
      <c r="AE996" s="186">
        <f t="shared" si="227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236" t="str">
        <f t="shared" si="234"/>
        <v>YAMAHA_Mounter</v>
      </c>
      <c r="AS996" s="22">
        <f t="shared" si="233"/>
        <v>0</v>
      </c>
      <c r="AT996" s="238" t="str">
        <f t="shared" si="235"/>
        <v>0-3 months</v>
      </c>
    </row>
    <row r="997" spans="1:46" s="12" customFormat="1">
      <c r="A997" s="13" t="s">
        <v>35</v>
      </c>
      <c r="B997" s="179">
        <v>2020</v>
      </c>
      <c r="C997" s="179">
        <v>6</v>
      </c>
      <c r="D997" s="39" t="str">
        <f t="shared" si="237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224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225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85">
        <f t="shared" si="226"/>
        <v>99530.400000000009</v>
      </c>
      <c r="AD997" s="141">
        <v>0.113</v>
      </c>
      <c r="AE997" s="186">
        <f t="shared" si="227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236" t="str">
        <f t="shared" si="234"/>
        <v>YAMAHA_Mounter</v>
      </c>
      <c r="AS997" s="22">
        <f t="shared" si="233"/>
        <v>0</v>
      </c>
      <c r="AT997" s="238" t="str">
        <f t="shared" si="235"/>
        <v>0-3 months</v>
      </c>
    </row>
    <row r="998" spans="1:46" s="12" customFormat="1">
      <c r="A998" s="13" t="s">
        <v>35</v>
      </c>
      <c r="B998" s="179">
        <v>2020</v>
      </c>
      <c r="C998" s="179">
        <v>6</v>
      </c>
      <c r="D998" s="39" t="str">
        <f t="shared" si="237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224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225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85">
        <f t="shared" si="226"/>
        <v>68012.44</v>
      </c>
      <c r="AD998" s="141">
        <v>0.113</v>
      </c>
      <c r="AE998" s="186">
        <f t="shared" si="227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236" t="str">
        <f t="shared" si="234"/>
        <v>YAMAHA_Mounter</v>
      </c>
      <c r="AS998" s="22">
        <f t="shared" si="233"/>
        <v>0</v>
      </c>
      <c r="AT998" s="238" t="str">
        <f t="shared" si="235"/>
        <v>0-3 months</v>
      </c>
    </row>
    <row r="999" spans="1:46" s="12" customFormat="1">
      <c r="A999" s="13" t="s">
        <v>34</v>
      </c>
      <c r="B999" s="179">
        <v>2020</v>
      </c>
      <c r="C999" s="179">
        <v>3</v>
      </c>
      <c r="D999" s="39" t="str">
        <f t="shared" si="237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224"/>
        <v>Q4</v>
      </c>
      <c r="J999" s="191" t="s">
        <v>1157</v>
      </c>
      <c r="K999" s="191" t="s">
        <v>3142</v>
      </c>
      <c r="L999" s="17" t="s">
        <v>54</v>
      </c>
      <c r="M999" s="13" t="s">
        <v>46</v>
      </c>
      <c r="N999" s="13">
        <v>1</v>
      </c>
      <c r="O999" s="13"/>
      <c r="P999" s="39" t="str">
        <f t="shared" si="225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85">
        <f t="shared" si="226"/>
        <v>69014.070796460175</v>
      </c>
      <c r="AD999" s="141">
        <v>0.1187</v>
      </c>
      <c r="AE999" s="186">
        <f t="shared" si="227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236" t="str">
        <f t="shared" si="234"/>
        <v>YAMAHA_Mounter</v>
      </c>
      <c r="AS999" s="22">
        <f t="shared" si="233"/>
        <v>0</v>
      </c>
      <c r="AT999" s="238" t="str">
        <f t="shared" si="235"/>
        <v>0-3 months</v>
      </c>
    </row>
    <row r="1000" spans="1:46" s="12" customFormat="1">
      <c r="A1000" s="13" t="s">
        <v>34</v>
      </c>
      <c r="B1000" s="179">
        <v>2020</v>
      </c>
      <c r="C1000" s="179">
        <v>3</v>
      </c>
      <c r="D1000" s="39" t="str">
        <f t="shared" si="237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224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225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85">
        <f t="shared" si="226"/>
        <v>70982.28</v>
      </c>
      <c r="AD1000" s="141">
        <v>0.13139999999999999</v>
      </c>
      <c r="AE1000" s="186">
        <f t="shared" si="227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236" t="str">
        <f t="shared" si="234"/>
        <v>YAMAHA_Mounter</v>
      </c>
      <c r="AS1000" s="22">
        <f t="shared" si="233"/>
        <v>0</v>
      </c>
      <c r="AT1000" s="238" t="str">
        <f t="shared" si="235"/>
        <v>0-3 months</v>
      </c>
    </row>
    <row r="1001" spans="1:46" s="12" customFormat="1">
      <c r="A1001" s="13" t="s">
        <v>34</v>
      </c>
      <c r="B1001" s="179">
        <v>2020</v>
      </c>
      <c r="C1001" s="179">
        <v>3</v>
      </c>
      <c r="D1001" s="39" t="str">
        <f t="shared" si="237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224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225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85">
        <f t="shared" si="226"/>
        <v>90158.640000000014</v>
      </c>
      <c r="AD1001" s="141">
        <v>0.104</v>
      </c>
      <c r="AE1001" s="186">
        <f t="shared" si="227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236" t="str">
        <f t="shared" si="234"/>
        <v>YAMAHA_Mounter</v>
      </c>
      <c r="AS1001" s="22">
        <f t="shared" si="233"/>
        <v>0</v>
      </c>
      <c r="AT1001" s="238" t="str">
        <f t="shared" si="235"/>
        <v>0-3 months</v>
      </c>
    </row>
    <row r="1002" spans="1:46" s="12" customFormat="1">
      <c r="A1002" s="13" t="s">
        <v>34</v>
      </c>
      <c r="B1002" s="179">
        <v>2020</v>
      </c>
      <c r="C1002" s="179">
        <v>3</v>
      </c>
      <c r="D1002" s="39" t="str">
        <f t="shared" si="237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224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225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85">
        <f t="shared" si="226"/>
        <v>184825.80530973457</v>
      </c>
      <c r="AD1002" s="141">
        <v>0.2767</v>
      </c>
      <c r="AE1002" s="186">
        <f t="shared" si="227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236" t="str">
        <f t="shared" si="234"/>
        <v>YAMAHA_Mounter</v>
      </c>
      <c r="AS1002" s="22">
        <f t="shared" si="233"/>
        <v>0</v>
      </c>
      <c r="AT1002" s="238" t="str">
        <f t="shared" si="235"/>
        <v>0-3 months</v>
      </c>
    </row>
    <row r="1003" spans="1:46" s="12" customFormat="1">
      <c r="A1003" s="13" t="s">
        <v>34</v>
      </c>
      <c r="B1003" s="179">
        <v>2020</v>
      </c>
      <c r="C1003" s="179">
        <v>3</v>
      </c>
      <c r="D1003" s="39" t="str">
        <f t="shared" si="237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224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225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85">
        <f t="shared" si="226"/>
        <v>89325.72</v>
      </c>
      <c r="AD1003" s="141">
        <v>0.1133</v>
      </c>
      <c r="AE1003" s="186">
        <f t="shared" si="227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236" t="str">
        <f t="shared" si="234"/>
        <v>YAMAHA_Mounter</v>
      </c>
      <c r="AS1003" s="22">
        <f t="shared" si="233"/>
        <v>0</v>
      </c>
      <c r="AT1003" s="238" t="str">
        <f t="shared" si="235"/>
        <v>0-3 months</v>
      </c>
    </row>
    <row r="1004" spans="1:46" s="12" customFormat="1">
      <c r="A1004" s="13" t="s">
        <v>34</v>
      </c>
      <c r="B1004" s="179">
        <v>2020</v>
      </c>
      <c r="C1004" s="179">
        <v>1</v>
      </c>
      <c r="D1004" s="39" t="str">
        <f t="shared" si="237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224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225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85">
        <f t="shared" si="226"/>
        <v>201220.84999999998</v>
      </c>
      <c r="AD1004" s="141">
        <v>0.19009999999999999</v>
      </c>
      <c r="AE1004" s="186">
        <f t="shared" si="227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236" t="str">
        <f t="shared" si="234"/>
        <v>YAMAHA_Mounter</v>
      </c>
      <c r="AS1004" s="22">
        <f t="shared" si="233"/>
        <v>2</v>
      </c>
      <c r="AT1004" s="238" t="str">
        <f t="shared" si="235"/>
        <v>0-3 months</v>
      </c>
    </row>
    <row r="1005" spans="1:46" s="12" customFormat="1">
      <c r="A1005" s="13" t="s">
        <v>34</v>
      </c>
      <c r="B1005" s="179">
        <v>2020</v>
      </c>
      <c r="C1005" s="179">
        <v>1</v>
      </c>
      <c r="D1005" s="39" t="str">
        <f t="shared" si="237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224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225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85">
        <f t="shared" si="226"/>
        <v>88978.240000000005</v>
      </c>
      <c r="AD1005" s="141">
        <v>0.1172</v>
      </c>
      <c r="AE1005" s="186">
        <f t="shared" si="227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236" t="str">
        <f t="shared" si="234"/>
        <v>YAMAHA_Mounter</v>
      </c>
      <c r="AS1005" s="22">
        <f t="shared" si="233"/>
        <v>2</v>
      </c>
      <c r="AT1005" s="238" t="str">
        <f t="shared" si="235"/>
        <v>0-3 months</v>
      </c>
    </row>
    <row r="1006" spans="1:46" s="12" customFormat="1">
      <c r="A1006" s="13" t="s">
        <v>34</v>
      </c>
      <c r="B1006" s="179">
        <v>2020</v>
      </c>
      <c r="C1006" s="179">
        <v>1</v>
      </c>
      <c r="D1006" s="39" t="str">
        <f t="shared" si="237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224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225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85">
        <f t="shared" si="226"/>
        <v>61600.32</v>
      </c>
      <c r="AD1006" s="141">
        <v>0.1172</v>
      </c>
      <c r="AE1006" s="186">
        <f t="shared" si="227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236" t="str">
        <f t="shared" si="234"/>
        <v>YAMAHA_Mounter</v>
      </c>
      <c r="AS1006" s="22">
        <f t="shared" si="233"/>
        <v>2</v>
      </c>
      <c r="AT1006" s="238" t="str">
        <f t="shared" si="235"/>
        <v>0-3 months</v>
      </c>
    </row>
    <row r="1007" spans="1:46" s="12" customFormat="1">
      <c r="A1007" s="13" t="s">
        <v>34</v>
      </c>
      <c r="B1007" s="179">
        <v>2020</v>
      </c>
      <c r="C1007" s="179">
        <v>1</v>
      </c>
      <c r="D1007" s="39" t="str">
        <f t="shared" si="237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224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225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85">
        <f t="shared" si="226"/>
        <v>69374.09</v>
      </c>
      <c r="AD1007" s="141">
        <v>8.4099999999999994E-2</v>
      </c>
      <c r="AE1007" s="186">
        <f t="shared" si="227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236" t="str">
        <f t="shared" si="234"/>
        <v>YAMAHA_Mounter</v>
      </c>
      <c r="AS1007" s="22">
        <f t="shared" si="233"/>
        <v>2</v>
      </c>
      <c r="AT1007" s="238" t="str">
        <f t="shared" si="235"/>
        <v>0-3 months</v>
      </c>
    </row>
    <row r="1008" spans="1:46" s="12" customFormat="1">
      <c r="A1008" s="13" t="s">
        <v>34</v>
      </c>
      <c r="B1008" s="179">
        <v>2020</v>
      </c>
      <c r="C1008" s="179">
        <v>1</v>
      </c>
      <c r="D1008" s="39" t="str">
        <f t="shared" si="237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224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225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85">
        <f t="shared" si="226"/>
        <v>100729.66794499998</v>
      </c>
      <c r="AD1008" s="141">
        <v>0.16489999999999999</v>
      </c>
      <c r="AE1008" s="186">
        <f t="shared" si="227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236" t="str">
        <f t="shared" si="234"/>
        <v>YAMAHA_Mounter</v>
      </c>
      <c r="AS1008" s="22">
        <f t="shared" si="233"/>
        <v>2</v>
      </c>
      <c r="AT1008" s="238" t="str">
        <f t="shared" si="235"/>
        <v>0-3 months</v>
      </c>
    </row>
    <row r="1009" spans="1:46" s="12" customFormat="1">
      <c r="A1009" s="13" t="s">
        <v>34</v>
      </c>
      <c r="B1009" s="179">
        <v>2020</v>
      </c>
      <c r="C1009" s="179">
        <v>1</v>
      </c>
      <c r="D1009" s="39" t="str">
        <f t="shared" si="237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224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225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85">
        <f t="shared" si="226"/>
        <v>100729.66794499998</v>
      </c>
      <c r="AD1009" s="141">
        <v>0.16489999999999999</v>
      </c>
      <c r="AE1009" s="186">
        <f t="shared" si="227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236" t="str">
        <f t="shared" si="234"/>
        <v>YAMAHA_Mounter</v>
      </c>
      <c r="AS1009" s="22">
        <f t="shared" si="233"/>
        <v>2</v>
      </c>
      <c r="AT1009" s="238" t="str">
        <f t="shared" si="235"/>
        <v>0-3 months</v>
      </c>
    </row>
    <row r="1010" spans="1:46" s="12" customFormat="1">
      <c r="A1010" s="13" t="s">
        <v>34</v>
      </c>
      <c r="B1010" s="179">
        <v>2020</v>
      </c>
      <c r="C1010" s="179">
        <v>1</v>
      </c>
      <c r="D1010" s="39" t="str">
        <f t="shared" si="237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224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225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85">
        <f t="shared" si="226"/>
        <v>91511.150442477883</v>
      </c>
      <c r="AD1010" s="141">
        <v>0.1096</v>
      </c>
      <c r="AE1010" s="186">
        <f t="shared" si="227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236" t="str">
        <f t="shared" si="234"/>
        <v>YAMAHA_Mounter</v>
      </c>
      <c r="AS1010" s="22">
        <f t="shared" si="233"/>
        <v>2</v>
      </c>
      <c r="AT1010" s="238" t="str">
        <f t="shared" si="235"/>
        <v>0-3 months</v>
      </c>
    </row>
    <row r="1011" spans="1:46" s="12" customFormat="1">
      <c r="A1011" s="13" t="s">
        <v>34</v>
      </c>
      <c r="B1011" s="179">
        <v>2020</v>
      </c>
      <c r="C1011" s="179">
        <v>1</v>
      </c>
      <c r="D1011" s="39" t="str">
        <f t="shared" si="237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224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225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85">
        <f t="shared" si="226"/>
        <v>91511.150442477883</v>
      </c>
      <c r="AD1011" s="141">
        <v>0.1096</v>
      </c>
      <c r="AE1011" s="186">
        <f t="shared" si="227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236" t="str">
        <f t="shared" si="234"/>
        <v>YAMAHA_Mounter</v>
      </c>
      <c r="AS1011" s="22">
        <f t="shared" si="233"/>
        <v>2</v>
      </c>
      <c r="AT1011" s="238" t="str">
        <f t="shared" si="235"/>
        <v>0-3 months</v>
      </c>
    </row>
    <row r="1012" spans="1:46" s="12" customFormat="1">
      <c r="A1012" s="13" t="s">
        <v>34</v>
      </c>
      <c r="B1012" s="179">
        <v>2020</v>
      </c>
      <c r="C1012" s="179">
        <v>2</v>
      </c>
      <c r="D1012" s="39" t="str">
        <f t="shared" si="237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224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225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85">
        <f t="shared" si="226"/>
        <v>46457.458407079655</v>
      </c>
      <c r="AD1012" s="141">
        <v>9.0800000000000006E-2</v>
      </c>
      <c r="AE1012" s="186">
        <f t="shared" si="227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236" t="str">
        <f t="shared" si="234"/>
        <v>YAMAHA_Mounter</v>
      </c>
      <c r="AS1012" s="22">
        <f t="shared" si="233"/>
        <v>1</v>
      </c>
      <c r="AT1012" s="238" t="str">
        <f t="shared" si="235"/>
        <v>0-3 months</v>
      </c>
    </row>
    <row r="1013" spans="1:46" s="12" customFormat="1">
      <c r="A1013" s="13" t="s">
        <v>34</v>
      </c>
      <c r="B1013" s="179">
        <v>2020</v>
      </c>
      <c r="C1013" s="179">
        <v>2</v>
      </c>
      <c r="D1013" s="39" t="str">
        <f t="shared" si="237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224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225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85">
        <f t="shared" si="226"/>
        <v>70390.088495575226</v>
      </c>
      <c r="AD1013" s="141">
        <v>9.0800000000000006E-2</v>
      </c>
      <c r="AE1013" s="186">
        <f t="shared" si="227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236" t="str">
        <f t="shared" si="234"/>
        <v>YAMAHA_Mounter</v>
      </c>
      <c r="AS1013" s="22">
        <f t="shared" si="233"/>
        <v>1</v>
      </c>
      <c r="AT1013" s="238" t="str">
        <f t="shared" si="235"/>
        <v>0-3 months</v>
      </c>
    </row>
    <row r="1014" spans="1:46" s="12" customFormat="1">
      <c r="A1014" s="13" t="s">
        <v>34</v>
      </c>
      <c r="B1014" s="179">
        <v>2020</v>
      </c>
      <c r="C1014" s="179">
        <v>1</v>
      </c>
      <c r="D1014" s="39" t="str">
        <f t="shared" si="237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224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225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85">
        <f t="shared" si="226"/>
        <v>93135.941600000006</v>
      </c>
      <c r="AD1014" s="141">
        <v>0.1105</v>
      </c>
      <c r="AE1014" s="186">
        <f t="shared" si="227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236" t="str">
        <f t="shared" si="234"/>
        <v>YAMAHA_Mounter</v>
      </c>
      <c r="AS1014" s="22">
        <f t="shared" si="233"/>
        <v>4</v>
      </c>
      <c r="AT1014" s="238" t="str">
        <f t="shared" si="235"/>
        <v>4-6 months</v>
      </c>
    </row>
    <row r="1015" spans="1:46" s="12" customFormat="1">
      <c r="A1015" s="13" t="s">
        <v>34</v>
      </c>
      <c r="B1015" s="179">
        <v>2020</v>
      </c>
      <c r="C1015" s="179">
        <v>1</v>
      </c>
      <c r="D1015" s="39" t="str">
        <f t="shared" si="237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224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225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85">
        <f t="shared" si="226"/>
        <v>108521.25745999999</v>
      </c>
      <c r="AD1015" s="141">
        <v>0.15939999999999999</v>
      </c>
      <c r="AE1015" s="186">
        <f t="shared" si="227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236" t="str">
        <f t="shared" si="234"/>
        <v>YAMAHA_Mounter</v>
      </c>
      <c r="AS1015" s="22">
        <f t="shared" si="233"/>
        <v>4</v>
      </c>
      <c r="AT1015" s="238" t="str">
        <f t="shared" si="235"/>
        <v>4-6 months</v>
      </c>
    </row>
    <row r="1016" spans="1:46" s="12" customFormat="1">
      <c r="A1016" s="13" t="s">
        <v>34</v>
      </c>
      <c r="B1016" s="179">
        <v>2020</v>
      </c>
      <c r="C1016" s="179">
        <v>3</v>
      </c>
      <c r="D1016" s="39" t="str">
        <f t="shared" si="237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224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225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85">
        <f t="shared" si="226"/>
        <v>73469.326000000001</v>
      </c>
      <c r="AD1016" s="141">
        <v>0.1009</v>
      </c>
      <c r="AE1016" s="186">
        <f t="shared" si="227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236" t="str">
        <f t="shared" si="234"/>
        <v>YAMAHA_Mounter</v>
      </c>
      <c r="AS1016" s="22">
        <f t="shared" si="233"/>
        <v>2</v>
      </c>
      <c r="AT1016" s="238" t="str">
        <f t="shared" si="235"/>
        <v>0-3 months</v>
      </c>
    </row>
    <row r="1017" spans="1:46" s="12" customFormat="1">
      <c r="A1017" s="13" t="s">
        <v>34</v>
      </c>
      <c r="B1017" s="179">
        <v>2020</v>
      </c>
      <c r="C1017" s="179">
        <v>3</v>
      </c>
      <c r="D1017" s="39" t="str">
        <f t="shared" si="237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224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225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85">
        <f t="shared" si="226"/>
        <v>178297.71</v>
      </c>
      <c r="AD1017" s="141">
        <v>0.1263</v>
      </c>
      <c r="AE1017" s="186">
        <f t="shared" si="227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236" t="str">
        <f t="shared" si="234"/>
        <v>YAMAHA_Mounter</v>
      </c>
      <c r="AS1017" s="22">
        <f t="shared" si="233"/>
        <v>2</v>
      </c>
      <c r="AT1017" s="238" t="str">
        <f t="shared" si="235"/>
        <v>0-3 months</v>
      </c>
    </row>
    <row r="1018" spans="1:46" s="12" customFormat="1">
      <c r="A1018" s="13" t="s">
        <v>34</v>
      </c>
      <c r="B1018" s="179">
        <v>2020</v>
      </c>
      <c r="C1018" s="179">
        <v>3</v>
      </c>
      <c r="D1018" s="39" t="str">
        <f t="shared" si="237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224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225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85">
        <f t="shared" si="226"/>
        <v>169751.72400000002</v>
      </c>
      <c r="AD1018" s="141">
        <v>0.14460000000000001</v>
      </c>
      <c r="AE1018" s="186">
        <f t="shared" si="227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236" t="str">
        <f t="shared" si="234"/>
        <v>YAMAHA_Mounter</v>
      </c>
      <c r="AS1018" s="22">
        <f t="shared" si="233"/>
        <v>2</v>
      </c>
      <c r="AT1018" s="238" t="str">
        <f t="shared" si="235"/>
        <v>0-3 months</v>
      </c>
    </row>
    <row r="1019" spans="1:46" s="12" customFormat="1">
      <c r="A1019" s="13" t="s">
        <v>34</v>
      </c>
      <c r="B1019" s="179">
        <v>2020</v>
      </c>
      <c r="C1019" s="179">
        <v>3</v>
      </c>
      <c r="D1019" s="39" t="str">
        <f t="shared" si="237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224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225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85">
        <f t="shared" si="226"/>
        <v>225899.00600675002</v>
      </c>
      <c r="AD1019" s="141">
        <v>0.19070000000000001</v>
      </c>
      <c r="AE1019" s="186">
        <f t="shared" si="227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236" t="str">
        <f t="shared" si="234"/>
        <v>YAMAHA_Mounter</v>
      </c>
      <c r="AS1019" s="22">
        <f t="shared" si="233"/>
        <v>2</v>
      </c>
      <c r="AT1019" s="238" t="str">
        <f t="shared" si="235"/>
        <v>0-3 months</v>
      </c>
    </row>
    <row r="1020" spans="1:46" s="12" customFormat="1">
      <c r="A1020" s="13" t="s">
        <v>34</v>
      </c>
      <c r="B1020" s="179">
        <v>2020</v>
      </c>
      <c r="C1020" s="179">
        <v>3</v>
      </c>
      <c r="D1020" s="39" t="str">
        <f t="shared" si="237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224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225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85">
        <f t="shared" si="226"/>
        <v>225899.00600675002</v>
      </c>
      <c r="AD1020" s="141">
        <v>0.19070000000000001</v>
      </c>
      <c r="AE1020" s="186">
        <f t="shared" si="227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236" t="str">
        <f t="shared" si="234"/>
        <v>YAMAHA_Mounter</v>
      </c>
      <c r="AS1020" s="22">
        <f t="shared" si="233"/>
        <v>2</v>
      </c>
      <c r="AT1020" s="238" t="str">
        <f t="shared" si="235"/>
        <v>0-3 months</v>
      </c>
    </row>
    <row r="1021" spans="1:46" s="12" customFormat="1">
      <c r="A1021" s="13" t="s">
        <v>34</v>
      </c>
      <c r="B1021" s="179">
        <v>2020</v>
      </c>
      <c r="C1021" s="179">
        <v>3</v>
      </c>
      <c r="D1021" s="39" t="str">
        <f t="shared" si="237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224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225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85">
        <f t="shared" si="226"/>
        <v>155859.11000000002</v>
      </c>
      <c r="AD1021" s="141">
        <v>0.19070000000000001</v>
      </c>
      <c r="AE1021" s="186">
        <f t="shared" si="227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236" t="str">
        <f t="shared" si="234"/>
        <v>YAMAHA_Mounter</v>
      </c>
      <c r="AS1021" s="22">
        <f t="shared" si="233"/>
        <v>2</v>
      </c>
      <c r="AT1021" s="238" t="str">
        <f t="shared" si="235"/>
        <v>0-3 months</v>
      </c>
    </row>
    <row r="1022" spans="1:46" s="12" customFormat="1">
      <c r="A1022" s="13" t="s">
        <v>34</v>
      </c>
      <c r="B1022" s="179">
        <v>2020</v>
      </c>
      <c r="C1022" s="179">
        <v>3</v>
      </c>
      <c r="D1022" s="39" t="str">
        <f t="shared" si="237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224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225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85">
        <f t="shared" si="226"/>
        <v>155859.11000000002</v>
      </c>
      <c r="AD1022" s="141">
        <v>0.19070000000000001</v>
      </c>
      <c r="AE1022" s="186">
        <f t="shared" si="227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236" t="str">
        <f t="shared" si="234"/>
        <v>YAMAHA_Mounter</v>
      </c>
      <c r="AS1022" s="22">
        <f t="shared" si="233"/>
        <v>2</v>
      </c>
      <c r="AT1022" s="238" t="str">
        <f t="shared" si="235"/>
        <v>0-3 months</v>
      </c>
    </row>
    <row r="1023" spans="1:46" s="12" customFormat="1">
      <c r="A1023" s="13" t="s">
        <v>35</v>
      </c>
      <c r="B1023" s="179">
        <v>2020</v>
      </c>
      <c r="C1023" s="179">
        <v>4</v>
      </c>
      <c r="D1023" s="39" t="str">
        <f t="shared" si="237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224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225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85">
        <f t="shared" si="226"/>
        <v>88188.156000000003</v>
      </c>
      <c r="AD1023" s="141">
        <v>0.1099</v>
      </c>
      <c r="AE1023" s="186">
        <f t="shared" si="227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236" t="str">
        <f t="shared" si="234"/>
        <v>YAMAHA_Mounter</v>
      </c>
      <c r="AS1023" s="22">
        <f t="shared" si="233"/>
        <v>1</v>
      </c>
      <c r="AT1023" s="238" t="str">
        <f t="shared" si="235"/>
        <v>0-3 months</v>
      </c>
    </row>
    <row r="1024" spans="1:46" s="12" customFormat="1">
      <c r="A1024" s="13" t="s">
        <v>34</v>
      </c>
      <c r="B1024" s="179">
        <v>2020</v>
      </c>
      <c r="C1024" s="179">
        <v>3</v>
      </c>
      <c r="D1024" s="39" t="str">
        <f t="shared" si="237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224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225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85">
        <f t="shared" si="226"/>
        <v>161477.86020796461</v>
      </c>
      <c r="AD1024" s="141">
        <v>0.1615</v>
      </c>
      <c r="AE1024" s="186">
        <f t="shared" si="227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236" t="str">
        <f t="shared" si="234"/>
        <v>YAMAHA_Mounter</v>
      </c>
      <c r="AS1024" s="22">
        <f t="shared" si="233"/>
        <v>2</v>
      </c>
      <c r="AT1024" s="238" t="str">
        <f t="shared" si="235"/>
        <v>0-3 months</v>
      </c>
    </row>
    <row r="1025" spans="1:46" s="12" customFormat="1">
      <c r="A1025" s="13" t="s">
        <v>34</v>
      </c>
      <c r="B1025" s="179">
        <v>2020</v>
      </c>
      <c r="C1025" s="179">
        <v>3</v>
      </c>
      <c r="D1025" s="39" t="str">
        <f t="shared" si="237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224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225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85">
        <f t="shared" si="226"/>
        <v>71806.805309734526</v>
      </c>
      <c r="AD1025" s="141">
        <v>0.1106</v>
      </c>
      <c r="AE1025" s="186">
        <f t="shared" si="227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236" t="str">
        <f t="shared" si="234"/>
        <v>YAMAHA_Mounter</v>
      </c>
      <c r="AS1025" s="22">
        <f t="shared" si="233"/>
        <v>2</v>
      </c>
      <c r="AT1025" s="238" t="str">
        <f t="shared" si="235"/>
        <v>0-3 months</v>
      </c>
    </row>
    <row r="1026" spans="1:46" s="12" customFormat="1">
      <c r="A1026" s="13" t="s">
        <v>35</v>
      </c>
      <c r="B1026" s="179">
        <v>2020</v>
      </c>
      <c r="C1026" s="179">
        <v>4</v>
      </c>
      <c r="D1026" s="39" t="str">
        <f t="shared" si="237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85">
        <f t="shared" ref="AC1026:AC1089" si="241">IF(R1026&lt;&gt;"",AB1026*AD1026,"")</f>
        <v>87129.053097345153</v>
      </c>
      <c r="AD1026" s="141">
        <v>0.13420000000000001</v>
      </c>
      <c r="AE1026" s="186">
        <f t="shared" ref="AE1026:AE1089" si="242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236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38" t="str">
        <f t="shared" si="235"/>
        <v>0-3 months</v>
      </c>
    </row>
    <row r="1027" spans="1:46" s="12" customFormat="1">
      <c r="A1027" s="13" t="s">
        <v>35</v>
      </c>
      <c r="B1027" s="179">
        <v>2020</v>
      </c>
      <c r="C1027" s="179">
        <v>4</v>
      </c>
      <c r="D1027" s="39" t="str">
        <f t="shared" si="237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239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240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85">
        <f t="shared" si="241"/>
        <v>88954.699115044248</v>
      </c>
      <c r="AD1027" s="141">
        <v>0.1106</v>
      </c>
      <c r="AE1027" s="186">
        <f t="shared" si="242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236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38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35</v>
      </c>
      <c r="B1028" s="179">
        <v>2020</v>
      </c>
      <c r="C1028" s="179">
        <v>4</v>
      </c>
      <c r="D1028" s="39" t="str">
        <f t="shared" si="237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239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240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85">
        <f t="shared" si="241"/>
        <v>88954.699115044248</v>
      </c>
      <c r="AD1028" s="141">
        <v>0.1106</v>
      </c>
      <c r="AE1028" s="186">
        <f t="shared" si="242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236" t="str">
        <f t="shared" si="249"/>
        <v>YAMAHA_Mounter</v>
      </c>
      <c r="AS1028" s="22">
        <f t="shared" si="248"/>
        <v>1</v>
      </c>
      <c r="AT1028" s="238" t="str">
        <f t="shared" si="250"/>
        <v>0-3 months</v>
      </c>
    </row>
    <row r="1029" spans="1:46" s="12" customFormat="1">
      <c r="A1029" s="13" t="s">
        <v>35</v>
      </c>
      <c r="B1029" s="179">
        <v>2020</v>
      </c>
      <c r="C1029" s="179">
        <v>4</v>
      </c>
      <c r="D1029" s="39" t="str">
        <f t="shared" si="237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239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240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85">
        <f t="shared" si="241"/>
        <v>88954.699115044248</v>
      </c>
      <c r="AD1029" s="141">
        <v>0.1106</v>
      </c>
      <c r="AE1029" s="186">
        <f t="shared" si="242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236" t="str">
        <f t="shared" si="249"/>
        <v>YAMAHA_Mounter</v>
      </c>
      <c r="AS1029" s="22">
        <f t="shared" si="248"/>
        <v>1</v>
      </c>
      <c r="AT1029" s="238" t="str">
        <f t="shared" si="250"/>
        <v>0-3 months</v>
      </c>
    </row>
    <row r="1030" spans="1:46" s="12" customFormat="1">
      <c r="A1030" s="13" t="s">
        <v>35</v>
      </c>
      <c r="B1030" s="179">
        <v>2020</v>
      </c>
      <c r="C1030" s="179">
        <v>4</v>
      </c>
      <c r="D1030" s="39" t="str">
        <f t="shared" si="237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239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240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85">
        <f t="shared" si="241"/>
        <v>88954.699115044248</v>
      </c>
      <c r="AD1030" s="141">
        <v>0.1106</v>
      </c>
      <c r="AE1030" s="186">
        <f t="shared" si="242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236" t="str">
        <f t="shared" si="249"/>
        <v>YAMAHA_Mounter</v>
      </c>
      <c r="AS1030" s="22">
        <f t="shared" si="248"/>
        <v>1</v>
      </c>
      <c r="AT1030" s="238" t="str">
        <f t="shared" si="250"/>
        <v>0-3 months</v>
      </c>
    </row>
    <row r="1031" spans="1:46" s="12" customFormat="1">
      <c r="A1031" s="13" t="s">
        <v>35</v>
      </c>
      <c r="B1031" s="179">
        <v>2020</v>
      </c>
      <c r="C1031" s="179">
        <v>4</v>
      </c>
      <c r="D1031" s="39" t="str">
        <f t="shared" si="237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239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240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85">
        <f t="shared" si="241"/>
        <v>170756.04424778762</v>
      </c>
      <c r="AD1031" s="141">
        <v>0.2049</v>
      </c>
      <c r="AE1031" s="186">
        <f t="shared" si="242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236" t="str">
        <f t="shared" si="249"/>
        <v>YAMAHA_Mounter</v>
      </c>
      <c r="AS1031" s="22">
        <f t="shared" si="248"/>
        <v>1</v>
      </c>
      <c r="AT1031" s="238" t="str">
        <f t="shared" si="250"/>
        <v>0-3 months</v>
      </c>
    </row>
    <row r="1032" spans="1:46" s="12" customFormat="1">
      <c r="A1032" s="13" t="s">
        <v>35</v>
      </c>
      <c r="B1032" s="179">
        <v>2020</v>
      </c>
      <c r="C1032" s="179">
        <v>4</v>
      </c>
      <c r="D1032" s="39" t="str">
        <f t="shared" si="237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239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240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85">
        <f t="shared" si="241"/>
        <v>198553.53982300885</v>
      </c>
      <c r="AD1032" s="141">
        <v>0.2049</v>
      </c>
      <c r="AE1032" s="186">
        <f t="shared" si="242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236" t="str">
        <f t="shared" si="249"/>
        <v>YAMAHA_Mounter</v>
      </c>
      <c r="AS1032" s="22">
        <f t="shared" si="248"/>
        <v>1</v>
      </c>
      <c r="AT1032" s="238" t="str">
        <f t="shared" si="250"/>
        <v>0-3 months</v>
      </c>
    </row>
    <row r="1033" spans="1:46" s="12" customFormat="1">
      <c r="A1033" s="13" t="s">
        <v>35</v>
      </c>
      <c r="B1033" s="179">
        <v>2020</v>
      </c>
      <c r="C1033" s="179">
        <v>4</v>
      </c>
      <c r="D1033" s="39" t="str">
        <f t="shared" si="237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239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240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85">
        <f t="shared" si="241"/>
        <v>181707.01327433632</v>
      </c>
      <c r="AD1033" s="141">
        <v>0.23150000000000001</v>
      </c>
      <c r="AE1033" s="186">
        <f t="shared" si="242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236" t="str">
        <f t="shared" si="249"/>
        <v>YAMAHA_Mounter</v>
      </c>
      <c r="AS1033" s="22">
        <f t="shared" si="248"/>
        <v>1</v>
      </c>
      <c r="AT1033" s="238" t="str">
        <f t="shared" si="250"/>
        <v>0-3 months</v>
      </c>
    </row>
    <row r="1034" spans="1:46" s="12" customFormat="1">
      <c r="A1034" s="13" t="s">
        <v>35</v>
      </c>
      <c r="B1034" s="179">
        <v>2020</v>
      </c>
      <c r="C1034" s="179">
        <v>4</v>
      </c>
      <c r="D1034" s="39" t="str">
        <f t="shared" si="237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239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240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85">
        <f t="shared" si="241"/>
        <v>155063.62831858409</v>
      </c>
      <c r="AD1034" s="141">
        <v>0.15240000000000001</v>
      </c>
      <c r="AE1034" s="186">
        <f t="shared" si="242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1199</v>
      </c>
      <c r="AP1034" s="28" t="str">
        <f t="shared" si="246"/>
        <v>20205</v>
      </c>
      <c r="AQ1034" s="28" t="str">
        <f t="shared" si="247"/>
        <v>20205RMB</v>
      </c>
      <c r="AR1034" s="236" t="str">
        <f t="shared" si="249"/>
        <v>YAMAHA_Mounter</v>
      </c>
      <c r="AS1034" s="22">
        <f t="shared" si="248"/>
        <v>1</v>
      </c>
      <c r="AT1034" s="238" t="str">
        <f t="shared" si="250"/>
        <v>0-3 months</v>
      </c>
    </row>
    <row r="1035" spans="1:46" s="12" customFormat="1">
      <c r="A1035" s="13" t="s">
        <v>35</v>
      </c>
      <c r="B1035" s="179">
        <v>2020</v>
      </c>
      <c r="C1035" s="179">
        <v>4</v>
      </c>
      <c r="D1035" s="39" t="str">
        <f t="shared" si="237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239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240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85">
        <f t="shared" si="241"/>
        <v>103375.75221238939</v>
      </c>
      <c r="AD1035" s="141">
        <v>0.15240000000000001</v>
      </c>
      <c r="AE1035" s="186">
        <f t="shared" si="242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1199</v>
      </c>
      <c r="AP1035" s="28" t="str">
        <f t="shared" si="246"/>
        <v>20205</v>
      </c>
      <c r="AQ1035" s="28" t="str">
        <f t="shared" si="247"/>
        <v>20205RMB</v>
      </c>
      <c r="AR1035" s="236" t="str">
        <f t="shared" si="249"/>
        <v>YAMAHA_Mounter</v>
      </c>
      <c r="AS1035" s="22">
        <f t="shared" si="248"/>
        <v>1</v>
      </c>
      <c r="AT1035" s="238" t="str">
        <f t="shared" si="250"/>
        <v>0-3 months</v>
      </c>
    </row>
    <row r="1036" spans="1:46" s="12" customFormat="1">
      <c r="A1036" s="13" t="s">
        <v>35</v>
      </c>
      <c r="B1036" s="179">
        <v>2020</v>
      </c>
      <c r="C1036" s="179">
        <v>4</v>
      </c>
      <c r="D1036" s="39" t="str">
        <f t="shared" si="237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239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240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85">
        <f t="shared" si="241"/>
        <v>124713.7168141593</v>
      </c>
      <c r="AD1036" s="141">
        <v>0.11700000000000001</v>
      </c>
      <c r="AE1036" s="186">
        <f t="shared" si="242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236" t="str">
        <f t="shared" si="249"/>
        <v>YAMAHA_Mounter</v>
      </c>
      <c r="AS1036" s="22">
        <f t="shared" si="248"/>
        <v>1</v>
      </c>
      <c r="AT1036" s="238" t="str">
        <f t="shared" si="250"/>
        <v>0-3 months</v>
      </c>
    </row>
    <row r="1037" spans="1:46" s="12" customFormat="1">
      <c r="A1037" s="13" t="s">
        <v>35</v>
      </c>
      <c r="B1037" s="179">
        <v>2020</v>
      </c>
      <c r="C1037" s="179">
        <v>4</v>
      </c>
      <c r="D1037" s="39" t="str">
        <f t="shared" si="237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239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240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85">
        <f t="shared" si="241"/>
        <v>71382.371681415927</v>
      </c>
      <c r="AD1037" s="141">
        <v>0.11509999999999999</v>
      </c>
      <c r="AE1037" s="186">
        <f t="shared" si="242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236" t="str">
        <f t="shared" si="249"/>
        <v>YAMAHA_Mounter</v>
      </c>
      <c r="AS1037" s="22">
        <f t="shared" si="248"/>
        <v>1</v>
      </c>
      <c r="AT1037" s="238" t="str">
        <f t="shared" si="250"/>
        <v>0-3 months</v>
      </c>
    </row>
    <row r="1038" spans="1:46" s="12" customFormat="1">
      <c r="A1038" s="13" t="s">
        <v>35</v>
      </c>
      <c r="B1038" s="179">
        <v>2020</v>
      </c>
      <c r="C1038" s="179">
        <v>4</v>
      </c>
      <c r="D1038" s="39" t="str">
        <f t="shared" si="237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239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240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85">
        <f t="shared" si="241"/>
        <v>71382.371681415927</v>
      </c>
      <c r="AD1038" s="141">
        <v>0.11509999999999999</v>
      </c>
      <c r="AE1038" s="186">
        <f t="shared" si="242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236" t="str">
        <f t="shared" si="249"/>
        <v>YAMAHA_Mounter</v>
      </c>
      <c r="AS1038" s="22">
        <f t="shared" si="248"/>
        <v>1</v>
      </c>
      <c r="AT1038" s="238" t="str">
        <f t="shared" si="250"/>
        <v>0-3 months</v>
      </c>
    </row>
    <row r="1039" spans="1:46" s="12" customFormat="1">
      <c r="A1039" s="13" t="s">
        <v>35</v>
      </c>
      <c r="B1039" s="179">
        <v>2020</v>
      </c>
      <c r="C1039" s="179">
        <v>5</v>
      </c>
      <c r="D1039" s="39" t="str">
        <f t="shared" si="237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239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240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85">
        <f t="shared" si="241"/>
        <v>100032.61061946902</v>
      </c>
      <c r="AD1039" s="141">
        <v>0.1147</v>
      </c>
      <c r="AE1039" s="186">
        <f t="shared" si="242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236" t="str">
        <f t="shared" si="249"/>
        <v>YAMAHA_Mounter</v>
      </c>
      <c r="AS1039" s="22">
        <f t="shared" si="248"/>
        <v>0</v>
      </c>
      <c r="AT1039" s="238" t="str">
        <f t="shared" si="250"/>
        <v>0-3 months</v>
      </c>
    </row>
    <row r="1040" spans="1:46" s="12" customFormat="1">
      <c r="A1040" s="13" t="s">
        <v>35</v>
      </c>
      <c r="B1040" s="179">
        <v>2020</v>
      </c>
      <c r="C1040" s="179">
        <v>5</v>
      </c>
      <c r="D1040" s="39" t="str">
        <f t="shared" si="237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239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240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85">
        <f t="shared" si="241"/>
        <v>68911.353982300905</v>
      </c>
      <c r="AD1040" s="141">
        <v>0.1147</v>
      </c>
      <c r="AE1040" s="186">
        <f t="shared" si="242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236" t="str">
        <f t="shared" si="249"/>
        <v>YAMAHA_Mounter</v>
      </c>
      <c r="AS1040" s="22">
        <f t="shared" si="248"/>
        <v>0</v>
      </c>
      <c r="AT1040" s="238" t="str">
        <f t="shared" si="250"/>
        <v>0-3 months</v>
      </c>
    </row>
    <row r="1041" spans="1:46" s="12" customFormat="1">
      <c r="A1041" s="13" t="s">
        <v>35</v>
      </c>
      <c r="B1041" s="179">
        <v>2020</v>
      </c>
      <c r="C1041" s="179">
        <v>5</v>
      </c>
      <c r="D1041" s="39" t="str">
        <f t="shared" si="237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239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240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85">
        <f t="shared" si="241"/>
        <v>119370.50442477877</v>
      </c>
      <c r="AD1041" s="141">
        <v>0.12570000000000001</v>
      </c>
      <c r="AE1041" s="186">
        <f t="shared" si="242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236" t="str">
        <f t="shared" si="249"/>
        <v>YAMAHA_Mounter</v>
      </c>
      <c r="AS1041" s="22">
        <f t="shared" si="248"/>
        <v>0</v>
      </c>
      <c r="AT1041" s="238" t="str">
        <f t="shared" si="250"/>
        <v>0-3 months</v>
      </c>
    </row>
    <row r="1042" spans="1:46" s="12" customFormat="1">
      <c r="A1042" s="13" t="s">
        <v>35</v>
      </c>
      <c r="B1042" s="179">
        <v>2020</v>
      </c>
      <c r="C1042" s="179">
        <v>5</v>
      </c>
      <c r="D1042" s="39" t="str">
        <f t="shared" si="237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239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240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85">
        <f t="shared" si="241"/>
        <v>144104.4423345133</v>
      </c>
      <c r="AD1042" s="141">
        <v>0.13270000000000001</v>
      </c>
      <c r="AE1042" s="186">
        <f t="shared" si="242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236" t="str">
        <f t="shared" si="249"/>
        <v>YAMAHA_Mounter</v>
      </c>
      <c r="AS1042" s="22">
        <f t="shared" si="248"/>
        <v>0</v>
      </c>
      <c r="AT1042" s="238" t="str">
        <f t="shared" si="250"/>
        <v>0-3 months</v>
      </c>
    </row>
    <row r="1043" spans="1:46" s="12" customFormat="1">
      <c r="A1043" s="13" t="s">
        <v>35</v>
      </c>
      <c r="B1043" s="179">
        <v>2020</v>
      </c>
      <c r="C1043" s="179">
        <v>5</v>
      </c>
      <c r="D1043" s="39" t="str">
        <f t="shared" si="237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239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240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85">
        <f t="shared" si="241"/>
        <v>196206.96045300001</v>
      </c>
      <c r="AD1043" s="141">
        <v>0.2346</v>
      </c>
      <c r="AE1043" s="186">
        <f t="shared" si="242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236" t="str">
        <f t="shared" si="249"/>
        <v>YAMAHA_Mounter</v>
      </c>
      <c r="AS1043" s="22">
        <f t="shared" si="248"/>
        <v>0</v>
      </c>
      <c r="AT1043" s="238" t="str">
        <f t="shared" si="250"/>
        <v>0-3 months</v>
      </c>
    </row>
    <row r="1044" spans="1:46" s="12" customFormat="1">
      <c r="A1044" s="13" t="s">
        <v>35</v>
      </c>
      <c r="B1044" s="179">
        <v>2020</v>
      </c>
      <c r="C1044" s="179">
        <v>5</v>
      </c>
      <c r="D1044" s="39" t="str">
        <f t="shared" si="237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239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240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85">
        <f t="shared" si="241"/>
        <v>196206.96045300001</v>
      </c>
      <c r="AD1044" s="141">
        <v>0.2346</v>
      </c>
      <c r="AE1044" s="186">
        <f t="shared" si="242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236" t="str">
        <f t="shared" si="249"/>
        <v>YAMAHA_Mounter</v>
      </c>
      <c r="AS1044" s="22">
        <f t="shared" si="248"/>
        <v>0</v>
      </c>
      <c r="AT1044" s="238" t="str">
        <f t="shared" si="250"/>
        <v>0-3 months</v>
      </c>
    </row>
    <row r="1045" spans="1:46" s="12" customFormat="1">
      <c r="A1045" s="13" t="s">
        <v>35</v>
      </c>
      <c r="B1045" s="179">
        <v>2020</v>
      </c>
      <c r="C1045" s="179">
        <v>7</v>
      </c>
      <c r="D1045" s="39" t="str">
        <f t="shared" si="237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239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240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85">
        <f t="shared" si="241"/>
        <v>260186.19469026549</v>
      </c>
      <c r="AD1045" s="141">
        <v>0.16189999999999999</v>
      </c>
      <c r="AE1045" s="186">
        <f t="shared" si="242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236" t="str">
        <f t="shared" si="249"/>
        <v>YAMAHA_Mounter</v>
      </c>
      <c r="AS1045" s="22">
        <f t="shared" si="248"/>
        <v>3</v>
      </c>
      <c r="AT1045" s="238" t="str">
        <f t="shared" si="250"/>
        <v>0-3 months</v>
      </c>
    </row>
    <row r="1046" spans="1:46" s="12" customFormat="1">
      <c r="A1046" s="13" t="s">
        <v>35</v>
      </c>
      <c r="B1046" s="179">
        <v>2020</v>
      </c>
      <c r="C1046" s="179">
        <v>8</v>
      </c>
      <c r="D1046" s="39" t="str">
        <f t="shared" si="237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239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240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3308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85">
        <f t="shared" si="241"/>
        <v>121862.72123893807</v>
      </c>
      <c r="AD1046" s="141">
        <v>0.1255</v>
      </c>
      <c r="AE1046" s="186">
        <f t="shared" si="242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236" t="str">
        <f t="shared" si="249"/>
        <v>YAMAHA_Mounter</v>
      </c>
      <c r="AS1046" s="22">
        <f t="shared" si="248"/>
        <v>3</v>
      </c>
      <c r="AT1046" s="238" t="str">
        <f t="shared" si="250"/>
        <v>0-3 months</v>
      </c>
    </row>
    <row r="1047" spans="1:46" s="12" customFormat="1">
      <c r="A1047" s="13" t="s">
        <v>35</v>
      </c>
      <c r="B1047" s="179">
        <v>2020</v>
      </c>
      <c r="C1047" s="179">
        <v>8</v>
      </c>
      <c r="D1047" s="39" t="str">
        <f t="shared" si="237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239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240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3308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85">
        <f t="shared" si="241"/>
        <v>83379.756637168161</v>
      </c>
      <c r="AD1047" s="141">
        <v>0.1255</v>
      </c>
      <c r="AE1047" s="186">
        <f t="shared" si="242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236" t="str">
        <f t="shared" si="249"/>
        <v>YAMAHA_Mounter</v>
      </c>
      <c r="AS1047" s="22">
        <f t="shared" si="248"/>
        <v>3</v>
      </c>
      <c r="AT1047" s="238" t="str">
        <f t="shared" si="250"/>
        <v>0-3 months</v>
      </c>
    </row>
    <row r="1048" spans="1:46" s="12" customFormat="1">
      <c r="A1048" s="13" t="s">
        <v>35</v>
      </c>
      <c r="B1048" s="179">
        <v>2020</v>
      </c>
      <c r="C1048" s="179">
        <v>8</v>
      </c>
      <c r="D1048" s="39" t="str">
        <f t="shared" si="237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239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240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85">
        <f t="shared" si="241"/>
        <v>124272.45575221241</v>
      </c>
      <c r="AD1048" s="141">
        <v>0.1225</v>
      </c>
      <c r="AE1048" s="186">
        <f t="shared" si="242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236" t="str">
        <f t="shared" si="249"/>
        <v>YAMAHA_Mounter</v>
      </c>
      <c r="AS1048" s="22">
        <f t="shared" si="248"/>
        <v>2</v>
      </c>
      <c r="AT1048" s="238" t="str">
        <f t="shared" si="250"/>
        <v>0-3 months</v>
      </c>
    </row>
    <row r="1049" spans="1:46" s="12" customFormat="1">
      <c r="A1049" s="13" t="s">
        <v>35</v>
      </c>
      <c r="B1049" s="179">
        <v>2020</v>
      </c>
      <c r="C1049" s="179">
        <v>8</v>
      </c>
      <c r="D1049" s="39" t="str">
        <f t="shared" si="237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239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240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85">
        <f t="shared" si="241"/>
        <v>63422.787610619482</v>
      </c>
      <c r="AD1049" s="141">
        <v>0.1241</v>
      </c>
      <c r="AE1049" s="186">
        <f t="shared" si="242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236" t="str">
        <f t="shared" si="249"/>
        <v>YAMAHA_Mounter</v>
      </c>
      <c r="AS1049" s="22">
        <f t="shared" si="248"/>
        <v>3</v>
      </c>
      <c r="AT1049" s="238" t="str">
        <f t="shared" si="250"/>
        <v>0-3 months</v>
      </c>
    </row>
    <row r="1050" spans="1:46" s="12" customFormat="1">
      <c r="A1050" s="13" t="s">
        <v>35</v>
      </c>
      <c r="B1050" s="179">
        <v>2020</v>
      </c>
      <c r="C1050" s="179">
        <v>8</v>
      </c>
      <c r="D1050" s="39" t="str">
        <f t="shared" si="237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239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240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85">
        <f t="shared" si="241"/>
        <v>66724.479999999996</v>
      </c>
      <c r="AD1050" s="141">
        <v>0.128</v>
      </c>
      <c r="AE1050" s="186">
        <f t="shared" si="242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236" t="str">
        <f t="shared" si="249"/>
        <v>YAMAHA_Mounter</v>
      </c>
      <c r="AS1050" s="22">
        <f t="shared" si="248"/>
        <v>3</v>
      </c>
      <c r="AT1050" s="238" t="str">
        <f t="shared" si="250"/>
        <v>0-3 months</v>
      </c>
    </row>
    <row r="1051" spans="1:46" s="12" customFormat="1">
      <c r="A1051" s="13" t="s">
        <v>35</v>
      </c>
      <c r="B1051" s="179">
        <v>2020</v>
      </c>
      <c r="C1051" s="179">
        <v>8</v>
      </c>
      <c r="D1051" s="39" t="str">
        <f t="shared" si="237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239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240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85">
        <f t="shared" si="241"/>
        <v>133895.17517999999</v>
      </c>
      <c r="AD1051" s="141">
        <v>0.21729999999999999</v>
      </c>
      <c r="AE1051" s="186">
        <f t="shared" si="242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236" t="str">
        <f t="shared" si="249"/>
        <v>YAMAHA_Mounter</v>
      </c>
      <c r="AS1051" s="22">
        <f t="shared" si="248"/>
        <v>3</v>
      </c>
      <c r="AT1051" s="238" t="str">
        <f t="shared" si="250"/>
        <v>0-3 months</v>
      </c>
    </row>
    <row r="1052" spans="1:46" s="12" customFormat="1">
      <c r="A1052" s="13" t="s">
        <v>35</v>
      </c>
      <c r="B1052" s="179">
        <v>2020</v>
      </c>
      <c r="C1052" s="179">
        <v>9</v>
      </c>
      <c r="D1052" s="39" t="str">
        <f t="shared" si="237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239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240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85">
        <f t="shared" si="241"/>
        <v>114620.97345132745</v>
      </c>
      <c r="AD1052" s="141">
        <v>0.1246</v>
      </c>
      <c r="AE1052" s="186">
        <f t="shared" si="242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236" t="str">
        <f t="shared" si="249"/>
        <v>YAMAHA_Mounter</v>
      </c>
      <c r="AS1052" s="22">
        <f t="shared" si="248"/>
        <v>2</v>
      </c>
      <c r="AT1052" s="238" t="str">
        <f t="shared" si="250"/>
        <v>0-3 months</v>
      </c>
    </row>
    <row r="1053" spans="1:46" s="12" customFormat="1">
      <c r="A1053" s="13" t="s">
        <v>34</v>
      </c>
      <c r="B1053" s="179">
        <v>2020</v>
      </c>
      <c r="C1053" s="179">
        <v>3</v>
      </c>
      <c r="D1053" s="39" t="str">
        <f t="shared" si="237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239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240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85">
        <f t="shared" si="241"/>
        <v>108553.71017699118</v>
      </c>
      <c r="AD1053" s="141">
        <v>0.12790000000000001</v>
      </c>
      <c r="AE1053" s="186">
        <f t="shared" si="242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236" t="str">
        <f t="shared" si="249"/>
        <v>YAMAHA_Mounter</v>
      </c>
      <c r="AS1053" s="22">
        <f t="shared" si="248"/>
        <v>7</v>
      </c>
      <c r="AT1053" s="238" t="str">
        <f t="shared" si="250"/>
        <v>&gt; 6 months</v>
      </c>
    </row>
    <row r="1054" spans="1:46" s="12" customFormat="1">
      <c r="A1054" s="13" t="s">
        <v>34</v>
      </c>
      <c r="B1054" s="179">
        <v>2020</v>
      </c>
      <c r="C1054" s="179">
        <v>3</v>
      </c>
      <c r="D1054" s="39" t="str">
        <f t="shared" si="237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239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240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85">
        <f t="shared" si="241"/>
        <v>108553.71017699118</v>
      </c>
      <c r="AD1054" s="141">
        <v>0.12790000000000001</v>
      </c>
      <c r="AE1054" s="186">
        <f t="shared" si="242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236" t="str">
        <f t="shared" si="249"/>
        <v>YAMAHA_Mounter</v>
      </c>
      <c r="AS1054" s="22">
        <f t="shared" si="248"/>
        <v>7</v>
      </c>
      <c r="AT1054" s="238" t="str">
        <f t="shared" si="250"/>
        <v>&gt; 6 months</v>
      </c>
    </row>
    <row r="1055" spans="1:46" s="12" customFormat="1">
      <c r="A1055" s="13" t="s">
        <v>35</v>
      </c>
      <c r="B1055" s="179">
        <v>2020</v>
      </c>
      <c r="C1055" s="179">
        <v>4</v>
      </c>
      <c r="D1055" s="39" t="str">
        <f t="shared" si="237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239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240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85">
        <f t="shared" si="241"/>
        <v>89801.714601769927</v>
      </c>
      <c r="AD1055" s="141">
        <v>9.8699999999999996E-2</v>
      </c>
      <c r="AE1055" s="186">
        <f t="shared" si="242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236" t="str">
        <f t="shared" si="249"/>
        <v>YAMAHA_Mounter</v>
      </c>
      <c r="AS1055" s="22">
        <f t="shared" si="248"/>
        <v>8</v>
      </c>
      <c r="AT1055" s="238" t="str">
        <f t="shared" si="250"/>
        <v>&gt; 6 months</v>
      </c>
    </row>
    <row r="1056" spans="1:46" s="12" customFormat="1">
      <c r="A1056" s="13" t="s">
        <v>35</v>
      </c>
      <c r="B1056" s="179">
        <v>2020</v>
      </c>
      <c r="C1056" s="179">
        <v>4</v>
      </c>
      <c r="D1056" s="39" t="str">
        <f t="shared" si="237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239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240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85">
        <f t="shared" si="241"/>
        <v>89801.714601769927</v>
      </c>
      <c r="AD1056" s="141">
        <v>9.8699999999999996E-2</v>
      </c>
      <c r="AE1056" s="186">
        <f t="shared" si="242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236" t="str">
        <f t="shared" si="249"/>
        <v>YAMAHA_Mounter</v>
      </c>
      <c r="AS1056" s="22">
        <f t="shared" si="248"/>
        <v>8</v>
      </c>
      <c r="AT1056" s="238" t="str">
        <f t="shared" si="250"/>
        <v>&gt; 6 months</v>
      </c>
    </row>
    <row r="1057" spans="1:46" s="12" customFormat="1">
      <c r="A1057" s="13" t="s">
        <v>35</v>
      </c>
      <c r="B1057" s="179">
        <v>2020</v>
      </c>
      <c r="C1057" s="179">
        <v>7</v>
      </c>
      <c r="D1057" s="39" t="str">
        <f t="shared" si="237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239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240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85">
        <f t="shared" si="241"/>
        <v>91807.176999999996</v>
      </c>
      <c r="AD1057" s="141">
        <v>0.1013</v>
      </c>
      <c r="AE1057" s="186">
        <f t="shared" si="242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236" t="str">
        <f t="shared" si="249"/>
        <v>YAMAHA_Mounter</v>
      </c>
      <c r="AS1057" s="22">
        <f t="shared" si="248"/>
        <v>3</v>
      </c>
      <c r="AT1057" s="238" t="str">
        <f t="shared" si="250"/>
        <v>0-3 months</v>
      </c>
    </row>
    <row r="1058" spans="1:46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239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240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85">
        <f t="shared" si="241"/>
        <v>56301.768249999994</v>
      </c>
      <c r="AD1058" s="141">
        <v>0.1145</v>
      </c>
      <c r="AE1058" s="186">
        <f t="shared" si="242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236" t="str">
        <f t="shared" si="249"/>
        <v>YAMAHA_Mounter</v>
      </c>
      <c r="AS1058" s="22">
        <f t="shared" si="248"/>
        <v>2</v>
      </c>
      <c r="AT1058" s="238" t="str">
        <f t="shared" si="250"/>
        <v>0-3 months</v>
      </c>
    </row>
    <row r="1059" spans="1:46" s="12" customFormat="1">
      <c r="A1059" s="13" t="s">
        <v>35</v>
      </c>
      <c r="B1059" s="179">
        <v>2020</v>
      </c>
      <c r="C1059" s="179">
        <v>7</v>
      </c>
      <c r="D1059" s="39" t="str">
        <f t="shared" si="252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239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240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85">
        <f t="shared" si="241"/>
        <v>56301.768249999994</v>
      </c>
      <c r="AD1059" s="141">
        <v>0.1145</v>
      </c>
      <c r="AE1059" s="186">
        <f t="shared" si="242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236" t="str">
        <f t="shared" si="249"/>
        <v>YAMAHA_Mounter</v>
      </c>
      <c r="AS1059" s="22">
        <f t="shared" si="248"/>
        <v>2</v>
      </c>
      <c r="AT1059" s="238" t="str">
        <f t="shared" si="250"/>
        <v>0-3 months</v>
      </c>
    </row>
    <row r="1060" spans="1:46" s="12" customFormat="1">
      <c r="A1060" s="13" t="s">
        <v>35</v>
      </c>
      <c r="B1060" s="179">
        <v>2020</v>
      </c>
      <c r="C1060" s="179">
        <v>7</v>
      </c>
      <c r="D1060" s="39" t="str">
        <f t="shared" si="252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239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240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85">
        <f t="shared" si="241"/>
        <v>99658.943999999989</v>
      </c>
      <c r="AD1060" s="141">
        <v>0.1232</v>
      </c>
      <c r="AE1060" s="186">
        <f t="shared" si="242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236" t="str">
        <f t="shared" si="249"/>
        <v>YAMAHA_Mounter</v>
      </c>
      <c r="AS1060" s="22">
        <f t="shared" si="248"/>
        <v>2</v>
      </c>
      <c r="AT1060" s="238" t="str">
        <f t="shared" si="250"/>
        <v>0-3 months</v>
      </c>
    </row>
    <row r="1061" spans="1:46" s="12" customFormat="1">
      <c r="A1061" s="13" t="s">
        <v>35</v>
      </c>
      <c r="B1061" s="179">
        <v>2020</v>
      </c>
      <c r="C1061" s="179">
        <v>7</v>
      </c>
      <c r="D1061" s="39" t="str">
        <f t="shared" si="252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239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240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85">
        <f t="shared" si="241"/>
        <v>99658.943999999989</v>
      </c>
      <c r="AD1061" s="141">
        <v>0.1232</v>
      </c>
      <c r="AE1061" s="186">
        <f t="shared" si="242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236" t="str">
        <f t="shared" si="249"/>
        <v>YAMAHA_Mounter</v>
      </c>
      <c r="AS1061" s="22">
        <f t="shared" si="248"/>
        <v>2</v>
      </c>
      <c r="AT1061" s="238" t="str">
        <f t="shared" si="250"/>
        <v>0-3 months</v>
      </c>
    </row>
    <row r="1062" spans="1:46" s="12" customFormat="1">
      <c r="A1062" s="13" t="s">
        <v>35</v>
      </c>
      <c r="B1062" s="179">
        <v>2020</v>
      </c>
      <c r="C1062" s="179">
        <v>7</v>
      </c>
      <c r="D1062" s="39" t="str">
        <f t="shared" si="252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239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240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85">
        <f t="shared" si="241"/>
        <v>99658.943999999989</v>
      </c>
      <c r="AD1062" s="141">
        <v>0.1232</v>
      </c>
      <c r="AE1062" s="186">
        <f t="shared" si="242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236" t="str">
        <f t="shared" si="249"/>
        <v>YAMAHA_Mounter</v>
      </c>
      <c r="AS1062" s="22">
        <f t="shared" si="248"/>
        <v>2</v>
      </c>
      <c r="AT1062" s="238" t="str">
        <f t="shared" si="250"/>
        <v>0-3 months</v>
      </c>
    </row>
    <row r="1063" spans="1:46" s="12" customFormat="1">
      <c r="A1063" s="13" t="s">
        <v>35</v>
      </c>
      <c r="B1063" s="179">
        <v>2020</v>
      </c>
      <c r="C1063" s="179">
        <v>7</v>
      </c>
      <c r="D1063" s="39" t="str">
        <f t="shared" si="252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239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240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85">
        <f t="shared" si="241"/>
        <v>99658.943999999989</v>
      </c>
      <c r="AD1063" s="141">
        <v>0.1232</v>
      </c>
      <c r="AE1063" s="186">
        <f t="shared" si="242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236" t="str">
        <f t="shared" si="249"/>
        <v>YAMAHA_Mounter</v>
      </c>
      <c r="AS1063" s="22">
        <f t="shared" si="248"/>
        <v>2</v>
      </c>
      <c r="AT1063" s="238" t="str">
        <f t="shared" si="250"/>
        <v>0-3 months</v>
      </c>
    </row>
    <row r="1064" spans="1:46" s="12" customFormat="1">
      <c r="A1064" s="13" t="s">
        <v>35</v>
      </c>
      <c r="B1064" s="179">
        <v>2020</v>
      </c>
      <c r="C1064" s="179">
        <v>7</v>
      </c>
      <c r="D1064" s="39" t="str">
        <f t="shared" si="252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239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240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85">
        <f t="shared" si="241"/>
        <v>63634.081279999999</v>
      </c>
      <c r="AD1064" s="141">
        <v>0.1232</v>
      </c>
      <c r="AE1064" s="186">
        <f t="shared" si="242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236" t="str">
        <f t="shared" si="249"/>
        <v>YAMAHA_Mounter</v>
      </c>
      <c r="AS1064" s="22">
        <f t="shared" si="248"/>
        <v>2</v>
      </c>
      <c r="AT1064" s="238" t="str">
        <f t="shared" si="250"/>
        <v>0-3 months</v>
      </c>
    </row>
    <row r="1065" spans="1:46" s="12" customFormat="1">
      <c r="A1065" s="13" t="s">
        <v>35</v>
      </c>
      <c r="B1065" s="179">
        <v>2020</v>
      </c>
      <c r="C1065" s="179">
        <v>7</v>
      </c>
      <c r="D1065" s="39" t="str">
        <f t="shared" si="252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239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240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85">
        <f t="shared" si="241"/>
        <v>63634.081279999999</v>
      </c>
      <c r="AD1065" s="141">
        <v>0.1232</v>
      </c>
      <c r="AE1065" s="186">
        <f t="shared" si="242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236" t="str">
        <f t="shared" si="249"/>
        <v>YAMAHA_Mounter</v>
      </c>
      <c r="AS1065" s="22">
        <f t="shared" si="248"/>
        <v>2</v>
      </c>
      <c r="AT1065" s="238" t="str">
        <f t="shared" si="250"/>
        <v>0-3 months</v>
      </c>
    </row>
    <row r="1066" spans="1:46" s="12" customFormat="1">
      <c r="A1066" s="13" t="s">
        <v>35</v>
      </c>
      <c r="B1066" s="179">
        <v>2020</v>
      </c>
      <c r="C1066" s="179">
        <v>7</v>
      </c>
      <c r="D1066" s="39" t="str">
        <f t="shared" si="252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239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240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85">
        <f t="shared" si="241"/>
        <v>63634.081279999999</v>
      </c>
      <c r="AD1066" s="141">
        <v>0.1232</v>
      </c>
      <c r="AE1066" s="186">
        <f t="shared" si="242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236" t="str">
        <f t="shared" si="249"/>
        <v>YAMAHA_Mounter</v>
      </c>
      <c r="AS1066" s="22">
        <f t="shared" si="248"/>
        <v>2</v>
      </c>
      <c r="AT1066" s="238" t="str">
        <f t="shared" si="250"/>
        <v>0-3 months</v>
      </c>
    </row>
    <row r="1067" spans="1:46" s="12" customFormat="1">
      <c r="A1067" s="13" t="s">
        <v>35</v>
      </c>
      <c r="B1067" s="179">
        <v>2020</v>
      </c>
      <c r="C1067" s="179">
        <v>7</v>
      </c>
      <c r="D1067" s="39" t="str">
        <f t="shared" si="252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239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240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85">
        <f t="shared" si="241"/>
        <v>63634.081279999999</v>
      </c>
      <c r="AD1067" s="141">
        <v>0.1232</v>
      </c>
      <c r="AE1067" s="186">
        <f t="shared" si="242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236" t="str">
        <f t="shared" si="249"/>
        <v>YAMAHA_Mounter</v>
      </c>
      <c r="AS1067" s="22">
        <f t="shared" si="248"/>
        <v>2</v>
      </c>
      <c r="AT1067" s="238" t="str">
        <f t="shared" si="250"/>
        <v>0-3 months</v>
      </c>
    </row>
    <row r="1068" spans="1:46" s="12" customFormat="1">
      <c r="A1068" s="13" t="s">
        <v>35</v>
      </c>
      <c r="B1068" s="179">
        <v>2020</v>
      </c>
      <c r="C1068" s="179">
        <v>7</v>
      </c>
      <c r="D1068" s="39" t="str">
        <f t="shared" si="252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239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240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85">
        <f t="shared" si="241"/>
        <v>109377.63844</v>
      </c>
      <c r="AD1068" s="141">
        <v>0.1234</v>
      </c>
      <c r="AE1068" s="186">
        <f t="shared" si="242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236" t="str">
        <f t="shared" si="249"/>
        <v>YAMAHA_Mounter</v>
      </c>
      <c r="AS1068" s="22">
        <f t="shared" si="248"/>
        <v>2</v>
      </c>
      <c r="AT1068" s="238" t="str">
        <f t="shared" si="250"/>
        <v>0-3 months</v>
      </c>
    </row>
    <row r="1069" spans="1:46" s="12" customFormat="1">
      <c r="A1069" s="13" t="s">
        <v>35</v>
      </c>
      <c r="B1069" s="179">
        <v>2020</v>
      </c>
      <c r="C1069" s="179">
        <v>7</v>
      </c>
      <c r="D1069" s="39" t="str">
        <f t="shared" si="252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239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240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85">
        <f t="shared" si="241"/>
        <v>117058.54199999999</v>
      </c>
      <c r="AD1069" s="141">
        <v>0.16539999999999999</v>
      </c>
      <c r="AE1069" s="186">
        <f t="shared" si="242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236" t="str">
        <f t="shared" si="249"/>
        <v>YAMAHA_Mounter</v>
      </c>
      <c r="AS1069" s="22">
        <f t="shared" si="248"/>
        <v>4</v>
      </c>
      <c r="AT1069" s="238" t="str">
        <f t="shared" si="250"/>
        <v>4-6 months</v>
      </c>
    </row>
    <row r="1070" spans="1:46" s="12" customFormat="1">
      <c r="A1070" s="13" t="s">
        <v>35</v>
      </c>
      <c r="B1070" s="179">
        <v>2020</v>
      </c>
      <c r="C1070" s="179">
        <v>7</v>
      </c>
      <c r="D1070" s="39" t="str">
        <f t="shared" si="252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239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240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85">
        <f t="shared" si="241"/>
        <v>87846.464999999982</v>
      </c>
      <c r="AD1070" s="141">
        <v>0.11169999999999999</v>
      </c>
      <c r="AE1070" s="186">
        <f t="shared" si="242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236" t="str">
        <f t="shared" si="249"/>
        <v>YAMAHA_Mounter</v>
      </c>
      <c r="AS1070" s="22">
        <f t="shared" si="248"/>
        <v>3</v>
      </c>
      <c r="AT1070" s="238" t="str">
        <f t="shared" si="250"/>
        <v>0-3 months</v>
      </c>
    </row>
    <row r="1071" spans="1:46" s="12" customFormat="1">
      <c r="A1071" s="13" t="s">
        <v>35</v>
      </c>
      <c r="B1071" s="179">
        <v>2020</v>
      </c>
      <c r="C1071" s="179">
        <v>8</v>
      </c>
      <c r="D1071" s="39" t="str">
        <f t="shared" si="252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239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240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85">
        <f t="shared" si="241"/>
        <v>126388.77876106194</v>
      </c>
      <c r="AD1071" s="141">
        <v>0.12839999999999999</v>
      </c>
      <c r="AE1071" s="186">
        <f t="shared" si="242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236" t="str">
        <f t="shared" si="249"/>
        <v>YAMAHA_Mounter</v>
      </c>
      <c r="AS1071" s="22">
        <f t="shared" si="248"/>
        <v>2</v>
      </c>
      <c r="AT1071" s="238" t="str">
        <f t="shared" si="250"/>
        <v>0-3 months</v>
      </c>
    </row>
    <row r="1072" spans="1:46" s="12" customFormat="1">
      <c r="A1072" s="13" t="s">
        <v>35</v>
      </c>
      <c r="B1072" s="179">
        <v>2020</v>
      </c>
      <c r="C1072" s="179">
        <v>8</v>
      </c>
      <c r="D1072" s="39" t="str">
        <f t="shared" si="252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239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240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85">
        <f t="shared" si="241"/>
        <v>90277.699115044234</v>
      </c>
      <c r="AD1072" s="141">
        <v>0.12839999999999999</v>
      </c>
      <c r="AE1072" s="186">
        <f t="shared" si="242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236" t="str">
        <f t="shared" si="249"/>
        <v>YAMAHA_Mounter</v>
      </c>
      <c r="AS1072" s="22">
        <f t="shared" si="248"/>
        <v>2</v>
      </c>
      <c r="AT1072" s="238" t="str">
        <f t="shared" si="250"/>
        <v>0-3 months</v>
      </c>
    </row>
    <row r="1073" spans="1:46" s="12" customFormat="1">
      <c r="A1073" s="13" t="s">
        <v>35</v>
      </c>
      <c r="B1073" s="179">
        <v>2020</v>
      </c>
      <c r="C1073" s="179">
        <v>8</v>
      </c>
      <c r="D1073" s="39" t="str">
        <f t="shared" si="252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239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240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85">
        <f t="shared" si="241"/>
        <v>168379.5442</v>
      </c>
      <c r="AD1073" s="141">
        <v>0.14360000000000001</v>
      </c>
      <c r="AE1073" s="186">
        <f t="shared" si="242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236" t="str">
        <f t="shared" si="249"/>
        <v>YAMAHA_Mounter</v>
      </c>
      <c r="AS1073" s="22">
        <f t="shared" si="248"/>
        <v>2</v>
      </c>
      <c r="AT1073" s="238" t="str">
        <f t="shared" si="250"/>
        <v>0-3 months</v>
      </c>
    </row>
    <row r="1074" spans="1:46" s="12" customFormat="1">
      <c r="A1074" s="13" t="s">
        <v>35</v>
      </c>
      <c r="B1074" s="179">
        <v>2020</v>
      </c>
      <c r="C1074" s="179">
        <v>8</v>
      </c>
      <c r="D1074" s="39" t="str">
        <f t="shared" si="252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239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240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3308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85">
        <f t="shared" si="241"/>
        <v>168379.5442</v>
      </c>
      <c r="AD1074" s="141">
        <v>0.14360000000000001</v>
      </c>
      <c r="AE1074" s="186">
        <f t="shared" si="242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236" t="str">
        <f t="shared" si="249"/>
        <v>YAMAHA_Mounter</v>
      </c>
      <c r="AS1074" s="22">
        <f t="shared" si="248"/>
        <v>2</v>
      </c>
      <c r="AT1074" s="238" t="str">
        <f t="shared" si="250"/>
        <v>0-3 months</v>
      </c>
    </row>
    <row r="1075" spans="1:46" s="12" customFormat="1">
      <c r="A1075" s="13" t="s">
        <v>35</v>
      </c>
      <c r="B1075" s="179">
        <v>2020</v>
      </c>
      <c r="C1075" s="179">
        <v>8</v>
      </c>
      <c r="D1075" s="39" t="str">
        <f t="shared" si="252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239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240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3308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85">
        <f t="shared" si="241"/>
        <v>84189.772100000002</v>
      </c>
      <c r="AD1075" s="141">
        <v>0.14360000000000001</v>
      </c>
      <c r="AE1075" s="186">
        <f t="shared" si="242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236" t="str">
        <f t="shared" si="249"/>
        <v>YAMAHA_Mounter</v>
      </c>
      <c r="AS1075" s="22">
        <f t="shared" si="248"/>
        <v>2</v>
      </c>
      <c r="AT1075" s="238" t="str">
        <f t="shared" si="250"/>
        <v>0-3 months</v>
      </c>
    </row>
    <row r="1076" spans="1:46" s="12" customFormat="1">
      <c r="A1076" s="13" t="s">
        <v>35</v>
      </c>
      <c r="B1076" s="179">
        <v>2020</v>
      </c>
      <c r="C1076" s="179">
        <v>8</v>
      </c>
      <c r="D1076" s="39" t="str">
        <f t="shared" si="252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239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240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85">
        <f t="shared" si="241"/>
        <v>115197.47329999998</v>
      </c>
      <c r="AD1076" s="141">
        <v>0.1226</v>
      </c>
      <c r="AE1076" s="186">
        <f t="shared" si="242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236" t="str">
        <f t="shared" si="249"/>
        <v>YAMAHA_Mounter</v>
      </c>
      <c r="AS1076" s="22">
        <f t="shared" si="248"/>
        <v>1</v>
      </c>
      <c r="AT1076" s="238" t="str">
        <f t="shared" si="250"/>
        <v>0-3 months</v>
      </c>
    </row>
    <row r="1077" spans="1:46" s="12" customFormat="1">
      <c r="A1077" s="13" t="s">
        <v>35</v>
      </c>
      <c r="B1077" s="179">
        <v>2020</v>
      </c>
      <c r="C1077" s="179">
        <v>8</v>
      </c>
      <c r="D1077" s="39" t="str">
        <f t="shared" si="252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239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240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85">
        <f t="shared" si="241"/>
        <v>71728.95</v>
      </c>
      <c r="AD1077" s="141">
        <v>0.1173</v>
      </c>
      <c r="AE1077" s="186">
        <f t="shared" si="242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236" t="str">
        <f t="shared" si="249"/>
        <v>YAMAHA_Mounter</v>
      </c>
      <c r="AS1077" s="22">
        <f t="shared" si="248"/>
        <v>1</v>
      </c>
      <c r="AT1077" s="238" t="str">
        <f t="shared" si="250"/>
        <v>0-3 months</v>
      </c>
    </row>
    <row r="1078" spans="1:46" s="12" customFormat="1">
      <c r="A1078" s="13" t="s">
        <v>35</v>
      </c>
      <c r="B1078" s="179">
        <v>2020</v>
      </c>
      <c r="C1078" s="179">
        <v>8</v>
      </c>
      <c r="D1078" s="39" t="str">
        <f t="shared" si="252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239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240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85">
        <f t="shared" si="241"/>
        <v>71728.95</v>
      </c>
      <c r="AD1078" s="141">
        <v>0.1173</v>
      </c>
      <c r="AE1078" s="186">
        <f t="shared" si="242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236" t="str">
        <f t="shared" si="249"/>
        <v>YAMAHA_Mounter</v>
      </c>
      <c r="AS1078" s="22">
        <f t="shared" si="248"/>
        <v>1</v>
      </c>
      <c r="AT1078" s="238" t="str">
        <f t="shared" si="250"/>
        <v>0-3 months</v>
      </c>
    </row>
    <row r="1079" spans="1:46" s="12" customFormat="1">
      <c r="A1079" s="13" t="s">
        <v>35</v>
      </c>
      <c r="B1079" s="179">
        <v>2020</v>
      </c>
      <c r="C1079" s="179">
        <v>8</v>
      </c>
      <c r="D1079" s="39" t="str">
        <f t="shared" si="252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239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240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3308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85">
        <f t="shared" si="241"/>
        <v>75581.462669999994</v>
      </c>
      <c r="AD1079" s="141">
        <v>8.3400000000000002E-2</v>
      </c>
      <c r="AE1079" s="186">
        <f t="shared" si="242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236" t="str">
        <f t="shared" si="249"/>
        <v>YAMAHA_Mounter</v>
      </c>
      <c r="AS1079" s="22">
        <f t="shared" si="248"/>
        <v>2</v>
      </c>
      <c r="AT1079" s="238" t="str">
        <f t="shared" si="250"/>
        <v>0-3 months</v>
      </c>
    </row>
    <row r="1080" spans="1:46" s="12" customFormat="1">
      <c r="A1080" s="13" t="s">
        <v>35</v>
      </c>
      <c r="B1080" s="179">
        <v>2020</v>
      </c>
      <c r="C1080" s="179">
        <v>8</v>
      </c>
      <c r="D1080" s="39" t="str">
        <f t="shared" si="252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239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240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3308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85">
        <f t="shared" si="241"/>
        <v>75581.462669999994</v>
      </c>
      <c r="AD1080" s="141">
        <v>8.3400000000000002E-2</v>
      </c>
      <c r="AE1080" s="186">
        <f t="shared" si="242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236" t="str">
        <f t="shared" si="249"/>
        <v>YAMAHA_Mounter</v>
      </c>
      <c r="AS1080" s="22">
        <f t="shared" si="248"/>
        <v>2</v>
      </c>
      <c r="AT1080" s="238" t="str">
        <f t="shared" si="250"/>
        <v>0-3 months</v>
      </c>
    </row>
    <row r="1081" spans="1:46" s="12" customFormat="1">
      <c r="A1081" s="13" t="s">
        <v>35</v>
      </c>
      <c r="B1081" s="179">
        <v>2020</v>
      </c>
      <c r="C1081" s="179">
        <v>8</v>
      </c>
      <c r="D1081" s="39" t="str">
        <f t="shared" si="252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239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240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85">
        <f t="shared" si="241"/>
        <v>49795.355649199999</v>
      </c>
      <c r="AD1081" s="141">
        <v>0.1003</v>
      </c>
      <c r="AE1081" s="186">
        <f t="shared" si="242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236" t="str">
        <f t="shared" si="249"/>
        <v>YAMAHA_Mounter</v>
      </c>
      <c r="AS1081" s="22">
        <f t="shared" si="248"/>
        <v>2</v>
      </c>
      <c r="AT1081" s="238" t="str">
        <f t="shared" si="250"/>
        <v>0-3 months</v>
      </c>
    </row>
    <row r="1082" spans="1:46" s="12" customFormat="1">
      <c r="A1082" s="13" t="s">
        <v>35</v>
      </c>
      <c r="B1082" s="179">
        <v>2020</v>
      </c>
      <c r="C1082" s="179">
        <v>8</v>
      </c>
      <c r="D1082" s="39" t="str">
        <f t="shared" si="252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239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240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3308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85">
        <f t="shared" si="241"/>
        <v>49795.355649199999</v>
      </c>
      <c r="AD1082" s="141">
        <v>0.1003</v>
      </c>
      <c r="AE1082" s="186">
        <f t="shared" si="242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236" t="str">
        <f t="shared" si="249"/>
        <v>YAMAHA_Mounter</v>
      </c>
      <c r="AS1082" s="22">
        <f t="shared" si="248"/>
        <v>2</v>
      </c>
      <c r="AT1082" s="238" t="str">
        <f t="shared" si="250"/>
        <v>0-3 months</v>
      </c>
    </row>
    <row r="1083" spans="1:46" s="12" customFormat="1">
      <c r="A1083" s="13" t="s">
        <v>35</v>
      </c>
      <c r="B1083" s="179">
        <v>2020</v>
      </c>
      <c r="C1083" s="179">
        <v>8</v>
      </c>
      <c r="D1083" s="39" t="str">
        <f t="shared" si="252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239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240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3308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85">
        <f t="shared" si="241"/>
        <v>50593.145058800001</v>
      </c>
      <c r="AD1083" s="141">
        <v>0.1003</v>
      </c>
      <c r="AE1083" s="186">
        <f t="shared" si="242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236" t="str">
        <f t="shared" si="249"/>
        <v>YAMAHA_Mounter</v>
      </c>
      <c r="AS1083" s="22">
        <f t="shared" si="248"/>
        <v>3</v>
      </c>
      <c r="AT1083" s="238" t="str">
        <f t="shared" si="250"/>
        <v>0-3 months</v>
      </c>
    </row>
    <row r="1084" spans="1:46" s="12" customFormat="1">
      <c r="A1084" s="13" t="s">
        <v>35</v>
      </c>
      <c r="B1084" s="179">
        <v>2020</v>
      </c>
      <c r="C1084" s="179">
        <v>8</v>
      </c>
      <c r="D1084" s="39" t="str">
        <f t="shared" si="252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239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240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3308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85">
        <f t="shared" si="241"/>
        <v>50593.145058800001</v>
      </c>
      <c r="AD1084" s="141">
        <v>0.1003</v>
      </c>
      <c r="AE1084" s="186">
        <f t="shared" si="242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236" t="str">
        <f t="shared" si="249"/>
        <v>YAMAHA_Mounter</v>
      </c>
      <c r="AS1084" s="22">
        <f t="shared" si="248"/>
        <v>3</v>
      </c>
      <c r="AT1084" s="238" t="str">
        <f t="shared" si="250"/>
        <v>0-3 months</v>
      </c>
    </row>
    <row r="1085" spans="1:46" s="12" customFormat="1">
      <c r="A1085" s="13" t="s">
        <v>35</v>
      </c>
      <c r="B1085" s="179">
        <v>2020</v>
      </c>
      <c r="C1085" s="179">
        <v>8</v>
      </c>
      <c r="D1085" s="39" t="str">
        <f t="shared" si="252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239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240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3308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85">
        <f t="shared" si="241"/>
        <v>50593.145058800001</v>
      </c>
      <c r="AD1085" s="141">
        <v>0.1003</v>
      </c>
      <c r="AE1085" s="186">
        <f t="shared" si="242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236" t="str">
        <f t="shared" si="249"/>
        <v>YAMAHA_Mounter</v>
      </c>
      <c r="AS1085" s="22">
        <f t="shared" si="248"/>
        <v>3</v>
      </c>
      <c r="AT1085" s="238" t="str">
        <f t="shared" si="250"/>
        <v>0-3 months</v>
      </c>
    </row>
    <row r="1086" spans="1:46" s="12" customFormat="1">
      <c r="A1086" s="13" t="s">
        <v>35</v>
      </c>
      <c r="B1086" s="179">
        <v>2020</v>
      </c>
      <c r="C1086" s="179">
        <v>8</v>
      </c>
      <c r="D1086" s="39" t="str">
        <f t="shared" si="252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239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240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85">
        <f t="shared" si="241"/>
        <v>120579.18584070799</v>
      </c>
      <c r="AD1086" s="141">
        <v>0.13120000000000001</v>
      </c>
      <c r="AE1086" s="186">
        <f t="shared" si="242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236" t="str">
        <f t="shared" si="249"/>
        <v>YAMAHA_Mounter</v>
      </c>
      <c r="AS1086" s="22">
        <f t="shared" si="248"/>
        <v>2</v>
      </c>
      <c r="AT1086" s="238" t="str">
        <f t="shared" si="250"/>
        <v>0-3 months</v>
      </c>
    </row>
    <row r="1087" spans="1:46" s="12" customFormat="1">
      <c r="A1087" s="13" t="s">
        <v>35</v>
      </c>
      <c r="B1087" s="179">
        <v>2020</v>
      </c>
      <c r="C1087" s="179">
        <v>8</v>
      </c>
      <c r="D1087" s="39" t="str">
        <f t="shared" si="252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239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240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85">
        <f t="shared" si="241"/>
        <v>61306.786725663718</v>
      </c>
      <c r="AD1087" s="141">
        <v>9.98E-2</v>
      </c>
      <c r="AE1087" s="186">
        <f t="shared" si="242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236" t="str">
        <f t="shared" si="249"/>
        <v>YAMAHA_Mounter</v>
      </c>
      <c r="AS1087" s="22">
        <f t="shared" si="248"/>
        <v>3</v>
      </c>
      <c r="AT1087" s="238" t="str">
        <f t="shared" si="250"/>
        <v>0-3 months</v>
      </c>
    </row>
    <row r="1088" spans="1:46" s="12" customFormat="1">
      <c r="A1088" s="13" t="s">
        <v>35</v>
      </c>
      <c r="B1088" s="179">
        <v>2020</v>
      </c>
      <c r="C1088" s="179">
        <v>8</v>
      </c>
      <c r="D1088" s="39" t="str">
        <f t="shared" si="252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239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240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85">
        <f t="shared" si="241"/>
        <v>117034</v>
      </c>
      <c r="AD1088" s="141">
        <v>0.14360000000000001</v>
      </c>
      <c r="AE1088" s="186">
        <f t="shared" si="242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236" t="str">
        <f t="shared" si="249"/>
        <v>YAMAHA_Mounter</v>
      </c>
      <c r="AS1088" s="22">
        <f t="shared" si="248"/>
        <v>1</v>
      </c>
      <c r="AT1088" s="238" t="str">
        <f t="shared" si="250"/>
        <v>0-3 months</v>
      </c>
    </row>
    <row r="1089" spans="1:46" s="12" customFormat="1">
      <c r="A1089" s="13" t="s">
        <v>35</v>
      </c>
      <c r="B1089" s="179">
        <v>2020</v>
      </c>
      <c r="C1089" s="179">
        <v>8</v>
      </c>
      <c r="D1089" s="39" t="str">
        <f t="shared" si="252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239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240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85">
        <f t="shared" si="241"/>
        <v>117034</v>
      </c>
      <c r="AD1089" s="141">
        <v>0.14360000000000001</v>
      </c>
      <c r="AE1089" s="186">
        <f t="shared" si="242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236" t="str">
        <f t="shared" si="249"/>
        <v>YAMAHA_Mounter</v>
      </c>
      <c r="AS1089" s="22">
        <f t="shared" si="248"/>
        <v>1</v>
      </c>
      <c r="AT1089" s="238" t="str">
        <f t="shared" si="250"/>
        <v>0-3 months</v>
      </c>
    </row>
    <row r="1090" spans="1:46" s="12" customFormat="1">
      <c r="A1090" s="13" t="s">
        <v>35</v>
      </c>
      <c r="B1090" s="179">
        <v>2020</v>
      </c>
      <c r="C1090" s="179">
        <v>8</v>
      </c>
      <c r="D1090" s="39" t="str">
        <f t="shared" si="252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85">
        <f t="shared" ref="AC1090:AC1153" si="256">IF(R1090&lt;&gt;"",AB1090*AD1090,"")</f>
        <v>117034</v>
      </c>
      <c r="AD1090" s="141">
        <v>0.14360000000000001</v>
      </c>
      <c r="AE1090" s="186">
        <f t="shared" ref="AE1090:AE1153" si="257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236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38" t="str">
        <f t="shared" si="250"/>
        <v>0-3 months</v>
      </c>
    </row>
    <row r="1091" spans="1:46" s="12" customFormat="1">
      <c r="A1091" s="13" t="s">
        <v>35</v>
      </c>
      <c r="B1091" s="179">
        <v>2020</v>
      </c>
      <c r="C1091" s="179">
        <v>8</v>
      </c>
      <c r="D1091" s="39" t="str">
        <f t="shared" si="252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54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55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85">
        <f t="shared" si="256"/>
        <v>117034</v>
      </c>
      <c r="AD1091" s="141">
        <v>0.14360000000000001</v>
      </c>
      <c r="AE1091" s="186">
        <f t="shared" si="257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236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38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35</v>
      </c>
      <c r="B1092" s="179">
        <v>2020</v>
      </c>
      <c r="C1092" s="179">
        <v>6</v>
      </c>
      <c r="D1092" s="39" t="str">
        <f t="shared" si="252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54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55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85">
        <f t="shared" si="256"/>
        <v>80541.468000000008</v>
      </c>
      <c r="AD1092" s="141">
        <v>0.10440000000000001</v>
      </c>
      <c r="AE1092" s="186">
        <f t="shared" si="257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236" t="str">
        <f t="shared" si="264"/>
        <v>YAMAHA_Mounter</v>
      </c>
      <c r="AS1092" s="22">
        <f t="shared" si="263"/>
        <v>3</v>
      </c>
      <c r="AT1092" s="238" t="str">
        <f t="shared" si="265"/>
        <v>0-3 months</v>
      </c>
    </row>
    <row r="1093" spans="1:46" s="12" customFormat="1">
      <c r="A1093" s="13" t="s">
        <v>35</v>
      </c>
      <c r="B1093" s="179">
        <v>2020</v>
      </c>
      <c r="C1093" s="179">
        <v>6</v>
      </c>
      <c r="D1093" s="39" t="str">
        <f t="shared" si="252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54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55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85">
        <f t="shared" si="256"/>
        <v>80541.468000000008</v>
      </c>
      <c r="AD1093" s="141">
        <v>0.10440000000000001</v>
      </c>
      <c r="AE1093" s="186">
        <f t="shared" si="257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236" t="str">
        <f t="shared" si="264"/>
        <v>YAMAHA_Mounter</v>
      </c>
      <c r="AS1093" s="22">
        <f t="shared" si="263"/>
        <v>3</v>
      </c>
      <c r="AT1093" s="238" t="str">
        <f t="shared" si="265"/>
        <v>0-3 months</v>
      </c>
    </row>
    <row r="1094" spans="1:46" s="12" customFormat="1">
      <c r="A1094" s="13" t="s">
        <v>35</v>
      </c>
      <c r="B1094" s="179">
        <v>2020</v>
      </c>
      <c r="C1094" s="179">
        <v>6</v>
      </c>
      <c r="D1094" s="39" t="str">
        <f t="shared" si="252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54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55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85">
        <f t="shared" si="256"/>
        <v>80541.468000000008</v>
      </c>
      <c r="AD1094" s="141">
        <v>0.10440000000000001</v>
      </c>
      <c r="AE1094" s="186">
        <f t="shared" si="257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236" t="str">
        <f t="shared" si="264"/>
        <v>YAMAHA_Mounter</v>
      </c>
      <c r="AS1094" s="22">
        <f t="shared" si="263"/>
        <v>3</v>
      </c>
      <c r="AT1094" s="238" t="str">
        <f t="shared" si="265"/>
        <v>0-3 months</v>
      </c>
    </row>
    <row r="1095" spans="1:46" s="12" customFormat="1">
      <c r="A1095" s="13" t="s">
        <v>35</v>
      </c>
      <c r="B1095" s="179">
        <v>2020</v>
      </c>
      <c r="C1095" s="179">
        <v>6</v>
      </c>
      <c r="D1095" s="39" t="str">
        <f t="shared" si="252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54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55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85">
        <f t="shared" si="256"/>
        <v>80541.468000000008</v>
      </c>
      <c r="AD1095" s="141">
        <v>0.10440000000000001</v>
      </c>
      <c r="AE1095" s="186">
        <f t="shared" si="257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236" t="str">
        <f t="shared" si="264"/>
        <v>YAMAHA_Mounter</v>
      </c>
      <c r="AS1095" s="22">
        <f t="shared" si="263"/>
        <v>3</v>
      </c>
      <c r="AT1095" s="238" t="str">
        <f t="shared" si="265"/>
        <v>0-3 months</v>
      </c>
    </row>
    <row r="1096" spans="1:46" s="12" customFormat="1">
      <c r="A1096" s="13" t="s">
        <v>35</v>
      </c>
      <c r="B1096" s="179">
        <v>2020</v>
      </c>
      <c r="C1096" s="179">
        <v>6</v>
      </c>
      <c r="D1096" s="39" t="str">
        <f t="shared" si="252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54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55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85">
        <f t="shared" si="256"/>
        <v>64931.311650239993</v>
      </c>
      <c r="AD1096" s="141">
        <v>0.10440000000000001</v>
      </c>
      <c r="AE1096" s="186">
        <f t="shared" si="257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236" t="str">
        <f t="shared" si="264"/>
        <v>YAMAHA_Mounter</v>
      </c>
      <c r="AS1096" s="22">
        <f t="shared" si="263"/>
        <v>3</v>
      </c>
      <c r="AT1096" s="238" t="str">
        <f t="shared" si="265"/>
        <v>0-3 months</v>
      </c>
    </row>
    <row r="1097" spans="1:46" s="12" customFormat="1">
      <c r="A1097" s="13" t="s">
        <v>35</v>
      </c>
      <c r="B1097" s="179">
        <v>2020</v>
      </c>
      <c r="C1097" s="179">
        <v>6</v>
      </c>
      <c r="D1097" s="39" t="str">
        <f t="shared" si="252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54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55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85">
        <f t="shared" si="256"/>
        <v>64931.311650239993</v>
      </c>
      <c r="AD1097" s="141">
        <v>0.10440000000000001</v>
      </c>
      <c r="AE1097" s="186">
        <f t="shared" si="257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236" t="str">
        <f t="shared" si="264"/>
        <v>YAMAHA_Mounter</v>
      </c>
      <c r="AS1097" s="22">
        <f t="shared" si="263"/>
        <v>3</v>
      </c>
      <c r="AT1097" s="238" t="str">
        <f t="shared" si="265"/>
        <v>0-3 months</v>
      </c>
    </row>
    <row r="1098" spans="1:46" s="12" customFormat="1">
      <c r="A1098" s="13" t="s">
        <v>35</v>
      </c>
      <c r="B1098" s="179">
        <v>2020</v>
      </c>
      <c r="C1098" s="179">
        <v>7</v>
      </c>
      <c r="D1098" s="39" t="str">
        <f t="shared" si="252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54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55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85">
        <f t="shared" si="256"/>
        <v>98260</v>
      </c>
      <c r="AD1098" s="141">
        <v>0.11559999999999999</v>
      </c>
      <c r="AE1098" s="186">
        <f t="shared" si="257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236" t="str">
        <f t="shared" si="264"/>
        <v>YAMAHA_Mounter</v>
      </c>
      <c r="AS1098" s="22">
        <f t="shared" si="263"/>
        <v>2</v>
      </c>
      <c r="AT1098" s="238" t="str">
        <f t="shared" si="265"/>
        <v>0-3 months</v>
      </c>
    </row>
    <row r="1099" spans="1:46" s="12" customFormat="1">
      <c r="A1099" s="13" t="s">
        <v>35</v>
      </c>
      <c r="B1099" s="179">
        <v>2020</v>
      </c>
      <c r="C1099" s="179">
        <v>7</v>
      </c>
      <c r="D1099" s="39" t="str">
        <f t="shared" si="252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54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55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85">
        <f t="shared" si="256"/>
        <v>98260</v>
      </c>
      <c r="AD1099" s="141">
        <v>0.11559999999999999</v>
      </c>
      <c r="AE1099" s="186">
        <f t="shared" si="257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236" t="str">
        <f t="shared" si="264"/>
        <v>YAMAHA_Mounter</v>
      </c>
      <c r="AS1099" s="22">
        <f t="shared" si="263"/>
        <v>2</v>
      </c>
      <c r="AT1099" s="238" t="str">
        <f t="shared" si="265"/>
        <v>0-3 months</v>
      </c>
    </row>
    <row r="1100" spans="1:46" s="12" customFormat="1">
      <c r="A1100" s="13" t="s">
        <v>35</v>
      </c>
      <c r="B1100" s="179">
        <v>2020</v>
      </c>
      <c r="C1100" s="179">
        <v>7</v>
      </c>
      <c r="D1100" s="39" t="str">
        <f t="shared" si="252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54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55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85">
        <f t="shared" si="256"/>
        <v>104040</v>
      </c>
      <c r="AD1100" s="141">
        <v>0.11559999999999999</v>
      </c>
      <c r="AE1100" s="186">
        <f t="shared" si="257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236" t="str">
        <f t="shared" si="264"/>
        <v>YAMAHA_Mounter</v>
      </c>
      <c r="AS1100" s="22">
        <f t="shared" si="263"/>
        <v>2</v>
      </c>
      <c r="AT1100" s="238" t="str">
        <f t="shared" si="265"/>
        <v>0-3 months</v>
      </c>
    </row>
    <row r="1101" spans="1:46" s="12" customFormat="1">
      <c r="A1101" s="13" t="s">
        <v>35</v>
      </c>
      <c r="B1101" s="179">
        <v>2020</v>
      </c>
      <c r="C1101" s="179">
        <v>7</v>
      </c>
      <c r="D1101" s="39" t="str">
        <f t="shared" si="252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54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55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85">
        <f t="shared" si="256"/>
        <v>135163.4336283186</v>
      </c>
      <c r="AD1101" s="141">
        <v>0.16020000000000001</v>
      </c>
      <c r="AE1101" s="186">
        <f t="shared" si="257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236" t="str">
        <f t="shared" si="264"/>
        <v>YAMAHA_Mounter</v>
      </c>
      <c r="AS1101" s="22">
        <f t="shared" si="263"/>
        <v>3</v>
      </c>
      <c r="AT1101" s="238" t="str">
        <f t="shared" si="265"/>
        <v>0-3 months</v>
      </c>
    </row>
    <row r="1102" spans="1:46" s="12" customFormat="1">
      <c r="A1102" s="13" t="s">
        <v>35</v>
      </c>
      <c r="B1102" s="179">
        <v>2020</v>
      </c>
      <c r="C1102" s="179">
        <v>7</v>
      </c>
      <c r="D1102" s="39" t="str">
        <f t="shared" si="252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54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55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85">
        <f t="shared" si="256"/>
        <v>91003.5</v>
      </c>
      <c r="AD1102" s="141">
        <v>0.1215</v>
      </c>
      <c r="AE1102" s="186">
        <f t="shared" si="257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236" t="str">
        <f t="shared" si="264"/>
        <v>YAMAHA_Mounter</v>
      </c>
      <c r="AS1102" s="22">
        <f t="shared" si="263"/>
        <v>2</v>
      </c>
      <c r="AT1102" s="238" t="str">
        <f t="shared" si="265"/>
        <v>0-3 months</v>
      </c>
    </row>
    <row r="1103" spans="1:46" s="12" customFormat="1">
      <c r="A1103" s="13" t="s">
        <v>35</v>
      </c>
      <c r="B1103" s="179">
        <v>2020</v>
      </c>
      <c r="C1103" s="179">
        <v>7</v>
      </c>
      <c r="D1103" s="39" t="str">
        <f t="shared" si="252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54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55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85">
        <f t="shared" si="256"/>
        <v>91003.5</v>
      </c>
      <c r="AD1103" s="141">
        <v>0.1215</v>
      </c>
      <c r="AE1103" s="186">
        <f t="shared" si="257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236" t="str">
        <f t="shared" si="264"/>
        <v>YAMAHA_Mounter</v>
      </c>
      <c r="AS1103" s="22">
        <f t="shared" si="263"/>
        <v>2</v>
      </c>
      <c r="AT1103" s="238" t="str">
        <f t="shared" si="265"/>
        <v>0-3 months</v>
      </c>
    </row>
    <row r="1104" spans="1:46" s="12" customFormat="1">
      <c r="A1104" s="13" t="s">
        <v>35</v>
      </c>
      <c r="B1104" s="179">
        <v>2020</v>
      </c>
      <c r="C1104" s="179">
        <v>7</v>
      </c>
      <c r="D1104" s="39" t="str">
        <f t="shared" si="252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54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55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85">
        <f t="shared" si="256"/>
        <v>129224.97</v>
      </c>
      <c r="AD1104" s="141">
        <v>0.1215</v>
      </c>
      <c r="AE1104" s="186">
        <f t="shared" si="257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236" t="str">
        <f t="shared" si="264"/>
        <v>YAMAHA_Mounter</v>
      </c>
      <c r="AS1104" s="22">
        <f t="shared" si="263"/>
        <v>2</v>
      </c>
      <c r="AT1104" s="238" t="str">
        <f t="shared" si="265"/>
        <v>0-3 months</v>
      </c>
    </row>
    <row r="1105" spans="1:46" s="12" customFormat="1">
      <c r="A1105" s="13" t="s">
        <v>35</v>
      </c>
      <c r="B1105" s="179">
        <v>2020</v>
      </c>
      <c r="C1105" s="179">
        <v>7</v>
      </c>
      <c r="D1105" s="39" t="str">
        <f t="shared" si="252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54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55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85">
        <f t="shared" si="256"/>
        <v>87146.374699999986</v>
      </c>
      <c r="AD1105" s="141">
        <v>0.14649999999999999</v>
      </c>
      <c r="AE1105" s="186">
        <f t="shared" si="257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236" t="str">
        <f t="shared" si="264"/>
        <v>YAMAHA_Mounter</v>
      </c>
      <c r="AS1105" s="22">
        <f t="shared" si="263"/>
        <v>2</v>
      </c>
      <c r="AT1105" s="238" t="str">
        <f t="shared" si="265"/>
        <v>0-3 months</v>
      </c>
    </row>
    <row r="1106" spans="1:46" s="12" customFormat="1">
      <c r="A1106" s="13" t="s">
        <v>35</v>
      </c>
      <c r="B1106" s="179">
        <v>2020</v>
      </c>
      <c r="C1106" s="179">
        <v>7</v>
      </c>
      <c r="D1106" s="39" t="str">
        <f t="shared" si="252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54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55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85">
        <f t="shared" si="256"/>
        <v>104867.48999999999</v>
      </c>
      <c r="AD1106" s="141">
        <v>0.1077</v>
      </c>
      <c r="AE1106" s="186">
        <f t="shared" si="257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236" t="str">
        <f t="shared" si="264"/>
        <v>YAMAHA_Mounter</v>
      </c>
      <c r="AS1106" s="22">
        <f t="shared" si="263"/>
        <v>2</v>
      </c>
      <c r="AT1106" s="238" t="str">
        <f t="shared" si="265"/>
        <v>0-3 months</v>
      </c>
    </row>
    <row r="1107" spans="1:46" s="12" customFormat="1">
      <c r="A1107" s="13" t="s">
        <v>35</v>
      </c>
      <c r="B1107" s="179">
        <v>2020</v>
      </c>
      <c r="C1107" s="179">
        <v>7</v>
      </c>
      <c r="D1107" s="39" t="str">
        <f t="shared" si="252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54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55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85">
        <f t="shared" si="256"/>
        <v>104867.48999999999</v>
      </c>
      <c r="AD1107" s="141">
        <v>0.1077</v>
      </c>
      <c r="AE1107" s="186">
        <f t="shared" si="257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236" t="str">
        <f t="shared" si="264"/>
        <v>YAMAHA_Mounter</v>
      </c>
      <c r="AS1107" s="22">
        <f t="shared" si="263"/>
        <v>2</v>
      </c>
      <c r="AT1107" s="238" t="str">
        <f t="shared" si="265"/>
        <v>0-3 months</v>
      </c>
    </row>
    <row r="1108" spans="1:46" s="12" customFormat="1">
      <c r="A1108" s="13" t="s">
        <v>35</v>
      </c>
      <c r="B1108" s="179">
        <v>2020</v>
      </c>
      <c r="C1108" s="179">
        <v>7</v>
      </c>
      <c r="D1108" s="39" t="str">
        <f t="shared" si="252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54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55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85">
        <f t="shared" si="256"/>
        <v>74536.585200000001</v>
      </c>
      <c r="AD1108" s="141">
        <v>0.1077</v>
      </c>
      <c r="AE1108" s="186">
        <f t="shared" si="257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236" t="str">
        <f t="shared" si="264"/>
        <v>YAMAHA_Mounter</v>
      </c>
      <c r="AS1108" s="22">
        <f t="shared" si="263"/>
        <v>2</v>
      </c>
      <c r="AT1108" s="238" t="str">
        <f t="shared" si="265"/>
        <v>0-3 months</v>
      </c>
    </row>
    <row r="1109" spans="1:46" s="12" customFormat="1">
      <c r="A1109" s="13" t="s">
        <v>35</v>
      </c>
      <c r="B1109" s="179">
        <v>2020</v>
      </c>
      <c r="C1109" s="179">
        <v>7</v>
      </c>
      <c r="D1109" s="39" t="str">
        <f t="shared" si="252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54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55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85">
        <f t="shared" si="256"/>
        <v>74536.585200000001</v>
      </c>
      <c r="AD1109" s="141">
        <v>0.1077</v>
      </c>
      <c r="AE1109" s="186">
        <f t="shared" si="257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236" t="str">
        <f t="shared" si="264"/>
        <v>YAMAHA_Mounter</v>
      </c>
      <c r="AS1109" s="22">
        <f t="shared" si="263"/>
        <v>2</v>
      </c>
      <c r="AT1109" s="238" t="str">
        <f t="shared" si="265"/>
        <v>0-3 months</v>
      </c>
    </row>
    <row r="1110" spans="1:46" s="12" customFormat="1">
      <c r="A1110" s="13" t="s">
        <v>35</v>
      </c>
      <c r="B1110" s="179">
        <v>2020</v>
      </c>
      <c r="C1110" s="179">
        <v>7</v>
      </c>
      <c r="D1110" s="39" t="str">
        <f t="shared" si="252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54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55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85">
        <f t="shared" si="256"/>
        <v>71532.5</v>
      </c>
      <c r="AD1110" s="141">
        <v>9.2299999999999993E-2</v>
      </c>
      <c r="AE1110" s="186">
        <f t="shared" si="257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236" t="str">
        <f t="shared" si="264"/>
        <v>YAMAHA_Mounter</v>
      </c>
      <c r="AS1110" s="22">
        <f t="shared" si="263"/>
        <v>2</v>
      </c>
      <c r="AT1110" s="238" t="str">
        <f t="shared" si="265"/>
        <v>0-3 months</v>
      </c>
    </row>
    <row r="1111" spans="1:46" s="12" customFormat="1">
      <c r="A1111" s="13" t="s">
        <v>35</v>
      </c>
      <c r="B1111" s="179">
        <v>2020</v>
      </c>
      <c r="C1111" s="179">
        <v>7</v>
      </c>
      <c r="D1111" s="39" t="str">
        <f t="shared" si="252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54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55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85">
        <f t="shared" si="256"/>
        <v>159072.62</v>
      </c>
      <c r="AD1111" s="141">
        <v>0.1517</v>
      </c>
      <c r="AE1111" s="186">
        <f t="shared" si="257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236" t="str">
        <f t="shared" si="264"/>
        <v>YAMAHA_Mounter</v>
      </c>
      <c r="AS1111" s="22">
        <f t="shared" si="263"/>
        <v>2</v>
      </c>
      <c r="AT1111" s="238" t="str">
        <f t="shared" si="265"/>
        <v>0-3 months</v>
      </c>
    </row>
    <row r="1112" spans="1:46" s="12" customFormat="1">
      <c r="A1112" s="13" t="s">
        <v>35</v>
      </c>
      <c r="B1112" s="179">
        <v>2020</v>
      </c>
      <c r="C1112" s="179">
        <v>7</v>
      </c>
      <c r="D1112" s="39" t="str">
        <f t="shared" si="252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54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55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85">
        <f t="shared" si="256"/>
        <v>113623.3</v>
      </c>
      <c r="AD1112" s="141">
        <v>0.1517</v>
      </c>
      <c r="AE1112" s="186">
        <f t="shared" si="257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236" t="str">
        <f t="shared" si="264"/>
        <v>YAMAHA_Mounter</v>
      </c>
      <c r="AS1112" s="22">
        <f t="shared" si="263"/>
        <v>2</v>
      </c>
      <c r="AT1112" s="238" t="str">
        <f t="shared" si="265"/>
        <v>0-3 months</v>
      </c>
    </row>
    <row r="1113" spans="1:46" s="12" customFormat="1">
      <c r="A1113" s="13" t="s">
        <v>35</v>
      </c>
      <c r="B1113" s="179">
        <v>2020</v>
      </c>
      <c r="C1113" s="179">
        <v>7</v>
      </c>
      <c r="D1113" s="39" t="str">
        <f t="shared" si="252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54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55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85">
        <f t="shared" si="256"/>
        <v>93423.496530000004</v>
      </c>
      <c r="AD1113" s="141">
        <v>0.1605</v>
      </c>
      <c r="AE1113" s="186">
        <f t="shared" si="257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236" t="str">
        <f t="shared" si="264"/>
        <v>YAMAHA_Mounter</v>
      </c>
      <c r="AS1113" s="22">
        <f t="shared" si="263"/>
        <v>2</v>
      </c>
      <c r="AT1113" s="238" t="str">
        <f t="shared" si="265"/>
        <v>0-3 months</v>
      </c>
    </row>
    <row r="1114" spans="1:46" s="12" customFormat="1">
      <c r="A1114" s="13" t="s">
        <v>35</v>
      </c>
      <c r="B1114" s="179">
        <v>2020</v>
      </c>
      <c r="C1114" s="179">
        <v>7</v>
      </c>
      <c r="D1114" s="39" t="str">
        <f t="shared" si="252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54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55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85">
        <f t="shared" si="256"/>
        <v>75027.329999999987</v>
      </c>
      <c r="AD1114" s="141">
        <v>9.5399999999999999E-2</v>
      </c>
      <c r="AE1114" s="186">
        <f t="shared" si="257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236" t="str">
        <f t="shared" si="264"/>
        <v>YAMAHA_Mounter</v>
      </c>
      <c r="AS1114" s="22">
        <f t="shared" si="263"/>
        <v>2</v>
      </c>
      <c r="AT1114" s="238" t="str">
        <f t="shared" si="265"/>
        <v>0-3 months</v>
      </c>
    </row>
    <row r="1115" spans="1:46" s="12" customFormat="1">
      <c r="A1115" s="13" t="s">
        <v>35</v>
      </c>
      <c r="B1115" s="179">
        <v>2020</v>
      </c>
      <c r="C1115" s="179">
        <v>7</v>
      </c>
      <c r="D1115" s="39" t="str">
        <f t="shared" si="252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54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55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85">
        <f t="shared" si="256"/>
        <v>71173.724999999991</v>
      </c>
      <c r="AD1115" s="141">
        <v>9.0499999999999997E-2</v>
      </c>
      <c r="AE1115" s="186">
        <f t="shared" si="257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236" t="str">
        <f t="shared" si="264"/>
        <v>YAMAHA_Mounter</v>
      </c>
      <c r="AS1115" s="22">
        <f t="shared" si="263"/>
        <v>3</v>
      </c>
      <c r="AT1115" s="238" t="str">
        <f t="shared" si="265"/>
        <v>0-3 months</v>
      </c>
    </row>
    <row r="1116" spans="1:46" s="12" customFormat="1">
      <c r="A1116" s="13" t="s">
        <v>35</v>
      </c>
      <c r="B1116" s="179">
        <v>2020</v>
      </c>
      <c r="C1116" s="179">
        <v>7</v>
      </c>
      <c r="D1116" s="39" t="str">
        <f t="shared" si="252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54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55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85">
        <f t="shared" si="256"/>
        <v>59815.139999999992</v>
      </c>
      <c r="AD1116" s="141">
        <v>0.121</v>
      </c>
      <c r="AE1116" s="186">
        <f t="shared" si="257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236" t="str">
        <f t="shared" si="264"/>
        <v>YAMAHA_Mounter</v>
      </c>
      <c r="AS1116" s="22">
        <f t="shared" si="263"/>
        <v>2</v>
      </c>
      <c r="AT1116" s="238" t="str">
        <f t="shared" si="265"/>
        <v>0-3 months</v>
      </c>
    </row>
    <row r="1117" spans="1:46" s="12" customFormat="1">
      <c r="A1117" s="13" t="s">
        <v>35</v>
      </c>
      <c r="B1117" s="179">
        <v>2020</v>
      </c>
      <c r="C1117" s="179">
        <v>7</v>
      </c>
      <c r="D1117" s="39" t="str">
        <f t="shared" si="252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54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55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85">
        <f t="shared" si="256"/>
        <v>51436</v>
      </c>
      <c r="AD1117" s="141">
        <v>6.6799999999999998E-2</v>
      </c>
      <c r="AE1117" s="186">
        <f t="shared" si="257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236" t="str">
        <f t="shared" si="264"/>
        <v>YAMAHA_Mounter</v>
      </c>
      <c r="AS1117" s="22">
        <f t="shared" si="263"/>
        <v>2</v>
      </c>
      <c r="AT1117" s="238" t="str">
        <f t="shared" si="265"/>
        <v>0-3 months</v>
      </c>
    </row>
    <row r="1118" spans="1:46" s="12" customFormat="1">
      <c r="A1118" s="13" t="s">
        <v>35</v>
      </c>
      <c r="B1118" s="179">
        <v>2020</v>
      </c>
      <c r="C1118" s="179">
        <v>7</v>
      </c>
      <c r="D1118" s="39" t="str">
        <f t="shared" si="252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54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55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85">
        <f t="shared" si="256"/>
        <v>44756</v>
      </c>
      <c r="AD1118" s="141">
        <v>6.6799999999999998E-2</v>
      </c>
      <c r="AE1118" s="186">
        <f t="shared" si="257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236" t="str">
        <f t="shared" si="264"/>
        <v>YAMAHA_Mounter</v>
      </c>
      <c r="AS1118" s="22">
        <f t="shared" si="263"/>
        <v>2</v>
      </c>
      <c r="AT1118" s="238" t="str">
        <f t="shared" si="265"/>
        <v>0-3 months</v>
      </c>
    </row>
    <row r="1119" spans="1:46" s="12" customFormat="1">
      <c r="A1119" s="13" t="s">
        <v>35</v>
      </c>
      <c r="B1119" s="179">
        <v>2020</v>
      </c>
      <c r="C1119" s="179">
        <v>7</v>
      </c>
      <c r="D1119" s="39" t="str">
        <f t="shared" si="252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54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55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85">
        <f t="shared" si="256"/>
        <v>119047.60575</v>
      </c>
      <c r="AD1119" s="141">
        <v>0.1255</v>
      </c>
      <c r="AE1119" s="186">
        <f t="shared" si="257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236" t="str">
        <f t="shared" si="264"/>
        <v>YAMAHA_Mounter</v>
      </c>
      <c r="AS1119" s="22">
        <f t="shared" si="263"/>
        <v>4</v>
      </c>
      <c r="AT1119" s="238" t="str">
        <f t="shared" si="265"/>
        <v>4-6 months</v>
      </c>
    </row>
    <row r="1120" spans="1:46" s="12" customFormat="1">
      <c r="A1120" s="13" t="s">
        <v>35</v>
      </c>
      <c r="B1120" s="179">
        <v>2020</v>
      </c>
      <c r="C1120" s="179">
        <v>8</v>
      </c>
      <c r="D1120" s="39" t="str">
        <f t="shared" si="252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54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55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85">
        <f t="shared" si="256"/>
        <v>59728.5</v>
      </c>
      <c r="AD1120" s="141">
        <v>0.1021</v>
      </c>
      <c r="AE1120" s="186">
        <f t="shared" si="257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236" t="str">
        <f t="shared" si="264"/>
        <v>YAMAHA_Mounter</v>
      </c>
      <c r="AS1120" s="22">
        <f t="shared" si="263"/>
        <v>1</v>
      </c>
      <c r="AT1120" s="238" t="str">
        <f t="shared" si="265"/>
        <v>0-3 months</v>
      </c>
    </row>
    <row r="1121" spans="1:46" s="12" customFormat="1">
      <c r="A1121" s="13" t="s">
        <v>35</v>
      </c>
      <c r="B1121" s="179">
        <v>2020</v>
      </c>
      <c r="C1121" s="179">
        <v>8</v>
      </c>
      <c r="D1121" s="39" t="str">
        <f t="shared" si="252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54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55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85">
        <f t="shared" si="256"/>
        <v>59728.5</v>
      </c>
      <c r="AD1121" s="141">
        <v>0.1021</v>
      </c>
      <c r="AE1121" s="186">
        <f t="shared" si="257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236" t="str">
        <f t="shared" si="264"/>
        <v>YAMAHA_Mounter</v>
      </c>
      <c r="AS1121" s="22">
        <f t="shared" si="263"/>
        <v>1</v>
      </c>
      <c r="AT1121" s="238" t="str">
        <f t="shared" si="265"/>
        <v>0-3 months</v>
      </c>
    </row>
    <row r="1122" spans="1:46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54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55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85">
        <f t="shared" si="256"/>
        <v>79546.64</v>
      </c>
      <c r="AD1122" s="141">
        <v>0.1028</v>
      </c>
      <c r="AE1122" s="186">
        <f t="shared" si="257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236" t="str">
        <f t="shared" si="264"/>
        <v>YAMAHA_Mounter</v>
      </c>
      <c r="AS1122" s="22">
        <f t="shared" si="263"/>
        <v>1</v>
      </c>
      <c r="AT1122" s="238" t="str">
        <f t="shared" si="265"/>
        <v>0-3 months</v>
      </c>
    </row>
    <row r="1123" spans="1:46" s="12" customFormat="1">
      <c r="A1123" s="13" t="s">
        <v>35</v>
      </c>
      <c r="B1123" s="179">
        <v>2020</v>
      </c>
      <c r="C1123" s="179">
        <v>8</v>
      </c>
      <c r="D1123" s="39" t="str">
        <f t="shared" si="267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54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55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85">
        <f t="shared" si="256"/>
        <v>99304.8</v>
      </c>
      <c r="AD1123" s="141">
        <v>0.1028</v>
      </c>
      <c r="AE1123" s="186">
        <f t="shared" si="257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236" t="str">
        <f t="shared" si="264"/>
        <v>YAMAHA_Mounter</v>
      </c>
      <c r="AS1123" s="22">
        <f t="shared" si="263"/>
        <v>1</v>
      </c>
      <c r="AT1123" s="238" t="str">
        <f t="shared" si="265"/>
        <v>0-3 months</v>
      </c>
    </row>
    <row r="1124" spans="1:46" s="12" customFormat="1">
      <c r="A1124" s="13" t="s">
        <v>35</v>
      </c>
      <c r="B1124" s="179">
        <v>2020</v>
      </c>
      <c r="C1124" s="179">
        <v>8</v>
      </c>
      <c r="D1124" s="39" t="str">
        <f t="shared" si="267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54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55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3308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85">
        <f t="shared" si="256"/>
        <v>84189.772100000002</v>
      </c>
      <c r="AD1124" s="141">
        <v>0.14360000000000001</v>
      </c>
      <c r="AE1124" s="186">
        <f t="shared" si="257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236" t="str">
        <f t="shared" si="264"/>
        <v>YAMAHA_Mounter</v>
      </c>
      <c r="AS1124" s="22">
        <f t="shared" si="263"/>
        <v>1</v>
      </c>
      <c r="AT1124" s="238" t="str">
        <f t="shared" si="265"/>
        <v>0-3 months</v>
      </c>
    </row>
    <row r="1125" spans="1:46" s="12" customFormat="1">
      <c r="A1125" s="13" t="s">
        <v>35</v>
      </c>
      <c r="B1125" s="179">
        <v>2020</v>
      </c>
      <c r="C1125" s="179">
        <v>8</v>
      </c>
      <c r="D1125" s="39" t="str">
        <f t="shared" si="267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54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55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3308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85">
        <f t="shared" si="256"/>
        <v>84189.772100000002</v>
      </c>
      <c r="AD1125" s="141">
        <v>0.14360000000000001</v>
      </c>
      <c r="AE1125" s="186">
        <f t="shared" si="257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236" t="str">
        <f t="shared" si="264"/>
        <v>YAMAHA_Mounter</v>
      </c>
      <c r="AS1125" s="22">
        <f t="shared" si="263"/>
        <v>1</v>
      </c>
      <c r="AT1125" s="238" t="str">
        <f t="shared" si="265"/>
        <v>0-3 months</v>
      </c>
    </row>
    <row r="1126" spans="1:46" s="12" customFormat="1">
      <c r="A1126" s="13" t="s">
        <v>35</v>
      </c>
      <c r="B1126" s="179">
        <v>2020</v>
      </c>
      <c r="C1126" s="179">
        <v>8</v>
      </c>
      <c r="D1126" s="39" t="str">
        <f t="shared" si="267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54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55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3308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85">
        <f t="shared" si="256"/>
        <v>84189.772100000002</v>
      </c>
      <c r="AD1126" s="141">
        <v>0.14360000000000001</v>
      </c>
      <c r="AE1126" s="186">
        <f t="shared" si="257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236" t="str">
        <f t="shared" si="264"/>
        <v>YAMAHA_Mounter</v>
      </c>
      <c r="AS1126" s="22">
        <f t="shared" si="263"/>
        <v>1</v>
      </c>
      <c r="AT1126" s="238" t="str">
        <f t="shared" si="265"/>
        <v>0-3 months</v>
      </c>
    </row>
    <row r="1127" spans="1:46" s="12" customFormat="1">
      <c r="A1127" s="13" t="s">
        <v>35</v>
      </c>
      <c r="B1127" s="179">
        <v>2020</v>
      </c>
      <c r="C1127" s="179">
        <v>8</v>
      </c>
      <c r="D1127" s="39" t="str">
        <f t="shared" si="267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54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55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85">
        <f t="shared" si="256"/>
        <v>295874.99999999994</v>
      </c>
      <c r="AD1127" s="141">
        <v>0.23669999999999999</v>
      </c>
      <c r="AE1127" s="186">
        <f t="shared" si="257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236" t="str">
        <f t="shared" si="264"/>
        <v>YAMAHA_Mounter</v>
      </c>
      <c r="AS1127" s="22">
        <f t="shared" si="263"/>
        <v>1</v>
      </c>
      <c r="AT1127" s="238" t="str">
        <f t="shared" si="265"/>
        <v>0-3 months</v>
      </c>
    </row>
    <row r="1128" spans="1:46" s="12" customFormat="1">
      <c r="A1128" s="13" t="s">
        <v>35</v>
      </c>
      <c r="B1128" s="179">
        <v>2020</v>
      </c>
      <c r="C1128" s="179">
        <v>8</v>
      </c>
      <c r="D1128" s="39" t="str">
        <f t="shared" si="267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54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55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85">
        <f t="shared" si="256"/>
        <v>295874.99999999994</v>
      </c>
      <c r="AD1128" s="141">
        <v>0.23669999999999999</v>
      </c>
      <c r="AE1128" s="186">
        <f t="shared" si="257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236" t="str">
        <f t="shared" si="264"/>
        <v>YAMAHA_Mounter</v>
      </c>
      <c r="AS1128" s="22">
        <f t="shared" si="263"/>
        <v>1</v>
      </c>
      <c r="AT1128" s="238" t="str">
        <f t="shared" si="265"/>
        <v>0-3 months</v>
      </c>
    </row>
    <row r="1129" spans="1:46" s="12" customFormat="1">
      <c r="A1129" s="13" t="s">
        <v>35</v>
      </c>
      <c r="B1129" s="179">
        <v>2020</v>
      </c>
      <c r="C1129" s="179">
        <v>8</v>
      </c>
      <c r="D1129" s="39" t="str">
        <f t="shared" si="267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54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55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85">
        <f t="shared" si="256"/>
        <v>142020</v>
      </c>
      <c r="AD1129" s="141">
        <v>0.23669999999999999</v>
      </c>
      <c r="AE1129" s="186">
        <f t="shared" si="257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236" t="str">
        <f t="shared" si="264"/>
        <v>YAMAHA_Mounter</v>
      </c>
      <c r="AS1129" s="22">
        <f t="shared" si="263"/>
        <v>1</v>
      </c>
      <c r="AT1129" s="238" t="str">
        <f t="shared" si="265"/>
        <v>0-3 months</v>
      </c>
    </row>
    <row r="1130" spans="1:46" s="12" customFormat="1">
      <c r="A1130" s="13" t="s">
        <v>35</v>
      </c>
      <c r="B1130" s="179">
        <v>2020</v>
      </c>
      <c r="C1130" s="179">
        <v>8</v>
      </c>
      <c r="D1130" s="39" t="str">
        <f t="shared" si="267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54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55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3308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85">
        <f t="shared" si="256"/>
        <v>75581.462669999994</v>
      </c>
      <c r="AD1130" s="141">
        <v>8.3400000000000002E-2</v>
      </c>
      <c r="AE1130" s="186">
        <f t="shared" si="257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236" t="str">
        <f t="shared" si="264"/>
        <v>YAMAHA_Mounter</v>
      </c>
      <c r="AS1130" s="22">
        <f t="shared" si="263"/>
        <v>1</v>
      </c>
      <c r="AT1130" s="238" t="str">
        <f t="shared" si="265"/>
        <v>0-3 months</v>
      </c>
    </row>
    <row r="1131" spans="1:46" s="12" customFormat="1">
      <c r="A1131" s="13" t="s">
        <v>35</v>
      </c>
      <c r="B1131" s="179">
        <v>2020</v>
      </c>
      <c r="C1131" s="179">
        <v>8</v>
      </c>
      <c r="D1131" s="39" t="str">
        <f t="shared" si="267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54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55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3308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85">
        <f t="shared" si="256"/>
        <v>75581.462669999994</v>
      </c>
      <c r="AD1131" s="141">
        <v>8.3400000000000002E-2</v>
      </c>
      <c r="AE1131" s="186">
        <f t="shared" si="257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236" t="str">
        <f t="shared" si="264"/>
        <v>YAMAHA_Mounter</v>
      </c>
      <c r="AS1131" s="22">
        <f t="shared" si="263"/>
        <v>1</v>
      </c>
      <c r="AT1131" s="238" t="str">
        <f t="shared" si="265"/>
        <v>0-3 months</v>
      </c>
    </row>
    <row r="1132" spans="1:46" s="12" customFormat="1">
      <c r="A1132" s="13" t="s">
        <v>35</v>
      </c>
      <c r="B1132" s="179">
        <v>2020</v>
      </c>
      <c r="C1132" s="179">
        <v>8</v>
      </c>
      <c r="D1132" s="39" t="str">
        <f t="shared" si="267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54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55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85">
        <f t="shared" si="256"/>
        <v>98945.840707964613</v>
      </c>
      <c r="AD1132" s="141">
        <v>0.1172</v>
      </c>
      <c r="AE1132" s="186">
        <f t="shared" si="257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236" t="str">
        <f t="shared" si="264"/>
        <v>YAMAHA_Mounter</v>
      </c>
      <c r="AS1132" s="22">
        <f t="shared" si="263"/>
        <v>1</v>
      </c>
      <c r="AT1132" s="238" t="str">
        <f t="shared" si="265"/>
        <v>0-3 months</v>
      </c>
    </row>
    <row r="1133" spans="1:46" s="12" customFormat="1">
      <c r="A1133" s="13" t="s">
        <v>35</v>
      </c>
      <c r="B1133" s="179">
        <v>2020</v>
      </c>
      <c r="C1133" s="179">
        <v>8</v>
      </c>
      <c r="D1133" s="39" t="str">
        <f t="shared" si="267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54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55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85">
        <f t="shared" si="256"/>
        <v>184005.00000000003</v>
      </c>
      <c r="AD1133" s="141">
        <v>0.12690000000000001</v>
      </c>
      <c r="AE1133" s="186">
        <f t="shared" si="257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236" t="str">
        <f t="shared" si="264"/>
        <v>YAMAHA_Mounter</v>
      </c>
      <c r="AS1133" s="22">
        <f t="shared" si="263"/>
        <v>1</v>
      </c>
      <c r="AT1133" s="238" t="str">
        <f t="shared" si="265"/>
        <v>0-3 months</v>
      </c>
    </row>
    <row r="1134" spans="1:46" s="12" customFormat="1">
      <c r="A1134" s="13" t="s">
        <v>35</v>
      </c>
      <c r="B1134" s="179">
        <v>2020</v>
      </c>
      <c r="C1134" s="179">
        <v>8</v>
      </c>
      <c r="D1134" s="39" t="str">
        <f t="shared" si="267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54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55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85">
        <f t="shared" si="256"/>
        <v>62160</v>
      </c>
      <c r="AD1134" s="141">
        <v>0.111</v>
      </c>
      <c r="AE1134" s="186">
        <f t="shared" si="257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236" t="str">
        <f t="shared" si="264"/>
        <v>YAMAHA_Mounter</v>
      </c>
      <c r="AS1134" s="22">
        <f t="shared" si="263"/>
        <v>1</v>
      </c>
      <c r="AT1134" s="238" t="str">
        <f t="shared" si="265"/>
        <v>0-3 months</v>
      </c>
    </row>
    <row r="1135" spans="1:46" s="12" customFormat="1">
      <c r="A1135" s="13" t="s">
        <v>35</v>
      </c>
      <c r="B1135" s="179">
        <v>2020</v>
      </c>
      <c r="C1135" s="179">
        <v>9</v>
      </c>
      <c r="D1135" s="39" t="str">
        <f t="shared" si="267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54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55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85">
        <f t="shared" si="256"/>
        <v>114620.97345132745</v>
      </c>
      <c r="AD1135" s="141">
        <v>0.1246</v>
      </c>
      <c r="AE1135" s="186">
        <f t="shared" si="257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236" t="str">
        <f t="shared" si="264"/>
        <v>YAMAHA_Mounter</v>
      </c>
      <c r="AS1135" s="22">
        <f t="shared" si="263"/>
        <v>2</v>
      </c>
      <c r="AT1135" s="238" t="str">
        <f t="shared" si="265"/>
        <v>0-3 months</v>
      </c>
    </row>
    <row r="1136" spans="1:46" s="12" customFormat="1">
      <c r="A1136" s="13" t="s">
        <v>35</v>
      </c>
      <c r="B1136" s="179">
        <v>2020</v>
      </c>
      <c r="C1136" s="179">
        <v>9</v>
      </c>
      <c r="D1136" s="39" t="str">
        <f t="shared" si="267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54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55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85">
        <f t="shared" si="256"/>
        <v>111437.05752212391</v>
      </c>
      <c r="AD1136" s="141">
        <v>0.1246</v>
      </c>
      <c r="AE1136" s="186">
        <f t="shared" si="257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236" t="str">
        <f t="shared" si="264"/>
        <v>YAMAHA_Mounter</v>
      </c>
      <c r="AS1136" s="22">
        <f t="shared" si="263"/>
        <v>2</v>
      </c>
      <c r="AT1136" s="238" t="str">
        <f t="shared" si="265"/>
        <v>0-3 months</v>
      </c>
    </row>
    <row r="1137" spans="1:46" s="12" customFormat="1">
      <c r="A1137" s="13" t="s">
        <v>35</v>
      </c>
      <c r="B1137" s="179">
        <v>2020</v>
      </c>
      <c r="C1137" s="179">
        <v>9</v>
      </c>
      <c r="D1137" s="39" t="str">
        <f t="shared" si="267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54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55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85">
        <f t="shared" si="256"/>
        <v>111437.05752212391</v>
      </c>
      <c r="AD1137" s="141">
        <v>0.1246</v>
      </c>
      <c r="AE1137" s="186">
        <f t="shared" si="257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236" t="str">
        <f t="shared" si="264"/>
        <v>YAMAHA_Mounter</v>
      </c>
      <c r="AS1137" s="22">
        <f t="shared" si="263"/>
        <v>2</v>
      </c>
      <c r="AT1137" s="238" t="str">
        <f t="shared" si="265"/>
        <v>0-3 months</v>
      </c>
    </row>
    <row r="1138" spans="1:46" s="12" customFormat="1">
      <c r="A1138" s="13" t="s">
        <v>35</v>
      </c>
      <c r="B1138" s="179">
        <v>2020</v>
      </c>
      <c r="C1138" s="179">
        <v>9</v>
      </c>
      <c r="D1138" s="39" t="str">
        <f t="shared" si="267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54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55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85">
        <f t="shared" si="256"/>
        <v>106689.496460177</v>
      </c>
      <c r="AD1138" s="141">
        <v>0.11260000000000001</v>
      </c>
      <c r="AE1138" s="186">
        <f t="shared" si="257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236" t="str">
        <f t="shared" si="264"/>
        <v>YAMAHA_Mounter</v>
      </c>
      <c r="AS1138" s="22">
        <f t="shared" si="263"/>
        <v>2</v>
      </c>
      <c r="AT1138" s="238" t="str">
        <f t="shared" si="265"/>
        <v>0-3 months</v>
      </c>
    </row>
    <row r="1139" spans="1:46" s="12" customFormat="1">
      <c r="A1139" s="13" t="s">
        <v>35</v>
      </c>
      <c r="B1139" s="179">
        <v>2020</v>
      </c>
      <c r="C1139" s="179">
        <v>9</v>
      </c>
      <c r="D1139" s="39" t="str">
        <f t="shared" si="267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54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55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85">
        <f t="shared" si="256"/>
        <v>106689.496460177</v>
      </c>
      <c r="AD1139" s="141">
        <v>0.11260000000000001</v>
      </c>
      <c r="AE1139" s="186">
        <f t="shared" si="257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236" t="str">
        <f t="shared" si="264"/>
        <v>YAMAHA_Mounter</v>
      </c>
      <c r="AS1139" s="22">
        <f t="shared" si="263"/>
        <v>2</v>
      </c>
      <c r="AT1139" s="238" t="str">
        <f t="shared" si="265"/>
        <v>0-3 months</v>
      </c>
    </row>
    <row r="1140" spans="1:46" s="12" customFormat="1">
      <c r="A1140" s="13" t="s">
        <v>35</v>
      </c>
      <c r="B1140" s="179">
        <v>2020</v>
      </c>
      <c r="C1140" s="179">
        <v>9</v>
      </c>
      <c r="D1140" s="39" t="str">
        <f t="shared" si="267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54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55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85">
        <f t="shared" si="256"/>
        <v>106689.496460177</v>
      </c>
      <c r="AD1140" s="141">
        <v>0.11260000000000001</v>
      </c>
      <c r="AE1140" s="186">
        <f t="shared" si="257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236" t="str">
        <f t="shared" si="264"/>
        <v>YAMAHA_Mounter</v>
      </c>
      <c r="AS1140" s="22">
        <f t="shared" si="263"/>
        <v>2</v>
      </c>
      <c r="AT1140" s="238" t="str">
        <f t="shared" si="265"/>
        <v>0-3 months</v>
      </c>
    </row>
    <row r="1141" spans="1:46" s="12" customFormat="1">
      <c r="A1141" s="13" t="s">
        <v>35</v>
      </c>
      <c r="B1141" s="179">
        <v>2020</v>
      </c>
      <c r="C1141" s="179">
        <v>9</v>
      </c>
      <c r="D1141" s="39" t="str">
        <f t="shared" si="267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54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55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85">
        <f t="shared" si="256"/>
        <v>106689.496460177</v>
      </c>
      <c r="AD1141" s="141">
        <v>0.11260000000000001</v>
      </c>
      <c r="AE1141" s="186">
        <f t="shared" si="257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236" t="str">
        <f t="shared" si="264"/>
        <v>YAMAHA_Mounter</v>
      </c>
      <c r="AS1141" s="22">
        <f t="shared" si="263"/>
        <v>2</v>
      </c>
      <c r="AT1141" s="238" t="str">
        <f t="shared" si="265"/>
        <v>0-3 months</v>
      </c>
    </row>
    <row r="1142" spans="1:46" s="12" customFormat="1">
      <c r="A1142" s="13" t="s">
        <v>35</v>
      </c>
      <c r="B1142" s="179">
        <v>2020</v>
      </c>
      <c r="C1142" s="179">
        <v>9</v>
      </c>
      <c r="D1142" s="39" t="str">
        <f t="shared" si="267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54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55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85">
        <f t="shared" si="256"/>
        <v>106689.496460177</v>
      </c>
      <c r="AD1142" s="141">
        <v>0.11260000000000001</v>
      </c>
      <c r="AE1142" s="186">
        <f t="shared" si="257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236" t="str">
        <f t="shared" si="264"/>
        <v>YAMAHA_Mounter</v>
      </c>
      <c r="AS1142" s="22">
        <f t="shared" si="263"/>
        <v>2</v>
      </c>
      <c r="AT1142" s="238" t="str">
        <f t="shared" si="265"/>
        <v>0-3 months</v>
      </c>
    </row>
    <row r="1143" spans="1:46" s="12" customFormat="1">
      <c r="A1143" s="13" t="s">
        <v>35</v>
      </c>
      <c r="B1143" s="179">
        <v>2020</v>
      </c>
      <c r="C1143" s="179">
        <v>9</v>
      </c>
      <c r="D1143" s="39" t="str">
        <f t="shared" si="267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54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55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85">
        <f t="shared" si="256"/>
        <v>79141.008849557533</v>
      </c>
      <c r="AD1143" s="141">
        <v>0.1489</v>
      </c>
      <c r="AE1143" s="186">
        <f t="shared" si="257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236" t="str">
        <f t="shared" si="264"/>
        <v>YAMAHA_Mounter</v>
      </c>
      <c r="AS1143" s="22">
        <f t="shared" si="263"/>
        <v>2</v>
      </c>
      <c r="AT1143" s="238" t="str">
        <f t="shared" si="265"/>
        <v>0-3 months</v>
      </c>
    </row>
    <row r="1144" spans="1:46" s="12" customFormat="1">
      <c r="A1144" s="13" t="s">
        <v>35</v>
      </c>
      <c r="B1144" s="179">
        <v>2020</v>
      </c>
      <c r="C1144" s="179">
        <v>9</v>
      </c>
      <c r="D1144" s="39" t="str">
        <f t="shared" si="267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54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55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85">
        <f t="shared" si="256"/>
        <v>92054.840624999997</v>
      </c>
      <c r="AD1144" s="141">
        <v>0.10349999999999999</v>
      </c>
      <c r="AE1144" s="186">
        <f t="shared" si="257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236" t="str">
        <f t="shared" si="264"/>
        <v>YAMAHA_Mounter</v>
      </c>
      <c r="AS1144" s="22">
        <f t="shared" si="263"/>
        <v>2</v>
      </c>
      <c r="AT1144" s="238" t="str">
        <f t="shared" si="265"/>
        <v>0-3 months</v>
      </c>
    </row>
    <row r="1145" spans="1:46" s="12" customFormat="1">
      <c r="A1145" s="13" t="s">
        <v>35</v>
      </c>
      <c r="B1145" s="179">
        <v>2020</v>
      </c>
      <c r="C1145" s="179">
        <v>9</v>
      </c>
      <c r="D1145" s="39" t="str">
        <f t="shared" si="267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54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55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85">
        <f t="shared" si="256"/>
        <v>92054.840624999997</v>
      </c>
      <c r="AD1145" s="141">
        <v>0.10349999999999999</v>
      </c>
      <c r="AE1145" s="186">
        <f t="shared" si="257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236" t="str">
        <f t="shared" si="264"/>
        <v>YAMAHA_Mounter</v>
      </c>
      <c r="AS1145" s="22">
        <f t="shared" si="263"/>
        <v>2</v>
      </c>
      <c r="AT1145" s="238" t="str">
        <f t="shared" si="265"/>
        <v>0-3 months</v>
      </c>
    </row>
    <row r="1146" spans="1:46" s="12" customFormat="1">
      <c r="A1146" s="13" t="s">
        <v>35</v>
      </c>
      <c r="B1146" s="179">
        <v>2020</v>
      </c>
      <c r="C1146" s="179">
        <v>9</v>
      </c>
      <c r="D1146" s="39" t="str">
        <f t="shared" si="267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54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55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85">
        <f t="shared" si="256"/>
        <v>92054.840624999997</v>
      </c>
      <c r="AD1146" s="141">
        <v>0.10349999999999999</v>
      </c>
      <c r="AE1146" s="186">
        <f t="shared" si="257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236" t="str">
        <f t="shared" si="264"/>
        <v>YAMAHA_Mounter</v>
      </c>
      <c r="AS1146" s="22">
        <f t="shared" si="263"/>
        <v>2</v>
      </c>
      <c r="AT1146" s="238" t="str">
        <f t="shared" si="265"/>
        <v>0-3 months</v>
      </c>
    </row>
    <row r="1147" spans="1:46" s="12" customFormat="1">
      <c r="A1147" s="13" t="s">
        <v>35</v>
      </c>
      <c r="B1147" s="179">
        <v>2020</v>
      </c>
      <c r="C1147" s="179">
        <v>9</v>
      </c>
      <c r="D1147" s="39" t="str">
        <f t="shared" si="267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54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55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85">
        <f t="shared" si="256"/>
        <v>92054.840624999997</v>
      </c>
      <c r="AD1147" s="141">
        <v>0.10349999999999999</v>
      </c>
      <c r="AE1147" s="186">
        <f t="shared" si="257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236" t="str">
        <f t="shared" si="264"/>
        <v>YAMAHA_Mounter</v>
      </c>
      <c r="AS1147" s="22">
        <f t="shared" si="263"/>
        <v>2</v>
      </c>
      <c r="AT1147" s="238" t="str">
        <f t="shared" si="265"/>
        <v>0-3 months</v>
      </c>
    </row>
    <row r="1148" spans="1:46" s="12" customFormat="1">
      <c r="A1148" s="13" t="s">
        <v>35</v>
      </c>
      <c r="B1148" s="179">
        <v>2020</v>
      </c>
      <c r="C1148" s="179">
        <v>9</v>
      </c>
      <c r="D1148" s="39" t="str">
        <f t="shared" si="267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54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55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85">
        <f t="shared" si="256"/>
        <v>92054.840624999997</v>
      </c>
      <c r="AD1148" s="141">
        <v>0.10349999999999999</v>
      </c>
      <c r="AE1148" s="186">
        <f t="shared" si="257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236" t="str">
        <f t="shared" si="264"/>
        <v>YAMAHA_Mounter</v>
      </c>
      <c r="AS1148" s="22">
        <f t="shared" si="263"/>
        <v>3</v>
      </c>
      <c r="AT1148" s="238" t="str">
        <f t="shared" si="265"/>
        <v>0-3 months</v>
      </c>
    </row>
    <row r="1149" spans="1:46" s="12" customFormat="1">
      <c r="A1149" s="13" t="s">
        <v>35</v>
      </c>
      <c r="B1149" s="179">
        <v>2020</v>
      </c>
      <c r="C1149" s="179">
        <v>9</v>
      </c>
      <c r="D1149" s="39" t="str">
        <f t="shared" si="267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54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55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85">
        <f t="shared" si="256"/>
        <v>92054.840624999997</v>
      </c>
      <c r="AD1149" s="141">
        <v>0.10349999999999999</v>
      </c>
      <c r="AE1149" s="186">
        <f t="shared" si="257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236" t="str">
        <f t="shared" si="264"/>
        <v>YAMAHA_Mounter</v>
      </c>
      <c r="AS1149" s="22">
        <f t="shared" si="263"/>
        <v>3</v>
      </c>
      <c r="AT1149" s="238" t="str">
        <f t="shared" si="265"/>
        <v>0-3 months</v>
      </c>
    </row>
    <row r="1150" spans="1:46" s="12" customFormat="1">
      <c r="A1150" s="13" t="s">
        <v>35</v>
      </c>
      <c r="B1150" s="179">
        <v>2020</v>
      </c>
      <c r="C1150" s="179">
        <v>9</v>
      </c>
      <c r="D1150" s="39" t="str">
        <f t="shared" si="267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54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55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85">
        <f t="shared" si="256"/>
        <v>92054.840624999997</v>
      </c>
      <c r="AD1150" s="141">
        <v>0.10349999999999999</v>
      </c>
      <c r="AE1150" s="186">
        <f t="shared" si="257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236" t="str">
        <f t="shared" si="264"/>
        <v>YAMAHA_Mounter</v>
      </c>
      <c r="AS1150" s="22">
        <f t="shared" si="263"/>
        <v>3</v>
      </c>
      <c r="AT1150" s="238" t="str">
        <f t="shared" si="265"/>
        <v>0-3 months</v>
      </c>
    </row>
    <row r="1151" spans="1:46" s="12" customFormat="1">
      <c r="A1151" s="13" t="s">
        <v>35</v>
      </c>
      <c r="B1151" s="179">
        <v>2020</v>
      </c>
      <c r="C1151" s="179">
        <v>9</v>
      </c>
      <c r="D1151" s="39" t="str">
        <f t="shared" si="267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54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55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85">
        <f t="shared" si="256"/>
        <v>92054.840624999997</v>
      </c>
      <c r="AD1151" s="141">
        <v>0.10349999999999999</v>
      </c>
      <c r="AE1151" s="186">
        <f t="shared" si="257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236" t="str">
        <f t="shared" si="264"/>
        <v>YAMAHA_Mounter</v>
      </c>
      <c r="AS1151" s="22">
        <f t="shared" si="263"/>
        <v>3</v>
      </c>
      <c r="AT1151" s="238" t="str">
        <f t="shared" si="265"/>
        <v>0-3 months</v>
      </c>
    </row>
    <row r="1152" spans="1:46" s="12" customFormat="1">
      <c r="A1152" s="13" t="s">
        <v>35</v>
      </c>
      <c r="B1152" s="179">
        <v>2020</v>
      </c>
      <c r="C1152" s="179">
        <v>9</v>
      </c>
      <c r="D1152" s="39" t="str">
        <f t="shared" si="267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54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55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3308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85">
        <f t="shared" si="256"/>
        <v>100368.29000000001</v>
      </c>
      <c r="AD1152" s="141">
        <v>0.11990000000000001</v>
      </c>
      <c r="AE1152" s="186">
        <f t="shared" si="257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236" t="str">
        <f t="shared" si="264"/>
        <v>YAMAHA_Mounter</v>
      </c>
      <c r="AS1152" s="22">
        <f t="shared" si="263"/>
        <v>2</v>
      </c>
      <c r="AT1152" s="238" t="str">
        <f t="shared" si="265"/>
        <v>0-3 months</v>
      </c>
    </row>
    <row r="1153" spans="1:46" s="12" customFormat="1">
      <c r="A1153" s="13" t="s">
        <v>35</v>
      </c>
      <c r="B1153" s="179">
        <v>2020</v>
      </c>
      <c r="C1153" s="179">
        <v>9</v>
      </c>
      <c r="D1153" s="39" t="str">
        <f t="shared" si="267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54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55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85">
        <f t="shared" si="256"/>
        <v>68862.90265486727</v>
      </c>
      <c r="AD1153" s="141">
        <v>0.1134</v>
      </c>
      <c r="AE1153" s="186">
        <f t="shared" si="257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236" t="str">
        <f t="shared" si="264"/>
        <v>YAMAHA_Mounter</v>
      </c>
      <c r="AS1153" s="22">
        <f t="shared" si="263"/>
        <v>3</v>
      </c>
      <c r="AT1153" s="238" t="str">
        <f t="shared" si="265"/>
        <v>0-3 months</v>
      </c>
    </row>
    <row r="1154" spans="1:46" s="12" customFormat="1">
      <c r="A1154" s="13" t="s">
        <v>35</v>
      </c>
      <c r="B1154" s="179">
        <v>2020</v>
      </c>
      <c r="C1154" s="179">
        <v>9</v>
      </c>
      <c r="D1154" s="39" t="str">
        <f t="shared" si="267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85">
        <f t="shared" ref="AC1154:AC1217" si="273">IF(R1154&lt;&gt;"",AB1154*AD1154,"")</f>
        <v>68862.90265486727</v>
      </c>
      <c r="AD1154" s="141">
        <v>0.1134</v>
      </c>
      <c r="AE1154" s="186">
        <f t="shared" ref="AE1154:AE1217" si="274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236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38" t="str">
        <f t="shared" si="265"/>
        <v>0-3 months</v>
      </c>
    </row>
    <row r="1155" spans="1:46" s="12" customFormat="1">
      <c r="A1155" s="13" t="s">
        <v>35</v>
      </c>
      <c r="B1155" s="179">
        <v>2020</v>
      </c>
      <c r="C1155" s="179">
        <v>9</v>
      </c>
      <c r="D1155" s="39" t="str">
        <f t="shared" si="267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71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72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85">
        <f t="shared" si="273"/>
        <v>130098.92300884955</v>
      </c>
      <c r="AD1155" s="141">
        <v>0.13189999999999999</v>
      </c>
      <c r="AE1155" s="186">
        <f t="shared" si="274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236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38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35</v>
      </c>
      <c r="B1156" s="179">
        <v>2020</v>
      </c>
      <c r="C1156" s="179">
        <v>9</v>
      </c>
      <c r="D1156" s="39" t="str">
        <f t="shared" si="267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71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72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85">
        <f t="shared" si="273"/>
        <v>128930.70796460178</v>
      </c>
      <c r="AD1156" s="141">
        <v>9.01E-2</v>
      </c>
      <c r="AE1156" s="186">
        <f t="shared" si="274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236" t="str">
        <f t="shared" si="281"/>
        <v>YAMAHA_Mounter</v>
      </c>
      <c r="AS1156" s="22">
        <f t="shared" si="280"/>
        <v>2</v>
      </c>
      <c r="AT1156" s="238" t="str">
        <f t="shared" si="282"/>
        <v>0-3 months</v>
      </c>
    </row>
    <row r="1157" spans="1:46" s="12" customFormat="1">
      <c r="A1157" s="13" t="s">
        <v>35</v>
      </c>
      <c r="B1157" s="179">
        <v>2020</v>
      </c>
      <c r="C1157" s="179">
        <v>9</v>
      </c>
      <c r="D1157" s="39" t="str">
        <f t="shared" si="267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71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72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85">
        <f t="shared" si="273"/>
        <v>128930.70796460178</v>
      </c>
      <c r="AD1157" s="141">
        <v>9.01E-2</v>
      </c>
      <c r="AE1157" s="186">
        <f t="shared" si="274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236" t="str">
        <f t="shared" si="281"/>
        <v>YAMAHA_Mounter</v>
      </c>
      <c r="AS1157" s="22">
        <f t="shared" si="280"/>
        <v>2</v>
      </c>
      <c r="AT1157" s="238" t="str">
        <f t="shared" si="282"/>
        <v>0-3 months</v>
      </c>
    </row>
    <row r="1158" spans="1:46" s="12" customFormat="1">
      <c r="A1158" s="13" t="s">
        <v>35</v>
      </c>
      <c r="B1158" s="179">
        <v>2020</v>
      </c>
      <c r="C1158" s="179">
        <v>9</v>
      </c>
      <c r="D1158" s="39" t="str">
        <f t="shared" si="267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71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72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85">
        <f t="shared" si="273"/>
        <v>197416.92600000001</v>
      </c>
      <c r="AD1158" s="141">
        <v>0.16200000000000001</v>
      </c>
      <c r="AE1158" s="186">
        <f t="shared" si="274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236" t="str">
        <f t="shared" si="281"/>
        <v>YAMAHA_Mounter</v>
      </c>
      <c r="AS1158" s="22">
        <f t="shared" si="280"/>
        <v>1</v>
      </c>
      <c r="AT1158" s="238" t="str">
        <f t="shared" si="282"/>
        <v>0-3 months</v>
      </c>
    </row>
    <row r="1159" spans="1:46" s="12" customFormat="1">
      <c r="A1159" s="13" t="s">
        <v>35</v>
      </c>
      <c r="B1159" s="179">
        <v>2020</v>
      </c>
      <c r="C1159" s="179">
        <v>9</v>
      </c>
      <c r="D1159" s="39" t="str">
        <f t="shared" si="267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71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72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85">
        <f t="shared" si="273"/>
        <v>144444.3185840708</v>
      </c>
      <c r="AD1159" s="141">
        <v>0.12839999999999999</v>
      </c>
      <c r="AE1159" s="186">
        <f t="shared" si="274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236" t="str">
        <f t="shared" si="281"/>
        <v>YAMAHA_Mounter</v>
      </c>
      <c r="AS1159" s="22">
        <f t="shared" si="280"/>
        <v>1</v>
      </c>
      <c r="AT1159" s="238" t="str">
        <f t="shared" si="282"/>
        <v>0-3 months</v>
      </c>
    </row>
    <row r="1160" spans="1:46" s="12" customFormat="1">
      <c r="A1160" s="13" t="s">
        <v>35</v>
      </c>
      <c r="B1160" s="179">
        <v>2020</v>
      </c>
      <c r="C1160" s="179">
        <v>9</v>
      </c>
      <c r="D1160" s="39" t="str">
        <f t="shared" si="267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71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72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85">
        <f t="shared" si="273"/>
        <v>84901.548672566394</v>
      </c>
      <c r="AD1160" s="141">
        <v>0.1633</v>
      </c>
      <c r="AE1160" s="186">
        <f t="shared" si="274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236" t="str">
        <f t="shared" si="281"/>
        <v>YAMAHA_Mounter</v>
      </c>
      <c r="AS1160" s="22">
        <f t="shared" si="280"/>
        <v>3</v>
      </c>
      <c r="AT1160" s="238" t="str">
        <f t="shared" si="282"/>
        <v>0-3 months</v>
      </c>
    </row>
    <row r="1161" spans="1:46" s="12" customFormat="1">
      <c r="A1161" s="13" t="s">
        <v>35</v>
      </c>
      <c r="B1161" s="179">
        <v>2020</v>
      </c>
      <c r="C1161" s="179">
        <v>9</v>
      </c>
      <c r="D1161" s="39" t="str">
        <f t="shared" si="267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71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72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85">
        <f t="shared" si="273"/>
        <v>78387.718500000003</v>
      </c>
      <c r="AD1161" s="141">
        <v>9.7500000000000003E-2</v>
      </c>
      <c r="AE1161" s="186">
        <f t="shared" si="274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236" t="str">
        <f t="shared" si="281"/>
        <v>YAMAHA_Mounter</v>
      </c>
      <c r="AS1161" s="22">
        <f t="shared" si="280"/>
        <v>1</v>
      </c>
      <c r="AT1161" s="238" t="str">
        <f t="shared" si="282"/>
        <v>0-3 months</v>
      </c>
    </row>
    <row r="1162" spans="1:46" s="12" customFormat="1">
      <c r="A1162" s="13" t="s">
        <v>35</v>
      </c>
      <c r="B1162" s="179">
        <v>2020</v>
      </c>
      <c r="C1162" s="179">
        <v>9</v>
      </c>
      <c r="D1162" s="39" t="str">
        <f t="shared" si="267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71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72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85">
        <f t="shared" si="273"/>
        <v>78387.718500000003</v>
      </c>
      <c r="AD1162" s="141">
        <v>9.7500000000000003E-2</v>
      </c>
      <c r="AE1162" s="186">
        <f t="shared" si="274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236" t="str">
        <f t="shared" si="281"/>
        <v>YAMAHA_Mounter</v>
      </c>
      <c r="AS1162" s="22">
        <f t="shared" si="280"/>
        <v>1</v>
      </c>
      <c r="AT1162" s="238" t="str">
        <f t="shared" si="282"/>
        <v>0-3 months</v>
      </c>
    </row>
    <row r="1163" spans="1:46" s="12" customFormat="1">
      <c r="A1163" s="13" t="s">
        <v>35</v>
      </c>
      <c r="B1163" s="179">
        <v>2020</v>
      </c>
      <c r="C1163" s="179">
        <v>9</v>
      </c>
      <c r="D1163" s="39" t="str">
        <f t="shared" si="267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71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72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85">
        <f t="shared" si="273"/>
        <v>80652.68250000001</v>
      </c>
      <c r="AD1163" s="141">
        <v>9.7500000000000003E-2</v>
      </c>
      <c r="AE1163" s="186">
        <f t="shared" si="274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236" t="str">
        <f t="shared" si="281"/>
        <v>YAMAHA_Mounter</v>
      </c>
      <c r="AS1163" s="22">
        <f t="shared" si="280"/>
        <v>3</v>
      </c>
      <c r="AT1163" s="238" t="str">
        <f t="shared" si="282"/>
        <v>0-3 months</v>
      </c>
    </row>
    <row r="1164" spans="1:46" s="12" customFormat="1">
      <c r="A1164" s="13" t="s">
        <v>35</v>
      </c>
      <c r="B1164" s="179">
        <v>2020</v>
      </c>
      <c r="C1164" s="179">
        <v>9</v>
      </c>
      <c r="D1164" s="39" t="str">
        <f t="shared" si="267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71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72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85">
        <f t="shared" si="273"/>
        <v>99406.659292035416</v>
      </c>
      <c r="AD1164" s="141">
        <v>0.1835</v>
      </c>
      <c r="AE1164" s="186">
        <f t="shared" si="274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236" t="str">
        <f t="shared" si="281"/>
        <v>YAMAHA_Mounter</v>
      </c>
      <c r="AS1164" s="22">
        <f t="shared" si="280"/>
        <v>2</v>
      </c>
      <c r="AT1164" s="238" t="str">
        <f t="shared" si="282"/>
        <v>0-3 months</v>
      </c>
    </row>
    <row r="1165" spans="1:46" s="12" customFormat="1">
      <c r="A1165" s="13" t="s">
        <v>35</v>
      </c>
      <c r="B1165" s="179">
        <v>2020</v>
      </c>
      <c r="C1165" s="179">
        <v>9</v>
      </c>
      <c r="D1165" s="39" t="str">
        <f t="shared" si="267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71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72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85">
        <f t="shared" si="273"/>
        <v>112661.11872</v>
      </c>
      <c r="AD1165" s="141">
        <v>0.1704</v>
      </c>
      <c r="AE1165" s="186">
        <f t="shared" si="274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236" t="str">
        <f t="shared" si="281"/>
        <v>YAMAHA_Mounter</v>
      </c>
      <c r="AS1165" s="22">
        <f t="shared" si="280"/>
        <v>2</v>
      </c>
      <c r="AT1165" s="238" t="str">
        <f t="shared" si="282"/>
        <v>0-3 months</v>
      </c>
    </row>
    <row r="1166" spans="1:46" s="12" customFormat="1">
      <c r="A1166" s="13" t="s">
        <v>35</v>
      </c>
      <c r="B1166" s="179">
        <v>2020</v>
      </c>
      <c r="C1166" s="179">
        <v>9</v>
      </c>
      <c r="D1166" s="39" t="str">
        <f t="shared" si="267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71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72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85">
        <f t="shared" si="273"/>
        <v>112661.11872</v>
      </c>
      <c r="AD1166" s="141">
        <v>0.1704</v>
      </c>
      <c r="AE1166" s="186">
        <f t="shared" si="274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236" t="str">
        <f t="shared" si="281"/>
        <v>YAMAHA_Mounter</v>
      </c>
      <c r="AS1166" s="22">
        <f t="shared" si="280"/>
        <v>2</v>
      </c>
      <c r="AT1166" s="238" t="str">
        <f t="shared" si="282"/>
        <v>0-3 months</v>
      </c>
    </row>
    <row r="1167" spans="1:46" s="12" customFormat="1">
      <c r="A1167" s="13" t="s">
        <v>35</v>
      </c>
      <c r="B1167" s="179">
        <v>2020</v>
      </c>
      <c r="C1167" s="179">
        <v>9</v>
      </c>
      <c r="D1167" s="39" t="str">
        <f t="shared" si="267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71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72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85">
        <f t="shared" si="273"/>
        <v>112661.11872</v>
      </c>
      <c r="AD1167" s="141">
        <v>0.1704</v>
      </c>
      <c r="AE1167" s="186">
        <f t="shared" si="274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236" t="str">
        <f t="shared" si="281"/>
        <v>YAMAHA_Mounter</v>
      </c>
      <c r="AS1167" s="22">
        <f t="shared" si="280"/>
        <v>2</v>
      </c>
      <c r="AT1167" s="238" t="str">
        <f t="shared" si="282"/>
        <v>0-3 months</v>
      </c>
    </row>
    <row r="1168" spans="1:46" s="12" customFormat="1">
      <c r="A1168" s="13" t="s">
        <v>35</v>
      </c>
      <c r="B1168" s="179">
        <v>2020</v>
      </c>
      <c r="C1168" s="179">
        <v>9</v>
      </c>
      <c r="D1168" s="39" t="str">
        <f t="shared" si="267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71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72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85">
        <f t="shared" si="273"/>
        <v>186525.666</v>
      </c>
      <c r="AD1168" s="141">
        <v>0.16020000000000001</v>
      </c>
      <c r="AE1168" s="186">
        <f t="shared" si="274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236" t="str">
        <f t="shared" si="281"/>
        <v>YAMAHA_Mounter</v>
      </c>
      <c r="AS1168" s="22">
        <f t="shared" si="280"/>
        <v>2</v>
      </c>
      <c r="AT1168" s="238" t="str">
        <f t="shared" si="282"/>
        <v>0-3 months</v>
      </c>
    </row>
    <row r="1169" spans="1:46" s="12" customFormat="1">
      <c r="A1169" s="13" t="s">
        <v>35</v>
      </c>
      <c r="B1169" s="179">
        <v>2020</v>
      </c>
      <c r="C1169" s="179">
        <v>9</v>
      </c>
      <c r="D1169" s="39" t="str">
        <f t="shared" si="267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71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72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85">
        <f t="shared" si="273"/>
        <v>104747.23620000001</v>
      </c>
      <c r="AD1169" s="141">
        <v>0.16270000000000001</v>
      </c>
      <c r="AE1169" s="186">
        <f t="shared" si="274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236" t="str">
        <f t="shared" si="281"/>
        <v>YAMAHA_Mounter</v>
      </c>
      <c r="AS1169" s="22">
        <f t="shared" si="280"/>
        <v>2</v>
      </c>
      <c r="AT1169" s="238" t="str">
        <f t="shared" si="282"/>
        <v>0-3 months</v>
      </c>
    </row>
    <row r="1170" spans="1:46" s="12" customFormat="1">
      <c r="A1170" s="13" t="s">
        <v>35</v>
      </c>
      <c r="B1170" s="179">
        <v>2020</v>
      </c>
      <c r="C1170" s="179">
        <v>9</v>
      </c>
      <c r="D1170" s="39" t="str">
        <f t="shared" si="267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71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72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85">
        <f t="shared" si="273"/>
        <v>167149.845</v>
      </c>
      <c r="AD1170" s="141">
        <v>0.16270000000000001</v>
      </c>
      <c r="AE1170" s="186">
        <f t="shared" si="274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236" t="str">
        <f t="shared" si="281"/>
        <v>YAMAHA_Mounter</v>
      </c>
      <c r="AS1170" s="22">
        <f t="shared" si="280"/>
        <v>2</v>
      </c>
      <c r="AT1170" s="238" t="str">
        <f t="shared" si="282"/>
        <v>0-3 months</v>
      </c>
    </row>
    <row r="1171" spans="1:46" s="12" customFormat="1">
      <c r="A1171" s="13" t="s">
        <v>35</v>
      </c>
      <c r="B1171" s="179">
        <v>2020</v>
      </c>
      <c r="C1171" s="179">
        <v>9</v>
      </c>
      <c r="D1171" s="39" t="str">
        <f t="shared" si="267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71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72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85">
        <f t="shared" si="273"/>
        <v>98330.056194690289</v>
      </c>
      <c r="AD1171" s="141">
        <v>0.1421</v>
      </c>
      <c r="AE1171" s="186">
        <f t="shared" si="274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236" t="str">
        <f t="shared" si="281"/>
        <v>YAMAHA_Mounter</v>
      </c>
      <c r="AS1171" s="22">
        <f t="shared" si="280"/>
        <v>2</v>
      </c>
      <c r="AT1171" s="238" t="str">
        <f t="shared" si="282"/>
        <v>0-3 months</v>
      </c>
    </row>
    <row r="1172" spans="1:46" s="12" customFormat="1">
      <c r="A1172" s="13" t="s">
        <v>35</v>
      </c>
      <c r="B1172" s="179">
        <v>2020</v>
      </c>
      <c r="C1172" s="179">
        <v>9</v>
      </c>
      <c r="D1172" s="39" t="str">
        <f t="shared" si="267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71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72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85">
        <f t="shared" si="273"/>
        <v>62092.785783185856</v>
      </c>
      <c r="AD1172" s="141">
        <v>0.1183</v>
      </c>
      <c r="AE1172" s="186">
        <f t="shared" si="274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236" t="str">
        <f t="shared" si="281"/>
        <v>YAMAHA_Mounter</v>
      </c>
      <c r="AS1172" s="22">
        <f t="shared" si="280"/>
        <v>3</v>
      </c>
      <c r="AT1172" s="238" t="str">
        <f t="shared" si="282"/>
        <v>0-3 months</v>
      </c>
    </row>
    <row r="1173" spans="1:46" s="12" customFormat="1">
      <c r="A1173" s="13" t="s">
        <v>35</v>
      </c>
      <c r="B1173" s="179">
        <v>2020</v>
      </c>
      <c r="C1173" s="179">
        <v>9</v>
      </c>
      <c r="D1173" s="39" t="str">
        <f t="shared" si="267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71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72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85">
        <f t="shared" si="273"/>
        <v>62092.785783185856</v>
      </c>
      <c r="AD1173" s="141">
        <v>0.1183</v>
      </c>
      <c r="AE1173" s="186">
        <f t="shared" si="274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236" t="str">
        <f t="shared" si="281"/>
        <v>YAMAHA_Mounter</v>
      </c>
      <c r="AS1173" s="22">
        <f t="shared" si="280"/>
        <v>3</v>
      </c>
      <c r="AT1173" s="238" t="str">
        <f t="shared" si="282"/>
        <v>0-3 months</v>
      </c>
    </row>
    <row r="1174" spans="1:46" s="12" customFormat="1">
      <c r="A1174" s="13" t="s">
        <v>35</v>
      </c>
      <c r="B1174" s="179">
        <v>2020</v>
      </c>
      <c r="C1174" s="179">
        <v>9</v>
      </c>
      <c r="D1174" s="39" t="str">
        <f t="shared" si="267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71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72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85">
        <f t="shared" si="273"/>
        <v>59316.905999999995</v>
      </c>
      <c r="AD1174" s="141">
        <v>0.1181</v>
      </c>
      <c r="AE1174" s="186">
        <f t="shared" si="274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236" t="str">
        <f t="shared" si="281"/>
        <v>YAMAHA_Mounter</v>
      </c>
      <c r="AS1174" s="22">
        <f t="shared" si="280"/>
        <v>2</v>
      </c>
      <c r="AT1174" s="238" t="str">
        <f t="shared" si="282"/>
        <v>0-3 months</v>
      </c>
    </row>
    <row r="1175" spans="1:46" s="12" customFormat="1">
      <c r="A1175" s="13" t="s">
        <v>35</v>
      </c>
      <c r="B1175" s="179">
        <v>2020</v>
      </c>
      <c r="C1175" s="179">
        <v>9</v>
      </c>
      <c r="D1175" s="39" t="str">
        <f t="shared" si="267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71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72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85">
        <f t="shared" si="273"/>
        <v>85296.034513274339</v>
      </c>
      <c r="AD1175" s="141">
        <v>0.16109999999999999</v>
      </c>
      <c r="AE1175" s="186">
        <f t="shared" si="274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236" t="str">
        <f t="shared" si="281"/>
        <v>YAMAHA_Mounter</v>
      </c>
      <c r="AS1175" s="22">
        <f t="shared" si="280"/>
        <v>2</v>
      </c>
      <c r="AT1175" s="238" t="str">
        <f t="shared" si="282"/>
        <v>0-3 months</v>
      </c>
    </row>
    <row r="1176" spans="1:46" s="12" customFormat="1">
      <c r="A1176" s="13" t="s">
        <v>35</v>
      </c>
      <c r="B1176" s="179">
        <v>2020</v>
      </c>
      <c r="C1176" s="179">
        <v>9</v>
      </c>
      <c r="D1176" s="39" t="str">
        <f t="shared" si="267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71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72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85">
        <f t="shared" si="273"/>
        <v>95125</v>
      </c>
      <c r="AD1176" s="141">
        <v>0.125</v>
      </c>
      <c r="AE1176" s="186">
        <f t="shared" si="274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236" t="str">
        <f t="shared" si="281"/>
        <v>YAMAHA_Mounter</v>
      </c>
      <c r="AS1176" s="22">
        <f t="shared" si="280"/>
        <v>3</v>
      </c>
      <c r="AT1176" s="238" t="str">
        <f t="shared" si="282"/>
        <v>0-3 months</v>
      </c>
    </row>
    <row r="1177" spans="1:46" s="12" customFormat="1">
      <c r="A1177" s="13" t="s">
        <v>35</v>
      </c>
      <c r="B1177" s="179">
        <v>2020</v>
      </c>
      <c r="C1177" s="179">
        <v>9</v>
      </c>
      <c r="D1177" s="39" t="str">
        <f t="shared" si="267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71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72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85">
        <f t="shared" si="273"/>
        <v>95125</v>
      </c>
      <c r="AD1177" s="141">
        <v>0.125</v>
      </c>
      <c r="AE1177" s="186">
        <f t="shared" si="274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236" t="str">
        <f t="shared" si="281"/>
        <v>YAMAHA_Mounter</v>
      </c>
      <c r="AS1177" s="22">
        <f t="shared" si="280"/>
        <v>3</v>
      </c>
      <c r="AT1177" s="238" t="str">
        <f t="shared" si="282"/>
        <v>0-3 months</v>
      </c>
    </row>
    <row r="1178" spans="1:46" s="12" customFormat="1">
      <c r="A1178" s="13" t="s">
        <v>35</v>
      </c>
      <c r="B1178" s="179">
        <v>2020</v>
      </c>
      <c r="C1178" s="179">
        <v>9</v>
      </c>
      <c r="D1178" s="39" t="str">
        <f t="shared" si="267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71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72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85">
        <f t="shared" si="273"/>
        <v>135077.5</v>
      </c>
      <c r="AD1178" s="141">
        <v>0.125</v>
      </c>
      <c r="AE1178" s="186">
        <f t="shared" si="274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236" t="str">
        <f t="shared" si="281"/>
        <v>YAMAHA_Mounter</v>
      </c>
      <c r="AS1178" s="22">
        <f t="shared" si="280"/>
        <v>3</v>
      </c>
      <c r="AT1178" s="238" t="str">
        <f t="shared" si="282"/>
        <v>0-3 months</v>
      </c>
    </row>
    <row r="1179" spans="1:46" s="12" customFormat="1">
      <c r="A1179" s="13" t="s">
        <v>35</v>
      </c>
      <c r="B1179" s="179">
        <v>2020</v>
      </c>
      <c r="C1179" s="179">
        <v>9</v>
      </c>
      <c r="D1179" s="39" t="str">
        <f t="shared" si="267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71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72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85">
        <f t="shared" si="273"/>
        <v>68630.785000000003</v>
      </c>
      <c r="AD1179" s="141">
        <v>0.1061</v>
      </c>
      <c r="AE1179" s="186">
        <f t="shared" si="274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1354</v>
      </c>
      <c r="AP1179" s="28" t="str">
        <f t="shared" si="278"/>
        <v>202012</v>
      </c>
      <c r="AQ1179" s="28" t="str">
        <f t="shared" si="279"/>
        <v>202012JPY</v>
      </c>
      <c r="AR1179" s="236" t="str">
        <f t="shared" si="281"/>
        <v>YAMAHA_Mounter</v>
      </c>
      <c r="AS1179" s="22">
        <f t="shared" si="280"/>
        <v>3</v>
      </c>
      <c r="AT1179" s="238" t="str">
        <f t="shared" si="282"/>
        <v>0-3 months</v>
      </c>
    </row>
    <row r="1180" spans="1:46" s="12" customFormat="1">
      <c r="A1180" s="13" t="s">
        <v>35</v>
      </c>
      <c r="B1180" s="179">
        <v>2020</v>
      </c>
      <c r="C1180" s="179">
        <v>9</v>
      </c>
      <c r="D1180" s="39" t="str">
        <f t="shared" si="267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71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72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85">
        <f t="shared" si="273"/>
        <v>93829.074075000011</v>
      </c>
      <c r="AD1180" s="141">
        <v>0.16070000000000001</v>
      </c>
      <c r="AE1180" s="186">
        <f t="shared" si="274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236" t="str">
        <f t="shared" si="281"/>
        <v>YAMAHA_Mounter</v>
      </c>
      <c r="AS1180" s="22">
        <f t="shared" si="280"/>
        <v>3</v>
      </c>
      <c r="AT1180" s="238" t="str">
        <f t="shared" si="282"/>
        <v>0-3 months</v>
      </c>
    </row>
    <row r="1181" spans="1:46" s="12" customFormat="1">
      <c r="A1181" s="13" t="s">
        <v>35</v>
      </c>
      <c r="B1181" s="179">
        <v>2020</v>
      </c>
      <c r="C1181" s="179">
        <v>9</v>
      </c>
      <c r="D1181" s="39" t="str">
        <f t="shared" si="267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71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72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85">
        <f t="shared" si="273"/>
        <v>93829.074075000011</v>
      </c>
      <c r="AD1181" s="141">
        <v>0.16070000000000001</v>
      </c>
      <c r="AE1181" s="186">
        <f t="shared" si="274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236" t="str">
        <f t="shared" si="281"/>
        <v>YAMAHA_Mounter</v>
      </c>
      <c r="AS1181" s="22">
        <f t="shared" si="280"/>
        <v>3</v>
      </c>
      <c r="AT1181" s="238" t="str">
        <f t="shared" si="282"/>
        <v>0-3 months</v>
      </c>
    </row>
    <row r="1182" spans="1:46" s="12" customFormat="1">
      <c r="A1182" s="13" t="s">
        <v>35</v>
      </c>
      <c r="B1182" s="179">
        <v>2020</v>
      </c>
      <c r="C1182" s="179">
        <v>9</v>
      </c>
      <c r="D1182" s="39" t="str">
        <f t="shared" si="267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71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72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85">
        <f t="shared" si="273"/>
        <v>93829.074075000011</v>
      </c>
      <c r="AD1182" s="141">
        <v>0.16070000000000001</v>
      </c>
      <c r="AE1182" s="186">
        <f t="shared" si="274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236" t="str">
        <f t="shared" si="281"/>
        <v>YAMAHA_Mounter</v>
      </c>
      <c r="AS1182" s="22">
        <f t="shared" si="280"/>
        <v>3</v>
      </c>
      <c r="AT1182" s="238" t="str">
        <f t="shared" si="282"/>
        <v>0-3 months</v>
      </c>
    </row>
    <row r="1183" spans="1:46" s="12" customFormat="1">
      <c r="A1183" s="13" t="s">
        <v>35</v>
      </c>
      <c r="B1183" s="179">
        <v>2020</v>
      </c>
      <c r="C1183" s="179">
        <v>9</v>
      </c>
      <c r="D1183" s="39" t="str">
        <f t="shared" si="267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71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72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85">
        <f t="shared" si="273"/>
        <v>93829.074075000011</v>
      </c>
      <c r="AD1183" s="141">
        <v>0.16070000000000001</v>
      </c>
      <c r="AE1183" s="186">
        <f t="shared" si="274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236" t="str">
        <f t="shared" si="281"/>
        <v>YAMAHA_Mounter</v>
      </c>
      <c r="AS1183" s="22">
        <f t="shared" si="280"/>
        <v>3</v>
      </c>
      <c r="AT1183" s="238" t="str">
        <f t="shared" si="282"/>
        <v>0-3 months</v>
      </c>
    </row>
    <row r="1184" spans="1:46" s="12" customFormat="1">
      <c r="A1184" s="13" t="s">
        <v>35</v>
      </c>
      <c r="B1184" s="179">
        <v>2020</v>
      </c>
      <c r="C1184" s="179">
        <v>9</v>
      </c>
      <c r="D1184" s="39" t="str">
        <f t="shared" si="267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71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72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85">
        <f t="shared" si="273"/>
        <v>121922.1691</v>
      </c>
      <c r="AD1184" s="141">
        <v>0.1241</v>
      </c>
      <c r="AE1184" s="186">
        <f t="shared" si="274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236" t="str">
        <f t="shared" si="281"/>
        <v>YAMAHA_Mounter</v>
      </c>
      <c r="AS1184" s="22">
        <f t="shared" si="280"/>
        <v>2</v>
      </c>
      <c r="AT1184" s="238" t="str">
        <f t="shared" si="282"/>
        <v>0-3 months</v>
      </c>
    </row>
    <row r="1185" spans="1:46" s="12" customFormat="1">
      <c r="A1185" s="13" t="s">
        <v>35</v>
      </c>
      <c r="B1185" s="179">
        <v>2020</v>
      </c>
      <c r="C1185" s="179">
        <v>9</v>
      </c>
      <c r="D1185" s="39" t="str">
        <f t="shared" si="267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71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72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85">
        <f t="shared" si="273"/>
        <v>84996.09</v>
      </c>
      <c r="AD1185" s="141">
        <v>0.1241</v>
      </c>
      <c r="AE1185" s="186">
        <f t="shared" si="274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236" t="str">
        <f t="shared" si="281"/>
        <v>YAMAHA_Mounter</v>
      </c>
      <c r="AS1185" s="22">
        <f t="shared" si="280"/>
        <v>3</v>
      </c>
      <c r="AT1185" s="238" t="str">
        <f t="shared" si="282"/>
        <v>0-3 months</v>
      </c>
    </row>
    <row r="1186" spans="1:46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71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72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85">
        <f t="shared" si="273"/>
        <v>125605.333</v>
      </c>
      <c r="AD1186" s="141">
        <v>0.1241</v>
      </c>
      <c r="AE1186" s="186">
        <f t="shared" si="274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236" t="str">
        <f t="shared" si="281"/>
        <v>YAMAHA_Mounter</v>
      </c>
      <c r="AS1186" s="22">
        <f t="shared" si="280"/>
        <v>3</v>
      </c>
      <c r="AT1186" s="238" t="str">
        <f t="shared" si="282"/>
        <v>0-3 months</v>
      </c>
    </row>
    <row r="1187" spans="1:46" s="12" customFormat="1">
      <c r="A1187" s="13" t="s">
        <v>35</v>
      </c>
      <c r="B1187" s="179">
        <v>2020</v>
      </c>
      <c r="C1187" s="179">
        <v>9</v>
      </c>
      <c r="D1187" s="39" t="str">
        <f t="shared" si="286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71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72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85">
        <f t="shared" si="273"/>
        <v>382222.25715000002</v>
      </c>
      <c r="AD1187" s="141">
        <v>0.28649999999999998</v>
      </c>
      <c r="AE1187" s="186">
        <f t="shared" si="274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236" t="str">
        <f t="shared" si="281"/>
        <v>YAMAHA_Mounter</v>
      </c>
      <c r="AS1187" s="22">
        <f t="shared" si="280"/>
        <v>2</v>
      </c>
      <c r="AT1187" s="238" t="str">
        <f t="shared" si="282"/>
        <v>0-3 months</v>
      </c>
    </row>
    <row r="1188" spans="1:46" s="12" customFormat="1">
      <c r="A1188" s="13" t="s">
        <v>35</v>
      </c>
      <c r="B1188" s="179">
        <v>2020</v>
      </c>
      <c r="C1188" s="179">
        <v>9</v>
      </c>
      <c r="D1188" s="39" t="str">
        <f t="shared" si="286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71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72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85">
        <f t="shared" si="273"/>
        <v>382222.25715000002</v>
      </c>
      <c r="AD1188" s="141">
        <v>0.28649999999999998</v>
      </c>
      <c r="AE1188" s="186">
        <f t="shared" si="274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236" t="str">
        <f t="shared" si="281"/>
        <v>YAMAHA_Mounter</v>
      </c>
      <c r="AS1188" s="22">
        <f t="shared" si="280"/>
        <v>3</v>
      </c>
      <c r="AT1188" s="238" t="str">
        <f t="shared" si="282"/>
        <v>0-3 months</v>
      </c>
    </row>
    <row r="1189" spans="1:46" s="12" customFormat="1">
      <c r="A1189" s="13" t="s">
        <v>35</v>
      </c>
      <c r="B1189" s="179">
        <v>2020</v>
      </c>
      <c r="C1189" s="179">
        <v>9</v>
      </c>
      <c r="D1189" s="39" t="str">
        <f t="shared" si="286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71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72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85">
        <f t="shared" si="273"/>
        <v>65829.889380530978</v>
      </c>
      <c r="AD1189" s="141">
        <v>0.1171</v>
      </c>
      <c r="AE1189" s="186">
        <f t="shared" si="274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236" t="str">
        <f t="shared" si="281"/>
        <v>YAMAHA_Mounter</v>
      </c>
      <c r="AS1189" s="22">
        <f t="shared" si="280"/>
        <v>2</v>
      </c>
      <c r="AT1189" s="238" t="str">
        <f t="shared" si="282"/>
        <v>0-3 months</v>
      </c>
    </row>
    <row r="1190" spans="1:46" s="12" customFormat="1">
      <c r="A1190" s="13" t="s">
        <v>35</v>
      </c>
      <c r="B1190" s="179">
        <v>2020</v>
      </c>
      <c r="C1190" s="179">
        <v>10</v>
      </c>
      <c r="D1190" s="39" t="str">
        <f t="shared" si="286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71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72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85">
        <f t="shared" si="273"/>
        <v>70015.044000000009</v>
      </c>
      <c r="AD1190" s="141">
        <v>9.0200000000000002E-2</v>
      </c>
      <c r="AE1190" s="186">
        <f t="shared" si="274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236" t="str">
        <f t="shared" si="281"/>
        <v>YAMAHA_Mounter</v>
      </c>
      <c r="AS1190" s="22">
        <f t="shared" si="280"/>
        <v>2</v>
      </c>
      <c r="AT1190" s="238" t="str">
        <f t="shared" si="282"/>
        <v>0-3 months</v>
      </c>
    </row>
    <row r="1191" spans="1:46" s="12" customFormat="1">
      <c r="A1191" s="13" t="s">
        <v>35</v>
      </c>
      <c r="B1191" s="179">
        <v>2020</v>
      </c>
      <c r="C1191" s="179">
        <v>10</v>
      </c>
      <c r="D1191" s="39" t="str">
        <f t="shared" si="286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71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72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85">
        <f t="shared" si="273"/>
        <v>70015.044000000009</v>
      </c>
      <c r="AD1191" s="141">
        <v>9.0200000000000002E-2</v>
      </c>
      <c r="AE1191" s="186">
        <f t="shared" si="274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236" t="str">
        <f t="shared" si="281"/>
        <v>YAMAHA_Mounter</v>
      </c>
      <c r="AS1191" s="22">
        <f t="shared" si="280"/>
        <v>2</v>
      </c>
      <c r="AT1191" s="238" t="str">
        <f t="shared" si="282"/>
        <v>0-3 months</v>
      </c>
    </row>
    <row r="1192" spans="1:46" s="12" customFormat="1">
      <c r="A1192" s="13" t="s">
        <v>35</v>
      </c>
      <c r="B1192" s="179">
        <v>2020</v>
      </c>
      <c r="C1192" s="179">
        <v>10</v>
      </c>
      <c r="D1192" s="39" t="str">
        <f t="shared" si="286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71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72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85">
        <f t="shared" si="273"/>
        <v>70015.044000000009</v>
      </c>
      <c r="AD1192" s="141">
        <v>9.0200000000000002E-2</v>
      </c>
      <c r="AE1192" s="186">
        <f t="shared" si="274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236" t="str">
        <f t="shared" si="281"/>
        <v>YAMAHA_Mounter</v>
      </c>
      <c r="AS1192" s="22">
        <f t="shared" si="280"/>
        <v>2</v>
      </c>
      <c r="AT1192" s="238" t="str">
        <f t="shared" si="282"/>
        <v>0-3 months</v>
      </c>
    </row>
    <row r="1193" spans="1:46" s="12" customFormat="1">
      <c r="A1193" s="13" t="s">
        <v>35</v>
      </c>
      <c r="B1193" s="179">
        <v>2020</v>
      </c>
      <c r="C1193" s="179">
        <v>10</v>
      </c>
      <c r="D1193" s="39" t="str">
        <f t="shared" si="286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71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72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85">
        <f t="shared" si="273"/>
        <v>70015.044000000009</v>
      </c>
      <c r="AD1193" s="141">
        <v>9.0200000000000002E-2</v>
      </c>
      <c r="AE1193" s="186">
        <f t="shared" si="274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236" t="str">
        <f t="shared" si="281"/>
        <v>YAMAHA_Mounter</v>
      </c>
      <c r="AS1193" s="22">
        <f t="shared" si="280"/>
        <v>2</v>
      </c>
      <c r="AT1193" s="238" t="str">
        <f t="shared" si="282"/>
        <v>0-3 months</v>
      </c>
    </row>
    <row r="1194" spans="1:46" s="12" customFormat="1">
      <c r="A1194" s="13" t="s">
        <v>35</v>
      </c>
      <c r="B1194" s="179">
        <v>2020</v>
      </c>
      <c r="C1194" s="179">
        <v>10</v>
      </c>
      <c r="D1194" s="39" t="str">
        <f t="shared" si="286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71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72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85">
        <f t="shared" si="273"/>
        <v>52168.072</v>
      </c>
      <c r="AD1194" s="141">
        <v>9.0200000000000002E-2</v>
      </c>
      <c r="AE1194" s="186">
        <f t="shared" si="274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236" t="str">
        <f t="shared" si="281"/>
        <v>YAMAHA_Mounter</v>
      </c>
      <c r="AS1194" s="22">
        <f t="shared" si="280"/>
        <v>2</v>
      </c>
      <c r="AT1194" s="238" t="str">
        <f t="shared" si="282"/>
        <v>0-3 months</v>
      </c>
    </row>
    <row r="1195" spans="1:46" s="12" customFormat="1">
      <c r="A1195" s="13" t="s">
        <v>35</v>
      </c>
      <c r="B1195" s="179">
        <v>2020</v>
      </c>
      <c r="C1195" s="179">
        <v>10</v>
      </c>
      <c r="D1195" s="39" t="str">
        <f t="shared" si="286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71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72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85">
        <f t="shared" si="273"/>
        <v>95175</v>
      </c>
      <c r="AD1195" s="141">
        <v>0.1017</v>
      </c>
      <c r="AE1195" s="186">
        <f t="shared" si="274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236" t="str">
        <f t="shared" si="281"/>
        <v>YAMAHA_Mounter</v>
      </c>
      <c r="AS1195" s="22">
        <f t="shared" si="280"/>
        <v>2</v>
      </c>
      <c r="AT1195" s="238" t="str">
        <f t="shared" si="282"/>
        <v>0-3 months</v>
      </c>
    </row>
    <row r="1196" spans="1:46" s="12" customFormat="1">
      <c r="A1196" s="13" t="s">
        <v>35</v>
      </c>
      <c r="B1196" s="179">
        <v>2020</v>
      </c>
      <c r="C1196" s="179">
        <v>10</v>
      </c>
      <c r="D1196" s="39" t="str">
        <f t="shared" si="286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71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72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85">
        <f t="shared" si="273"/>
        <v>131589.80973451331</v>
      </c>
      <c r="AD1196" s="141">
        <v>0.12180000000000001</v>
      </c>
      <c r="AE1196" s="186">
        <f t="shared" si="274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236" t="str">
        <f t="shared" si="281"/>
        <v>YAMAHA_Mounter</v>
      </c>
      <c r="AS1196" s="22">
        <f t="shared" si="280"/>
        <v>2</v>
      </c>
      <c r="AT1196" s="238" t="str">
        <f t="shared" si="282"/>
        <v>0-3 months</v>
      </c>
    </row>
    <row r="1197" spans="1:46" s="12" customFormat="1">
      <c r="A1197" s="13" t="s">
        <v>35</v>
      </c>
      <c r="B1197" s="179">
        <v>2020</v>
      </c>
      <c r="C1197" s="179">
        <v>10</v>
      </c>
      <c r="D1197" s="39" t="str">
        <f t="shared" si="286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71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72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85">
        <f t="shared" si="273"/>
        <v>96380.986725663737</v>
      </c>
      <c r="AD1197" s="141">
        <v>0.12180000000000001</v>
      </c>
      <c r="AE1197" s="186">
        <f t="shared" si="274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236" t="str">
        <f t="shared" si="281"/>
        <v>YAMAHA_Mounter</v>
      </c>
      <c r="AS1197" s="22">
        <f t="shared" si="280"/>
        <v>2</v>
      </c>
      <c r="AT1197" s="238" t="str">
        <f t="shared" si="282"/>
        <v>0-3 months</v>
      </c>
    </row>
    <row r="1198" spans="1:46" s="12" customFormat="1">
      <c r="A1198" s="13" t="s">
        <v>35</v>
      </c>
      <c r="B1198" s="179">
        <v>2020</v>
      </c>
      <c r="C1198" s="179">
        <v>10</v>
      </c>
      <c r="D1198" s="39" t="str">
        <f t="shared" si="286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71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72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85">
        <f t="shared" si="273"/>
        <v>191583.64601769912</v>
      </c>
      <c r="AD1198" s="141">
        <v>0.13389999999999999</v>
      </c>
      <c r="AE1198" s="186">
        <f t="shared" si="274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236" t="str">
        <f t="shared" si="281"/>
        <v>YAMAHA_Mounter</v>
      </c>
      <c r="AS1198" s="22">
        <f t="shared" si="280"/>
        <v>2</v>
      </c>
      <c r="AT1198" s="238" t="str">
        <f t="shared" si="282"/>
        <v>0-3 months</v>
      </c>
    </row>
    <row r="1199" spans="1:46" s="12" customFormat="1">
      <c r="A1199" s="13" t="s">
        <v>35</v>
      </c>
      <c r="B1199" s="179">
        <v>2020</v>
      </c>
      <c r="C1199" s="179">
        <v>10</v>
      </c>
      <c r="D1199" s="39" t="str">
        <f t="shared" si="286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71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72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85">
        <f t="shared" si="273"/>
        <v>191583.64601769912</v>
      </c>
      <c r="AD1199" s="141">
        <v>0.13389999999999999</v>
      </c>
      <c r="AE1199" s="186">
        <f t="shared" si="274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236" t="str">
        <f t="shared" si="281"/>
        <v>YAMAHA_Mounter</v>
      </c>
      <c r="AS1199" s="22">
        <f t="shared" si="280"/>
        <v>2</v>
      </c>
      <c r="AT1199" s="238" t="str">
        <f t="shared" si="282"/>
        <v>0-3 months</v>
      </c>
    </row>
    <row r="1200" spans="1:46" s="12" customFormat="1">
      <c r="A1200" s="13" t="s">
        <v>35</v>
      </c>
      <c r="B1200" s="179">
        <v>2020</v>
      </c>
      <c r="C1200" s="179">
        <v>10</v>
      </c>
      <c r="D1200" s="39" t="str">
        <f t="shared" si="286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71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72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85">
        <f t="shared" si="273"/>
        <v>86378.097345132745</v>
      </c>
      <c r="AD1200" s="141">
        <v>9.2299999999999993E-2</v>
      </c>
      <c r="AE1200" s="186">
        <f t="shared" si="274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236" t="str">
        <f t="shared" si="281"/>
        <v>YAMAHA_Mounter</v>
      </c>
      <c r="AS1200" s="22">
        <f t="shared" si="280"/>
        <v>2</v>
      </c>
      <c r="AT1200" s="238" t="str">
        <f t="shared" si="282"/>
        <v>0-3 months</v>
      </c>
    </row>
    <row r="1201" spans="1:46" s="12" customFormat="1">
      <c r="A1201" s="13" t="s">
        <v>35</v>
      </c>
      <c r="B1201" s="179">
        <v>2020</v>
      </c>
      <c r="C1201" s="179">
        <v>10</v>
      </c>
      <c r="D1201" s="39" t="str">
        <f t="shared" si="286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71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72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85">
        <f t="shared" si="273"/>
        <v>86378.097345132745</v>
      </c>
      <c r="AD1201" s="141">
        <v>9.2299999999999993E-2</v>
      </c>
      <c r="AE1201" s="186">
        <f t="shared" si="274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236" t="str">
        <f t="shared" si="281"/>
        <v>YAMAHA_Mounter</v>
      </c>
      <c r="AS1201" s="22">
        <f t="shared" si="280"/>
        <v>2</v>
      </c>
      <c r="AT1201" s="238" t="str">
        <f t="shared" si="282"/>
        <v>0-3 months</v>
      </c>
    </row>
    <row r="1202" spans="1:46" s="12" customFormat="1">
      <c r="A1202" s="13" t="s">
        <v>35</v>
      </c>
      <c r="B1202" s="179">
        <v>2020</v>
      </c>
      <c r="C1202" s="179">
        <v>10</v>
      </c>
      <c r="D1202" s="39" t="str">
        <f t="shared" si="286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71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72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85">
        <f t="shared" si="273"/>
        <v>93864.199115044248</v>
      </c>
      <c r="AD1202" s="141">
        <v>9.2299999999999993E-2</v>
      </c>
      <c r="AE1202" s="186">
        <f t="shared" si="274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236" t="str">
        <f t="shared" si="281"/>
        <v>YAMAHA_Mounter</v>
      </c>
      <c r="AS1202" s="22">
        <f t="shared" si="280"/>
        <v>2</v>
      </c>
      <c r="AT1202" s="238" t="str">
        <f t="shared" si="282"/>
        <v>0-3 months</v>
      </c>
    </row>
    <row r="1203" spans="1:46" s="12" customFormat="1">
      <c r="A1203" s="13" t="s">
        <v>35</v>
      </c>
      <c r="B1203" s="179">
        <v>2020</v>
      </c>
      <c r="C1203" s="179">
        <v>10</v>
      </c>
      <c r="D1203" s="39" t="str">
        <f t="shared" si="286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71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72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85">
        <f t="shared" si="273"/>
        <v>96729.716814159299</v>
      </c>
      <c r="AD1203" s="141">
        <v>8.0199999999999994E-2</v>
      </c>
      <c r="AE1203" s="186">
        <f t="shared" si="274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236" t="str">
        <f t="shared" si="281"/>
        <v>YAMAHA_Mounter</v>
      </c>
      <c r="AS1203" s="22">
        <f t="shared" si="280"/>
        <v>1</v>
      </c>
      <c r="AT1203" s="238" t="str">
        <f t="shared" si="282"/>
        <v>0-3 months</v>
      </c>
    </row>
    <row r="1204" spans="1:46" s="12" customFormat="1">
      <c r="A1204" s="13" t="s">
        <v>35</v>
      </c>
      <c r="B1204" s="179">
        <v>2020</v>
      </c>
      <c r="C1204" s="179">
        <v>10</v>
      </c>
      <c r="D1204" s="39" t="str">
        <f t="shared" si="286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71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72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85">
        <f t="shared" si="273"/>
        <v>81974.336283185854</v>
      </c>
      <c r="AD1204" s="141">
        <v>8.0199999999999994E-2</v>
      </c>
      <c r="AE1204" s="186">
        <f t="shared" si="274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236" t="str">
        <f t="shared" si="281"/>
        <v>YAMAHA_Mounter</v>
      </c>
      <c r="AS1204" s="22">
        <f t="shared" si="280"/>
        <v>1</v>
      </c>
      <c r="AT1204" s="238" t="str">
        <f t="shared" si="282"/>
        <v>0-3 months</v>
      </c>
    </row>
    <row r="1205" spans="1:46" s="12" customFormat="1">
      <c r="A1205" s="13" t="s">
        <v>35</v>
      </c>
      <c r="B1205" s="179">
        <v>2020</v>
      </c>
      <c r="C1205" s="179">
        <v>10</v>
      </c>
      <c r="D1205" s="39" t="str">
        <f t="shared" si="286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71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72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85">
        <f t="shared" si="273"/>
        <v>75831.172566371679</v>
      </c>
      <c r="AD1205" s="141">
        <v>0.13139999999999999</v>
      </c>
      <c r="AE1205" s="186">
        <f t="shared" si="274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236" t="str">
        <f t="shared" si="281"/>
        <v>YAMAHA_Mounter</v>
      </c>
      <c r="AS1205" s="22">
        <f t="shared" si="280"/>
        <v>2</v>
      </c>
      <c r="AT1205" s="238" t="str">
        <f t="shared" si="282"/>
        <v>0-3 months</v>
      </c>
    </row>
    <row r="1206" spans="1:46" s="12" customFormat="1">
      <c r="A1206" s="13" t="s">
        <v>35</v>
      </c>
      <c r="B1206" s="179">
        <v>2020</v>
      </c>
      <c r="C1206" s="179">
        <v>10</v>
      </c>
      <c r="D1206" s="39" t="str">
        <f t="shared" si="286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71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72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85">
        <f t="shared" si="273"/>
        <v>75831.172566371679</v>
      </c>
      <c r="AD1206" s="141">
        <v>0.13139999999999999</v>
      </c>
      <c r="AE1206" s="186">
        <f t="shared" si="274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236" t="str">
        <f t="shared" si="281"/>
        <v>YAMAHA_Mounter</v>
      </c>
      <c r="AS1206" s="22">
        <f t="shared" si="280"/>
        <v>2</v>
      </c>
      <c r="AT1206" s="238" t="str">
        <f t="shared" si="282"/>
        <v>0-3 months</v>
      </c>
    </row>
    <row r="1207" spans="1:46" s="12" customFormat="1">
      <c r="A1207" s="13" t="s">
        <v>35</v>
      </c>
      <c r="B1207" s="179">
        <v>2020</v>
      </c>
      <c r="C1207" s="179">
        <v>10</v>
      </c>
      <c r="D1207" s="39" t="str">
        <f t="shared" si="286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71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72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85">
        <f t="shared" si="273"/>
        <v>136632.74336283188</v>
      </c>
      <c r="AD1207" s="141">
        <v>0.13139999999999999</v>
      </c>
      <c r="AE1207" s="186">
        <f t="shared" si="274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236" t="str">
        <f t="shared" si="281"/>
        <v>YAMAHA_Mounter</v>
      </c>
      <c r="AS1207" s="22">
        <f t="shared" si="280"/>
        <v>2</v>
      </c>
      <c r="AT1207" s="238" t="str">
        <f t="shared" si="282"/>
        <v>0-3 months</v>
      </c>
    </row>
    <row r="1208" spans="1:46" s="12" customFormat="1">
      <c r="A1208" s="13" t="s">
        <v>35</v>
      </c>
      <c r="B1208" s="179">
        <v>2020</v>
      </c>
      <c r="C1208" s="179">
        <v>10</v>
      </c>
      <c r="D1208" s="39" t="str">
        <f t="shared" si="286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71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72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85">
        <f t="shared" si="273"/>
        <v>90061.001600000003</v>
      </c>
      <c r="AD1208" s="141">
        <v>9.9199999999999997E-2</v>
      </c>
      <c r="AE1208" s="186">
        <f t="shared" si="274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236" t="str">
        <f t="shared" si="281"/>
        <v>YAMAHA_Mounter</v>
      </c>
      <c r="AS1208" s="22">
        <f t="shared" si="280"/>
        <v>2</v>
      </c>
      <c r="AT1208" s="238" t="str">
        <f t="shared" si="282"/>
        <v>0-3 months</v>
      </c>
    </row>
    <row r="1209" spans="1:46" s="12" customFormat="1">
      <c r="A1209" s="13" t="s">
        <v>35</v>
      </c>
      <c r="B1209" s="179">
        <v>2020</v>
      </c>
      <c r="C1209" s="179">
        <v>10</v>
      </c>
      <c r="D1209" s="39" t="str">
        <f t="shared" si="286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71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72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85">
        <f t="shared" si="273"/>
        <v>125580</v>
      </c>
      <c r="AD1209" s="141">
        <v>0.115</v>
      </c>
      <c r="AE1209" s="186">
        <f t="shared" si="274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236" t="str">
        <f t="shared" si="281"/>
        <v>YAMAHA_Mounter</v>
      </c>
      <c r="AS1209" s="22">
        <f t="shared" si="280"/>
        <v>0</v>
      </c>
      <c r="AT1209" s="238" t="str">
        <f t="shared" si="282"/>
        <v>0-3 months</v>
      </c>
    </row>
    <row r="1210" spans="1:46" s="12" customFormat="1">
      <c r="A1210" s="13" t="s">
        <v>35</v>
      </c>
      <c r="B1210" s="179">
        <v>2020</v>
      </c>
      <c r="C1210" s="179">
        <v>10</v>
      </c>
      <c r="D1210" s="39" t="str">
        <f t="shared" si="286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71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72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85">
        <f t="shared" si="273"/>
        <v>183185.04424778762</v>
      </c>
      <c r="AD1210" s="141">
        <v>0.1236</v>
      </c>
      <c r="AE1210" s="186">
        <f t="shared" si="274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236" t="str">
        <f t="shared" si="281"/>
        <v>YAMAHA_Mounter</v>
      </c>
      <c r="AS1210" s="22">
        <f t="shared" si="280"/>
        <v>1</v>
      </c>
      <c r="AT1210" s="238" t="str">
        <f t="shared" si="282"/>
        <v>0-3 months</v>
      </c>
    </row>
    <row r="1211" spans="1:46" s="12" customFormat="1">
      <c r="A1211" s="13" t="s">
        <v>35</v>
      </c>
      <c r="B1211" s="179">
        <v>2020</v>
      </c>
      <c r="C1211" s="179">
        <v>10</v>
      </c>
      <c r="D1211" s="39" t="str">
        <f t="shared" si="286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71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72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85">
        <f t="shared" si="273"/>
        <v>83953.230088495591</v>
      </c>
      <c r="AD1211" s="141">
        <v>0.1022</v>
      </c>
      <c r="AE1211" s="186">
        <f t="shared" si="274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236" t="str">
        <f t="shared" si="281"/>
        <v>YAMAHA_Mounter</v>
      </c>
      <c r="AS1211" s="22">
        <f t="shared" si="280"/>
        <v>2</v>
      </c>
      <c r="AT1211" s="238" t="str">
        <f t="shared" si="282"/>
        <v>0-3 months</v>
      </c>
    </row>
    <row r="1212" spans="1:46" s="12" customFormat="1">
      <c r="A1212" s="13" t="s">
        <v>35</v>
      </c>
      <c r="B1212" s="179">
        <v>2020</v>
      </c>
      <c r="C1212" s="179">
        <v>10</v>
      </c>
      <c r="D1212" s="39" t="str">
        <f t="shared" si="286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71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72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85">
        <f t="shared" si="273"/>
        <v>83953.230088495591</v>
      </c>
      <c r="AD1212" s="141">
        <v>0.1022</v>
      </c>
      <c r="AE1212" s="186">
        <f t="shared" si="274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236" t="str">
        <f t="shared" si="281"/>
        <v>YAMAHA_Mounter</v>
      </c>
      <c r="AS1212" s="22">
        <f t="shared" si="280"/>
        <v>2</v>
      </c>
      <c r="AT1212" s="238" t="str">
        <f t="shared" si="282"/>
        <v>0-3 months</v>
      </c>
    </row>
    <row r="1213" spans="1:46" s="12" customFormat="1">
      <c r="A1213" s="13" t="s">
        <v>35</v>
      </c>
      <c r="B1213" s="179">
        <v>2020</v>
      </c>
      <c r="C1213" s="179">
        <v>10</v>
      </c>
      <c r="D1213" s="39" t="str">
        <f t="shared" si="286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71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72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85">
        <f t="shared" si="273"/>
        <v>106063.614</v>
      </c>
      <c r="AD1213" s="141">
        <v>0.16020000000000001</v>
      </c>
      <c r="AE1213" s="186">
        <f t="shared" si="274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236" t="str">
        <f t="shared" si="281"/>
        <v>YAMAHA_Mounter</v>
      </c>
      <c r="AS1213" s="22">
        <f t="shared" si="280"/>
        <v>1</v>
      </c>
      <c r="AT1213" s="238" t="str">
        <f t="shared" si="282"/>
        <v>0-3 months</v>
      </c>
    </row>
    <row r="1214" spans="1:46" s="12" customFormat="1">
      <c r="A1214" s="13" t="s">
        <v>35</v>
      </c>
      <c r="B1214" s="179">
        <v>2020</v>
      </c>
      <c r="C1214" s="179">
        <v>7</v>
      </c>
      <c r="D1214" s="39" t="str">
        <f t="shared" si="286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71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72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85">
        <f t="shared" si="273"/>
        <v>98291.268347999998</v>
      </c>
      <c r="AD1214" s="141">
        <v>0.16619999999999999</v>
      </c>
      <c r="AE1214" s="186">
        <f t="shared" si="274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236" t="str">
        <f t="shared" si="281"/>
        <v>YAMAHA_Mounter</v>
      </c>
      <c r="AS1214" s="22">
        <f t="shared" si="280"/>
        <v>4</v>
      </c>
      <c r="AT1214" s="238" t="str">
        <f t="shared" si="282"/>
        <v>4-6 months</v>
      </c>
    </row>
    <row r="1215" spans="1:46" s="12" customFormat="1">
      <c r="A1215" s="13" t="s">
        <v>35</v>
      </c>
      <c r="B1215" s="179">
        <v>2020</v>
      </c>
      <c r="C1215" s="179">
        <v>11</v>
      </c>
      <c r="D1215" s="39" t="str">
        <f t="shared" si="286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71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72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85">
        <f t="shared" si="273"/>
        <v>88991.948799999998</v>
      </c>
      <c r="AD1215" s="141">
        <v>0.1024</v>
      </c>
      <c r="AE1215" s="186">
        <f t="shared" si="274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236" t="str">
        <f t="shared" si="281"/>
        <v>YAMAHA_Mounter</v>
      </c>
      <c r="AS1215" s="22">
        <f t="shared" si="280"/>
        <v>1</v>
      </c>
      <c r="AT1215" s="238" t="str">
        <f t="shared" si="282"/>
        <v>0-3 months</v>
      </c>
    </row>
    <row r="1216" spans="1:46" s="12" customFormat="1">
      <c r="A1216" s="13" t="s">
        <v>35</v>
      </c>
      <c r="B1216" s="179">
        <v>2020</v>
      </c>
      <c r="C1216" s="179">
        <v>11</v>
      </c>
      <c r="D1216" s="39" t="str">
        <f t="shared" si="286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71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72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85">
        <f t="shared" si="273"/>
        <v>92086.725663716832</v>
      </c>
      <c r="AD1216" s="141">
        <v>0.16</v>
      </c>
      <c r="AE1216" s="186">
        <f t="shared" si="274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236" t="str">
        <f t="shared" si="281"/>
        <v>YAMAHA_Mounter</v>
      </c>
      <c r="AS1216" s="22">
        <f t="shared" si="280"/>
        <v>1</v>
      </c>
      <c r="AT1216" s="238" t="str">
        <f t="shared" si="282"/>
        <v>0-3 months</v>
      </c>
    </row>
    <row r="1217" spans="1:46" s="12" customFormat="1">
      <c r="A1217" s="13" t="s">
        <v>35</v>
      </c>
      <c r="B1217" s="179">
        <v>2020</v>
      </c>
      <c r="C1217" s="179">
        <v>11</v>
      </c>
      <c r="D1217" s="39" t="str">
        <f t="shared" si="286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71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72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85">
        <f t="shared" si="273"/>
        <v>77082.696637168163</v>
      </c>
      <c r="AD1217" s="141">
        <v>0.10580000000000001</v>
      </c>
      <c r="AE1217" s="186">
        <f t="shared" si="274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236" t="str">
        <f t="shared" si="281"/>
        <v>YAMAHA_Mounter</v>
      </c>
      <c r="AS1217" s="22">
        <f t="shared" si="280"/>
        <v>0</v>
      </c>
      <c r="AT1217" s="238" t="str">
        <f t="shared" si="282"/>
        <v>0-3 months</v>
      </c>
    </row>
    <row r="1218" spans="1:46" s="12" customFormat="1">
      <c r="A1218" s="13" t="s">
        <v>35</v>
      </c>
      <c r="B1218" s="179">
        <v>2020</v>
      </c>
      <c r="C1218" s="179">
        <v>11</v>
      </c>
      <c r="D1218" s="39" t="str">
        <f t="shared" si="286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85">
        <f t="shared" ref="AC1218:AC1281" si="291">IF(R1218&lt;&gt;"",AB1218*AD1218,"")</f>
        <v>62580.966371681425</v>
      </c>
      <c r="AD1218" s="141">
        <v>0.1164</v>
      </c>
      <c r="AE1218" s="186">
        <f t="shared" ref="AE1218:AE1281" si="292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236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38" t="str">
        <f t="shared" si="282"/>
        <v>0-3 months</v>
      </c>
    </row>
    <row r="1219" spans="1:46" s="12" customFormat="1">
      <c r="A1219" s="13" t="s">
        <v>35</v>
      </c>
      <c r="B1219" s="179">
        <v>2020</v>
      </c>
      <c r="C1219" s="179">
        <v>11</v>
      </c>
      <c r="D1219" s="39" t="str">
        <f t="shared" si="286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89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90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85">
        <f t="shared" si="291"/>
        <v>67723.884955752234</v>
      </c>
      <c r="AD1219" s="141">
        <v>0.1227</v>
      </c>
      <c r="AE1219" s="186">
        <f t="shared" si="292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236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38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8">
      <c r="A1220" s="13" t="s">
        <v>35</v>
      </c>
      <c r="B1220" s="179">
        <v>2020</v>
      </c>
      <c r="C1220" s="179">
        <v>11</v>
      </c>
      <c r="D1220" s="39" t="str">
        <f t="shared" si="286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89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90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85">
        <f t="shared" si="291"/>
        <v>2137.7823451327436</v>
      </c>
      <c r="AD1220" s="141">
        <v>0.13669999999999999</v>
      </c>
      <c r="AE1220" s="186">
        <f t="shared" si="292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236" t="str">
        <f t="shared" si="299"/>
        <v>YAMAHA_Mounter</v>
      </c>
      <c r="AS1220" s="22">
        <f t="shared" si="298"/>
        <v>0</v>
      </c>
      <c r="AT1220" s="238" t="str">
        <f t="shared" si="300"/>
        <v>0-3 months</v>
      </c>
    </row>
    <row r="1221" spans="1:46" s="12" customFormat="1">
      <c r="A1221" s="13" t="s">
        <v>35</v>
      </c>
      <c r="B1221" s="179">
        <v>2020</v>
      </c>
      <c r="C1221" s="179">
        <v>11</v>
      </c>
      <c r="D1221" s="39" t="str">
        <f t="shared" si="286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89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90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85">
        <f t="shared" si="291"/>
        <v>101454.4653</v>
      </c>
      <c r="AD1221" s="141">
        <v>0.10829999999999999</v>
      </c>
      <c r="AE1221" s="186">
        <f t="shared" si="292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1354</v>
      </c>
      <c r="AP1221" s="28" t="str">
        <f t="shared" si="296"/>
        <v>202012</v>
      </c>
      <c r="AQ1221" s="28" t="str">
        <f t="shared" si="297"/>
        <v>202012JPY</v>
      </c>
      <c r="AR1221" s="236" t="str">
        <f t="shared" si="299"/>
        <v>YAMAHA_Mounter</v>
      </c>
      <c r="AS1221" s="22">
        <f t="shared" si="298"/>
        <v>1</v>
      </c>
      <c r="AT1221" s="238" t="str">
        <f t="shared" si="300"/>
        <v>0-3 months</v>
      </c>
    </row>
    <row r="1222" spans="1:46" s="12" customFormat="1">
      <c r="A1222" s="13" t="s">
        <v>35</v>
      </c>
      <c r="B1222" s="179">
        <v>2020</v>
      </c>
      <c r="C1222" s="179">
        <v>11</v>
      </c>
      <c r="D1222" s="39" t="str">
        <f t="shared" si="286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89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90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85">
        <f t="shared" si="291"/>
        <v>83549.778761061971</v>
      </c>
      <c r="AD1222" s="141">
        <v>0.16070000000000001</v>
      </c>
      <c r="AE1222" s="186">
        <f t="shared" si="292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236" t="str">
        <f t="shared" si="299"/>
        <v>YAMAHA_Mounter</v>
      </c>
      <c r="AS1222" s="22">
        <f t="shared" si="298"/>
        <v>1</v>
      </c>
      <c r="AT1222" s="238" t="str">
        <f t="shared" si="300"/>
        <v>0-3 months</v>
      </c>
    </row>
    <row r="1223" spans="1:46" s="12" customFormat="1">
      <c r="A1223" s="13" t="s">
        <v>35</v>
      </c>
      <c r="B1223" s="179">
        <v>2020</v>
      </c>
      <c r="C1223" s="179">
        <v>11</v>
      </c>
      <c r="D1223" s="39" t="str">
        <f t="shared" si="286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89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90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3308</v>
      </c>
      <c r="V1223" s="13" t="s">
        <v>622</v>
      </c>
      <c r="W1223" s="13" t="s">
        <v>50</v>
      </c>
      <c r="X1223" s="192">
        <v>500000</v>
      </c>
      <c r="Y1223" s="196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85">
        <f t="shared" si="291"/>
        <v>61557.522123893817</v>
      </c>
      <c r="AD1223" s="141">
        <v>0.11840000000000001</v>
      </c>
      <c r="AE1223" s="186">
        <f t="shared" si="292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236" t="str">
        <f t="shared" si="299"/>
        <v>YAMAHA_Mounter</v>
      </c>
      <c r="AS1223" s="22">
        <f t="shared" si="298"/>
        <v>1</v>
      </c>
      <c r="AT1223" s="238" t="str">
        <f t="shared" si="300"/>
        <v>0-3 months</v>
      </c>
    </row>
    <row r="1224" spans="1:46" s="12" customFormat="1">
      <c r="A1224" s="13" t="s">
        <v>35</v>
      </c>
      <c r="B1224" s="179">
        <v>2020</v>
      </c>
      <c r="C1224" s="179">
        <v>11</v>
      </c>
      <c r="D1224" s="39" t="str">
        <f t="shared" si="286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89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90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3308</v>
      </c>
      <c r="V1224" s="13" t="s">
        <v>622</v>
      </c>
      <c r="W1224" s="13" t="s">
        <v>50</v>
      </c>
      <c r="X1224" s="192">
        <v>500000</v>
      </c>
      <c r="Y1224" s="196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85">
        <f t="shared" si="291"/>
        <v>61557.522123893817</v>
      </c>
      <c r="AD1224" s="141">
        <v>0.11840000000000001</v>
      </c>
      <c r="AE1224" s="186">
        <f t="shared" si="292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236" t="str">
        <f t="shared" si="299"/>
        <v>YAMAHA_Mounter</v>
      </c>
      <c r="AS1224" s="22">
        <f t="shared" si="298"/>
        <v>1</v>
      </c>
      <c r="AT1224" s="238" t="str">
        <f t="shared" si="300"/>
        <v>0-3 months</v>
      </c>
    </row>
    <row r="1225" spans="1:46" s="12" customFormat="1">
      <c r="A1225" s="13" t="s">
        <v>35</v>
      </c>
      <c r="B1225" s="179">
        <v>2020</v>
      </c>
      <c r="C1225" s="179">
        <v>9</v>
      </c>
      <c r="D1225" s="39" t="str">
        <f t="shared" si="286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89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90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85">
        <f t="shared" si="291"/>
        <v>68185.173840000003</v>
      </c>
      <c r="AD1225" s="141">
        <v>0.1203</v>
      </c>
      <c r="AE1225" s="186">
        <f t="shared" si="292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236" t="str">
        <f t="shared" si="299"/>
        <v>YAMAHA_Mounter</v>
      </c>
      <c r="AS1225" s="22">
        <f t="shared" si="298"/>
        <v>2</v>
      </c>
      <c r="AT1225" s="238" t="str">
        <f t="shared" si="300"/>
        <v>0-3 months</v>
      </c>
    </row>
    <row r="1226" spans="1:46" s="12" customFormat="1">
      <c r="A1226" s="13" t="s">
        <v>35</v>
      </c>
      <c r="B1226" s="179">
        <v>2020</v>
      </c>
      <c r="C1226" s="179">
        <v>9</v>
      </c>
      <c r="D1226" s="39" t="str">
        <f t="shared" si="286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89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90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85">
        <f t="shared" si="291"/>
        <v>68185.173840000003</v>
      </c>
      <c r="AD1226" s="141">
        <v>0.1203</v>
      </c>
      <c r="AE1226" s="186">
        <f t="shared" si="292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236" t="str">
        <f t="shared" si="299"/>
        <v>YAMAHA_Mounter</v>
      </c>
      <c r="AS1226" s="22">
        <f t="shared" si="298"/>
        <v>2</v>
      </c>
      <c r="AT1226" s="238" t="str">
        <f t="shared" si="300"/>
        <v>0-3 months</v>
      </c>
    </row>
    <row r="1227" spans="1:46" s="12" customFormat="1">
      <c r="A1227" s="13" t="s">
        <v>35</v>
      </c>
      <c r="B1227" s="179">
        <v>2020</v>
      </c>
      <c r="C1227" s="179">
        <v>11</v>
      </c>
      <c r="D1227" s="39" t="str">
        <f t="shared" si="286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89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90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85">
        <f t="shared" si="291"/>
        <v>105536.83628318585</v>
      </c>
      <c r="AD1227" s="141">
        <v>0.1915</v>
      </c>
      <c r="AE1227" s="186">
        <f t="shared" si="292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236" t="str">
        <f t="shared" si="299"/>
        <v>YAMAHA_Mounter</v>
      </c>
      <c r="AS1227" s="22">
        <f t="shared" si="298"/>
        <v>1</v>
      </c>
      <c r="AT1227" s="238" t="str">
        <f t="shared" si="300"/>
        <v>0-3 months</v>
      </c>
    </row>
    <row r="1228" spans="1:46" s="12" customFormat="1" ht="28">
      <c r="A1228" s="13" t="s">
        <v>35</v>
      </c>
      <c r="B1228" s="179">
        <v>2020</v>
      </c>
      <c r="C1228" s="179">
        <v>11</v>
      </c>
      <c r="D1228" s="39" t="str">
        <f t="shared" si="286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89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85">
        <f t="shared" si="291"/>
        <v>17816.223161632748</v>
      </c>
      <c r="AD1228" s="141">
        <v>0.13930000000000001</v>
      </c>
      <c r="AE1228" s="186">
        <f t="shared" si="292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236" t="str">
        <f t="shared" si="299"/>
        <v>YAMAHA_Mounter</v>
      </c>
      <c r="AS1228" s="22">
        <f t="shared" si="298"/>
        <v>1</v>
      </c>
      <c r="AT1228" s="238" t="str">
        <f t="shared" si="300"/>
        <v>0-3 months</v>
      </c>
    </row>
    <row r="1229" spans="1:46" s="12" customFormat="1">
      <c r="A1229" s="13" t="s">
        <v>35</v>
      </c>
      <c r="B1229" s="179">
        <v>2020</v>
      </c>
      <c r="C1229" s="179">
        <v>12</v>
      </c>
      <c r="D1229" s="39" t="str">
        <f t="shared" si="286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89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90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85">
        <f t="shared" si="291"/>
        <v>89728.407079646029</v>
      </c>
      <c r="AD1229" s="141">
        <v>0.1128</v>
      </c>
      <c r="AE1229" s="186">
        <f t="shared" si="292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236" t="str">
        <f t="shared" si="299"/>
        <v>YAMAHA_Mounter</v>
      </c>
      <c r="AS1229" s="22">
        <f t="shared" si="298"/>
        <v>0</v>
      </c>
      <c r="AT1229" s="238" t="str">
        <f t="shared" si="300"/>
        <v>0-3 months</v>
      </c>
    </row>
    <row r="1230" spans="1:46" s="12" customFormat="1">
      <c r="A1230" s="13" t="s">
        <v>35</v>
      </c>
      <c r="B1230" s="179">
        <v>2020</v>
      </c>
      <c r="C1230" s="179">
        <v>12</v>
      </c>
      <c r="D1230" s="39" t="str">
        <f t="shared" si="286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89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90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85">
        <f t="shared" si="291"/>
        <v>126403.3937</v>
      </c>
      <c r="AD1230" s="141">
        <v>0.14649999999999999</v>
      </c>
      <c r="AE1230" s="186">
        <f t="shared" si="292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236" t="str">
        <f t="shared" si="299"/>
        <v>YAMAHA_Mounter</v>
      </c>
      <c r="AS1230" s="22">
        <f t="shared" si="298"/>
        <v>0</v>
      </c>
      <c r="AT1230" s="238" t="str">
        <f t="shared" si="300"/>
        <v>0-3 months</v>
      </c>
    </row>
    <row r="1231" spans="1:46" s="12" customFormat="1" ht="28">
      <c r="A1231" s="13" t="s">
        <v>35</v>
      </c>
      <c r="B1231" s="179">
        <v>2020</v>
      </c>
      <c r="C1231" s="179">
        <v>9</v>
      </c>
      <c r="D1231" s="39" t="str">
        <f t="shared" si="286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89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85">
        <f t="shared" si="291"/>
        <v>27067.803283486726</v>
      </c>
      <c r="AD1231" s="141">
        <v>0.11459999999999999</v>
      </c>
      <c r="AE1231" s="186">
        <f t="shared" si="292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236" t="str">
        <f t="shared" si="299"/>
        <v>YAMAHA_Mounter</v>
      </c>
      <c r="AS1231" s="22">
        <f t="shared" si="298"/>
        <v>3</v>
      </c>
      <c r="AT1231" s="238" t="str">
        <f t="shared" si="300"/>
        <v>0-3 months</v>
      </c>
    </row>
    <row r="1232" spans="1:46" s="12" customFormat="1">
      <c r="A1232" s="13" t="s">
        <v>35</v>
      </c>
      <c r="B1232" s="179">
        <v>2020</v>
      </c>
      <c r="C1232" s="179">
        <v>9</v>
      </c>
      <c r="D1232" s="39" t="str">
        <f t="shared" si="286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89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90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85">
        <f t="shared" si="291"/>
        <v>147268.08803539825</v>
      </c>
      <c r="AD1232" s="141">
        <v>0.11559999999999999</v>
      </c>
      <c r="AE1232" s="186">
        <f t="shared" si="292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236" t="str">
        <f t="shared" si="299"/>
        <v>YAMAHA_Mounter</v>
      </c>
      <c r="AS1232" s="22">
        <f t="shared" si="298"/>
        <v>3</v>
      </c>
      <c r="AT1232" s="238" t="str">
        <f t="shared" si="300"/>
        <v>0-3 months</v>
      </c>
    </row>
    <row r="1233" spans="1:46" s="12" customFormat="1">
      <c r="A1233" s="13" t="s">
        <v>35</v>
      </c>
      <c r="B1233" s="179">
        <v>2020</v>
      </c>
      <c r="C1233" s="179">
        <v>7</v>
      </c>
      <c r="D1233" s="39" t="str">
        <f t="shared" si="286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89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90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85">
        <f t="shared" si="291"/>
        <v>63462.080000000002</v>
      </c>
      <c r="AD1233" s="141">
        <v>0.1331</v>
      </c>
      <c r="AE1233" s="186">
        <f t="shared" si="292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236" t="str">
        <f t="shared" si="299"/>
        <v>YAMAHA_Mounter</v>
      </c>
      <c r="AS1233" s="22">
        <f t="shared" si="298"/>
        <v>8</v>
      </c>
      <c r="AT1233" s="238" t="str">
        <f t="shared" si="300"/>
        <v>&gt; 6 months</v>
      </c>
    </row>
    <row r="1234" spans="1:46" s="12" customFormat="1">
      <c r="A1234" s="13" t="s">
        <v>35</v>
      </c>
      <c r="B1234" s="179">
        <v>2020</v>
      </c>
      <c r="C1234" s="179">
        <v>8</v>
      </c>
      <c r="D1234" s="39" t="str">
        <f t="shared" si="286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89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90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85">
        <f t="shared" si="291"/>
        <v>130084.68584070797</v>
      </c>
      <c r="AD1234" s="141">
        <v>0.16109999999999999</v>
      </c>
      <c r="AE1234" s="186">
        <f t="shared" si="292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236" t="str">
        <f t="shared" si="299"/>
        <v>YAMAHA_Mounter</v>
      </c>
      <c r="AS1234" s="22">
        <f t="shared" si="298"/>
        <v>5</v>
      </c>
      <c r="AT1234" s="238" t="str">
        <f t="shared" si="300"/>
        <v>4-6 months</v>
      </c>
    </row>
    <row r="1235" spans="1:46" s="12" customFormat="1">
      <c r="A1235" s="13" t="s">
        <v>35</v>
      </c>
      <c r="B1235" s="179">
        <v>2020</v>
      </c>
      <c r="C1235" s="179">
        <v>8</v>
      </c>
      <c r="D1235" s="39" t="str">
        <f t="shared" si="286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89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90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85">
        <f t="shared" si="291"/>
        <v>168941.1504424779</v>
      </c>
      <c r="AD1235" s="141">
        <v>0.16109999999999999</v>
      </c>
      <c r="AE1235" s="186">
        <f t="shared" si="292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236" t="str">
        <f t="shared" si="299"/>
        <v>YAMAHA_Mounter</v>
      </c>
      <c r="AS1235" s="22">
        <f t="shared" si="298"/>
        <v>5</v>
      </c>
      <c r="AT1235" s="238" t="str">
        <f t="shared" si="300"/>
        <v>4-6 months</v>
      </c>
    </row>
    <row r="1236" spans="1:46" s="12" customFormat="1">
      <c r="A1236" s="13" t="s">
        <v>35</v>
      </c>
      <c r="B1236" s="179">
        <v>2020</v>
      </c>
      <c r="C1236" s="179">
        <v>9</v>
      </c>
      <c r="D1236" s="39" t="str">
        <f t="shared" si="286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89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90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85">
        <f t="shared" si="291"/>
        <v>115891.1886615</v>
      </c>
      <c r="AD1236" s="141">
        <v>0.1205</v>
      </c>
      <c r="AE1236" s="186">
        <f t="shared" si="292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236" t="str">
        <f t="shared" si="299"/>
        <v>YAMAHA_Mounter</v>
      </c>
      <c r="AS1236" s="22">
        <f t="shared" si="298"/>
        <v>5</v>
      </c>
      <c r="AT1236" s="238" t="str">
        <f t="shared" si="300"/>
        <v>4-6 months</v>
      </c>
    </row>
    <row r="1237" spans="1:46" s="12" customFormat="1">
      <c r="A1237" s="13" t="s">
        <v>35</v>
      </c>
      <c r="B1237" s="179">
        <v>2020</v>
      </c>
      <c r="C1237" s="179">
        <v>9</v>
      </c>
      <c r="D1237" s="39" t="str">
        <f t="shared" si="286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89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90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85">
        <f t="shared" si="291"/>
        <v>115891.1886615</v>
      </c>
      <c r="AD1237" s="141">
        <v>0.1205</v>
      </c>
      <c r="AE1237" s="186">
        <f t="shared" si="292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236" t="str">
        <f t="shared" si="299"/>
        <v>YAMAHA_Mounter</v>
      </c>
      <c r="AS1237" s="22">
        <f t="shared" si="298"/>
        <v>5</v>
      </c>
      <c r="AT1237" s="238" t="str">
        <f t="shared" si="300"/>
        <v>4-6 months</v>
      </c>
    </row>
    <row r="1238" spans="1:46" s="12" customFormat="1">
      <c r="A1238" s="13" t="s">
        <v>35</v>
      </c>
      <c r="B1238" s="179">
        <v>2020</v>
      </c>
      <c r="C1238" s="179">
        <v>9</v>
      </c>
      <c r="D1238" s="39" t="str">
        <f t="shared" si="286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89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90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85">
        <f t="shared" si="291"/>
        <v>68924.389901999995</v>
      </c>
      <c r="AD1238" s="141">
        <v>0.1236</v>
      </c>
      <c r="AE1238" s="186">
        <f t="shared" si="292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236" t="str">
        <f t="shared" si="299"/>
        <v>YAMAHA_Mounter</v>
      </c>
      <c r="AS1238" s="22">
        <f t="shared" si="298"/>
        <v>6</v>
      </c>
      <c r="AT1238" s="238" t="str">
        <f t="shared" si="300"/>
        <v>4-6 months</v>
      </c>
    </row>
    <row r="1239" spans="1:46" s="12" customFormat="1">
      <c r="A1239" s="13" t="s">
        <v>35</v>
      </c>
      <c r="B1239" s="179">
        <v>2020</v>
      </c>
      <c r="C1239" s="179">
        <v>9</v>
      </c>
      <c r="D1239" s="39" t="str">
        <f t="shared" si="286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89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90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85">
        <f t="shared" si="291"/>
        <v>68924.389901999995</v>
      </c>
      <c r="AD1239" s="141">
        <v>0.1236</v>
      </c>
      <c r="AE1239" s="186">
        <f t="shared" si="292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236" t="str">
        <f t="shared" si="299"/>
        <v>YAMAHA_Mounter</v>
      </c>
      <c r="AS1239" s="22">
        <f t="shared" si="298"/>
        <v>6</v>
      </c>
      <c r="AT1239" s="238" t="str">
        <f t="shared" si="300"/>
        <v>4-6 months</v>
      </c>
    </row>
    <row r="1240" spans="1:46" s="12" customFormat="1">
      <c r="A1240" s="13" t="s">
        <v>35</v>
      </c>
      <c r="B1240" s="179">
        <v>2020</v>
      </c>
      <c r="C1240" s="179">
        <v>10</v>
      </c>
      <c r="D1240" s="39" t="str">
        <f t="shared" si="286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89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90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85">
        <f t="shared" si="291"/>
        <v>79432.703999999998</v>
      </c>
      <c r="AD1240" s="141">
        <v>0.1014</v>
      </c>
      <c r="AE1240" s="186">
        <f t="shared" si="292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236" t="str">
        <f t="shared" si="299"/>
        <v>YAMAHA_Mounter</v>
      </c>
      <c r="AS1240" s="22">
        <f t="shared" si="298"/>
        <v>3</v>
      </c>
      <c r="AT1240" s="238" t="str">
        <f t="shared" si="300"/>
        <v>0-3 months</v>
      </c>
    </row>
    <row r="1241" spans="1:46" s="12" customFormat="1">
      <c r="A1241" s="13" t="s">
        <v>35</v>
      </c>
      <c r="B1241" s="179">
        <v>2020</v>
      </c>
      <c r="C1241" s="179">
        <v>10</v>
      </c>
      <c r="D1241" s="39" t="str">
        <f t="shared" si="286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89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90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85">
        <f t="shared" si="291"/>
        <v>79432.703999999998</v>
      </c>
      <c r="AD1241" s="141">
        <v>0.1014</v>
      </c>
      <c r="AE1241" s="186">
        <f t="shared" si="292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236" t="str">
        <f t="shared" si="299"/>
        <v>YAMAHA_Mounter</v>
      </c>
      <c r="AS1241" s="22">
        <f t="shared" si="298"/>
        <v>3</v>
      </c>
      <c r="AT1241" s="238" t="str">
        <f t="shared" si="300"/>
        <v>0-3 months</v>
      </c>
    </row>
    <row r="1242" spans="1:46" s="12" customFormat="1">
      <c r="A1242" s="13" t="s">
        <v>35</v>
      </c>
      <c r="B1242" s="179">
        <v>2020</v>
      </c>
      <c r="C1242" s="179">
        <v>10</v>
      </c>
      <c r="D1242" s="39" t="str">
        <f t="shared" si="286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89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90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85">
        <f t="shared" si="291"/>
        <v>79432.703999999998</v>
      </c>
      <c r="AD1242" s="141">
        <v>0.1014</v>
      </c>
      <c r="AE1242" s="186">
        <f t="shared" si="292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236" t="str">
        <f t="shared" si="299"/>
        <v>YAMAHA_Mounter</v>
      </c>
      <c r="AS1242" s="22">
        <f t="shared" si="298"/>
        <v>3</v>
      </c>
      <c r="AT1242" s="238" t="str">
        <f t="shared" si="300"/>
        <v>0-3 months</v>
      </c>
    </row>
    <row r="1243" spans="1:46" s="12" customFormat="1">
      <c r="A1243" s="13" t="s">
        <v>35</v>
      </c>
      <c r="B1243" s="179">
        <v>2020</v>
      </c>
      <c r="C1243" s="179">
        <v>10</v>
      </c>
      <c r="D1243" s="39" t="str">
        <f t="shared" si="286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89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90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85">
        <f t="shared" si="291"/>
        <v>79432.703999999998</v>
      </c>
      <c r="AD1243" s="141">
        <v>0.1014</v>
      </c>
      <c r="AE1243" s="186">
        <f t="shared" si="292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236" t="str">
        <f t="shared" si="299"/>
        <v>YAMAHA_Mounter</v>
      </c>
      <c r="AS1243" s="22">
        <f t="shared" si="298"/>
        <v>3</v>
      </c>
      <c r="AT1243" s="238" t="str">
        <f t="shared" si="300"/>
        <v>0-3 months</v>
      </c>
    </row>
    <row r="1244" spans="1:46" s="12" customFormat="1">
      <c r="A1244" s="13" t="s">
        <v>35</v>
      </c>
      <c r="B1244" s="179">
        <v>2020</v>
      </c>
      <c r="C1244" s="179">
        <v>10</v>
      </c>
      <c r="D1244" s="39" t="str">
        <f t="shared" si="286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89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90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85">
        <f t="shared" si="291"/>
        <v>59185.152000000002</v>
      </c>
      <c r="AD1244" s="141">
        <v>0.1014</v>
      </c>
      <c r="AE1244" s="186">
        <f t="shared" si="292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236" t="str">
        <f t="shared" si="299"/>
        <v>YAMAHA_Mounter</v>
      </c>
      <c r="AS1244" s="22">
        <f t="shared" si="298"/>
        <v>3</v>
      </c>
      <c r="AT1244" s="238" t="str">
        <f t="shared" si="300"/>
        <v>0-3 months</v>
      </c>
    </row>
    <row r="1245" spans="1:46" s="12" customFormat="1">
      <c r="A1245" s="13" t="s">
        <v>35</v>
      </c>
      <c r="B1245" s="179">
        <v>2020</v>
      </c>
      <c r="C1245" s="179">
        <v>10</v>
      </c>
      <c r="D1245" s="39" t="str">
        <f t="shared" si="286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89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90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85">
        <f t="shared" si="291"/>
        <v>66123.000000000015</v>
      </c>
      <c r="AD1245" s="141">
        <v>0.1017</v>
      </c>
      <c r="AE1245" s="186">
        <f t="shared" si="292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236" t="str">
        <f t="shared" si="299"/>
        <v>YAMAHA_Mounter</v>
      </c>
      <c r="AS1245" s="22">
        <f t="shared" si="298"/>
        <v>3</v>
      </c>
      <c r="AT1245" s="238" t="str">
        <f t="shared" si="300"/>
        <v>0-3 months</v>
      </c>
    </row>
    <row r="1246" spans="1:46" s="12" customFormat="1">
      <c r="A1246" s="13" t="s">
        <v>35</v>
      </c>
      <c r="B1246" s="179">
        <v>2020</v>
      </c>
      <c r="C1246" s="179">
        <v>10</v>
      </c>
      <c r="D1246" s="39" t="str">
        <f t="shared" si="286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89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90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85">
        <f t="shared" si="291"/>
        <v>121226.54867256639</v>
      </c>
      <c r="AD1246" s="141">
        <v>0.11559999999999999</v>
      </c>
      <c r="AE1246" s="186">
        <f t="shared" si="292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236" t="str">
        <f t="shared" si="299"/>
        <v>YAMAHA_Mounter</v>
      </c>
      <c r="AS1246" s="22">
        <f t="shared" si="298"/>
        <v>3</v>
      </c>
      <c r="AT1246" s="238" t="str">
        <f t="shared" si="300"/>
        <v>0-3 months</v>
      </c>
    </row>
    <row r="1247" spans="1:46" s="12" customFormat="1">
      <c r="A1247" s="13" t="s">
        <v>35</v>
      </c>
      <c r="B1247" s="179">
        <v>2020</v>
      </c>
      <c r="C1247" s="179">
        <v>10</v>
      </c>
      <c r="D1247" s="39" t="str">
        <f t="shared" si="286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89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90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85">
        <f t="shared" si="291"/>
        <v>97078.220176991163</v>
      </c>
      <c r="AD1247" s="141">
        <v>0.11559999999999999</v>
      </c>
      <c r="AE1247" s="186">
        <f t="shared" si="292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236" t="str">
        <f t="shared" si="299"/>
        <v>YAMAHA_Mounter</v>
      </c>
      <c r="AS1247" s="22">
        <f t="shared" si="298"/>
        <v>3</v>
      </c>
      <c r="AT1247" s="238" t="str">
        <f t="shared" si="300"/>
        <v>0-3 months</v>
      </c>
    </row>
    <row r="1248" spans="1:46" s="12" customFormat="1">
      <c r="A1248" s="13" t="s">
        <v>35</v>
      </c>
      <c r="B1248" s="179">
        <v>2020</v>
      </c>
      <c r="C1248" s="179">
        <v>10</v>
      </c>
      <c r="D1248" s="39" t="str">
        <f t="shared" si="286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89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90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85">
        <f t="shared" si="291"/>
        <v>108283.39199999999</v>
      </c>
      <c r="AD1248" s="141">
        <v>0.1119</v>
      </c>
      <c r="AE1248" s="186">
        <f t="shared" si="292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236" t="str">
        <f t="shared" si="299"/>
        <v>YAMAHA_Mounter</v>
      </c>
      <c r="AS1248" s="22">
        <f t="shared" si="298"/>
        <v>3</v>
      </c>
      <c r="AT1248" s="238" t="str">
        <f t="shared" si="300"/>
        <v>0-3 months</v>
      </c>
    </row>
    <row r="1249" spans="1:46" s="12" customFormat="1">
      <c r="A1249" s="13" t="s">
        <v>35</v>
      </c>
      <c r="B1249" s="179">
        <v>2020</v>
      </c>
      <c r="C1249" s="179">
        <v>10</v>
      </c>
      <c r="D1249" s="39" t="str">
        <f t="shared" si="286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89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90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85">
        <f t="shared" si="291"/>
        <v>133250.68799999999</v>
      </c>
      <c r="AD1249" s="141">
        <v>0.1123</v>
      </c>
      <c r="AE1249" s="186">
        <f t="shared" si="292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236" t="str">
        <f t="shared" si="299"/>
        <v>YAMAHA_Mounter</v>
      </c>
      <c r="AS1249" s="22">
        <f t="shared" si="298"/>
        <v>3</v>
      </c>
      <c r="AT1249" s="238" t="str">
        <f t="shared" si="300"/>
        <v>0-3 months</v>
      </c>
    </row>
    <row r="1250" spans="1:46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89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90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85">
        <f t="shared" si="291"/>
        <v>133250.68799999999</v>
      </c>
      <c r="AD1250" s="141">
        <v>0.1123</v>
      </c>
      <c r="AE1250" s="186">
        <f t="shared" si="292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236" t="str">
        <f t="shared" si="299"/>
        <v>YAMAHA_Mounter</v>
      </c>
      <c r="AS1250" s="22">
        <f t="shared" si="298"/>
        <v>3</v>
      </c>
      <c r="AT1250" s="238" t="str">
        <f t="shared" si="300"/>
        <v>0-3 months</v>
      </c>
    </row>
    <row r="1251" spans="1:46" s="12" customFormat="1">
      <c r="A1251" s="13" t="s">
        <v>35</v>
      </c>
      <c r="B1251" s="179">
        <v>2020</v>
      </c>
      <c r="C1251" s="179">
        <v>10</v>
      </c>
      <c r="D1251" s="39" t="str">
        <f t="shared" si="30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89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90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85">
        <f t="shared" si="291"/>
        <v>127673.47199999999</v>
      </c>
      <c r="AD1251" s="141">
        <v>0.13220000000000001</v>
      </c>
      <c r="AE1251" s="186">
        <f t="shared" si="292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1426</v>
      </c>
      <c r="AP1251" s="28" t="str">
        <f t="shared" si="296"/>
        <v>20211</v>
      </c>
      <c r="AQ1251" s="28" t="str">
        <f t="shared" si="297"/>
        <v>20211JPY</v>
      </c>
      <c r="AR1251" s="236" t="str">
        <f t="shared" si="299"/>
        <v>YAMAHA_Mounter</v>
      </c>
      <c r="AS1251" s="22">
        <f t="shared" si="298"/>
        <v>3</v>
      </c>
      <c r="AT1251" s="238" t="str">
        <f t="shared" si="300"/>
        <v>0-3 months</v>
      </c>
    </row>
    <row r="1252" spans="1:46" s="12" customFormat="1">
      <c r="A1252" s="13" t="s">
        <v>35</v>
      </c>
      <c r="B1252" s="179">
        <v>2020</v>
      </c>
      <c r="C1252" s="179">
        <v>10</v>
      </c>
      <c r="D1252" s="39" t="str">
        <f t="shared" si="30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89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90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85">
        <f t="shared" si="291"/>
        <v>58593.02399999999</v>
      </c>
      <c r="AD1252" s="141">
        <v>0.1211</v>
      </c>
      <c r="AE1252" s="186">
        <f t="shared" si="292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236" t="str">
        <f t="shared" si="299"/>
        <v>YAMAHA_Mounter</v>
      </c>
      <c r="AS1252" s="22">
        <f t="shared" si="298"/>
        <v>3</v>
      </c>
      <c r="AT1252" s="238" t="str">
        <f t="shared" si="300"/>
        <v>0-3 months</v>
      </c>
    </row>
    <row r="1253" spans="1:46" s="12" customFormat="1">
      <c r="A1253" s="13" t="s">
        <v>35</v>
      </c>
      <c r="B1253" s="179">
        <v>2020</v>
      </c>
      <c r="C1253" s="179">
        <v>10</v>
      </c>
      <c r="D1253" s="39" t="str">
        <f t="shared" si="30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89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90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85">
        <f t="shared" si="291"/>
        <v>58593.02399999999</v>
      </c>
      <c r="AD1253" s="141">
        <v>0.1211</v>
      </c>
      <c r="AE1253" s="186">
        <f t="shared" si="292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236" t="str">
        <f t="shared" si="299"/>
        <v>YAMAHA_Mounter</v>
      </c>
      <c r="AS1253" s="22">
        <f t="shared" si="298"/>
        <v>3</v>
      </c>
      <c r="AT1253" s="238" t="str">
        <f t="shared" si="300"/>
        <v>0-3 months</v>
      </c>
    </row>
    <row r="1254" spans="1:46" s="12" customFormat="1">
      <c r="A1254" s="13" t="s">
        <v>35</v>
      </c>
      <c r="B1254" s="179">
        <v>2020</v>
      </c>
      <c r="C1254" s="179">
        <v>10</v>
      </c>
      <c r="D1254" s="39" t="str">
        <f t="shared" si="30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89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90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85">
        <f t="shared" si="291"/>
        <v>88099.66</v>
      </c>
      <c r="AD1254" s="141">
        <v>0.1012</v>
      </c>
      <c r="AE1254" s="186">
        <f t="shared" si="292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236" t="str">
        <f t="shared" si="299"/>
        <v>YAMAHA_Mounter</v>
      </c>
      <c r="AS1254" s="22">
        <f t="shared" si="298"/>
        <v>4</v>
      </c>
      <c r="AT1254" s="238" t="str">
        <f t="shared" si="300"/>
        <v>4-6 months</v>
      </c>
    </row>
    <row r="1255" spans="1:46" s="12" customFormat="1">
      <c r="A1255" s="13" t="s">
        <v>35</v>
      </c>
      <c r="B1255" s="179">
        <v>2020</v>
      </c>
      <c r="C1255" s="179">
        <v>10</v>
      </c>
      <c r="D1255" s="39" t="str">
        <f t="shared" si="30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89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90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85">
        <f t="shared" si="291"/>
        <v>88099.66</v>
      </c>
      <c r="AD1255" s="141">
        <v>0.1012</v>
      </c>
      <c r="AE1255" s="186">
        <f t="shared" si="292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236" t="str">
        <f t="shared" si="299"/>
        <v>YAMAHA_Mounter</v>
      </c>
      <c r="AS1255" s="22">
        <f t="shared" si="298"/>
        <v>4</v>
      </c>
      <c r="AT1255" s="238" t="str">
        <f t="shared" si="300"/>
        <v>4-6 months</v>
      </c>
    </row>
    <row r="1256" spans="1:46" s="12" customFormat="1">
      <c r="A1256" s="13" t="s">
        <v>35</v>
      </c>
      <c r="B1256" s="179">
        <v>2020</v>
      </c>
      <c r="C1256" s="179">
        <v>10</v>
      </c>
      <c r="D1256" s="39" t="str">
        <f t="shared" si="30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89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90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85">
        <f t="shared" si="291"/>
        <v>98703.359999999986</v>
      </c>
      <c r="AD1256" s="141">
        <v>0.1071</v>
      </c>
      <c r="AE1256" s="186">
        <f t="shared" si="292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236" t="str">
        <f t="shared" si="299"/>
        <v>YAMAHA_Mounter</v>
      </c>
      <c r="AS1256" s="22">
        <f t="shared" si="298"/>
        <v>3</v>
      </c>
      <c r="AT1256" s="238" t="str">
        <f t="shared" si="300"/>
        <v>0-3 months</v>
      </c>
    </row>
    <row r="1257" spans="1:46" s="12" customFormat="1">
      <c r="A1257" s="13" t="s">
        <v>35</v>
      </c>
      <c r="B1257" s="179">
        <v>2020</v>
      </c>
      <c r="C1257" s="179">
        <v>10</v>
      </c>
      <c r="D1257" s="39" t="str">
        <f t="shared" si="30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89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90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85">
        <f t="shared" si="291"/>
        <v>98703.359999999986</v>
      </c>
      <c r="AD1257" s="141">
        <v>0.1071</v>
      </c>
      <c r="AE1257" s="186">
        <f t="shared" si="292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236" t="str">
        <f t="shared" si="299"/>
        <v>YAMAHA_Mounter</v>
      </c>
      <c r="AS1257" s="22">
        <f t="shared" si="298"/>
        <v>3</v>
      </c>
      <c r="AT1257" s="238" t="str">
        <f t="shared" si="300"/>
        <v>0-3 months</v>
      </c>
    </row>
    <row r="1258" spans="1:46" s="12" customFormat="1">
      <c r="A1258" s="13" t="s">
        <v>35</v>
      </c>
      <c r="B1258" s="179">
        <v>2020</v>
      </c>
      <c r="C1258" s="179">
        <v>10</v>
      </c>
      <c r="D1258" s="39" t="str">
        <f t="shared" si="30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89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90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85">
        <f t="shared" si="291"/>
        <v>74027.51999999999</v>
      </c>
      <c r="AD1258" s="141">
        <v>0.1071</v>
      </c>
      <c r="AE1258" s="186">
        <f t="shared" si="292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236" t="str">
        <f t="shared" si="299"/>
        <v>YAMAHA_Mounter</v>
      </c>
      <c r="AS1258" s="22">
        <f t="shared" si="298"/>
        <v>3</v>
      </c>
      <c r="AT1258" s="238" t="str">
        <f t="shared" si="300"/>
        <v>0-3 months</v>
      </c>
    </row>
    <row r="1259" spans="1:46" s="12" customFormat="1">
      <c r="A1259" s="13" t="s">
        <v>35</v>
      </c>
      <c r="B1259" s="179">
        <v>2020</v>
      </c>
      <c r="C1259" s="179">
        <v>11</v>
      </c>
      <c r="D1259" s="39" t="str">
        <f t="shared" si="30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89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90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85">
        <f t="shared" si="291"/>
        <v>123379.19999999998</v>
      </c>
      <c r="AD1259" s="141">
        <v>0.1275</v>
      </c>
      <c r="AE1259" s="186">
        <f t="shared" si="292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236" t="str">
        <f t="shared" si="299"/>
        <v>YAMAHA_Mounter</v>
      </c>
      <c r="AS1259" s="22">
        <f t="shared" si="298"/>
        <v>2</v>
      </c>
      <c r="AT1259" s="238" t="str">
        <f t="shared" si="300"/>
        <v>0-3 months</v>
      </c>
    </row>
    <row r="1260" spans="1:46" s="12" customFormat="1">
      <c r="A1260" s="13" t="s">
        <v>35</v>
      </c>
      <c r="B1260" s="179">
        <v>2020</v>
      </c>
      <c r="C1260" s="179">
        <v>11</v>
      </c>
      <c r="D1260" s="39" t="str">
        <f t="shared" si="30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89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90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85">
        <f t="shared" si="291"/>
        <v>88127.999999999985</v>
      </c>
      <c r="AD1260" s="141">
        <v>0.1275</v>
      </c>
      <c r="AE1260" s="186">
        <f t="shared" si="292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236" t="str">
        <f t="shared" si="299"/>
        <v>YAMAHA_Mounter</v>
      </c>
      <c r="AS1260" s="22">
        <f t="shared" si="298"/>
        <v>2</v>
      </c>
      <c r="AT1260" s="238" t="str">
        <f t="shared" si="300"/>
        <v>0-3 months</v>
      </c>
    </row>
    <row r="1261" spans="1:46" s="12" customFormat="1">
      <c r="A1261" s="13" t="s">
        <v>35</v>
      </c>
      <c r="B1261" s="179">
        <v>2020</v>
      </c>
      <c r="C1261" s="179">
        <v>11</v>
      </c>
      <c r="D1261" s="39" t="str">
        <f t="shared" si="30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89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90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85">
        <f t="shared" si="291"/>
        <v>156441.60000000001</v>
      </c>
      <c r="AD1261" s="141">
        <v>0.1358</v>
      </c>
      <c r="AE1261" s="186">
        <f t="shared" si="292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1354</v>
      </c>
      <c r="AP1261" s="28" t="str">
        <f t="shared" si="296"/>
        <v>20211</v>
      </c>
      <c r="AQ1261" s="28" t="str">
        <f t="shared" si="297"/>
        <v>20211JPY</v>
      </c>
      <c r="AR1261" s="236" t="str">
        <f t="shared" si="299"/>
        <v>YAMAHA_Mounter</v>
      </c>
      <c r="AS1261" s="22">
        <f t="shared" si="298"/>
        <v>2</v>
      </c>
      <c r="AT1261" s="238" t="str">
        <f t="shared" si="300"/>
        <v>0-3 months</v>
      </c>
    </row>
    <row r="1262" spans="1:46" s="12" customFormat="1">
      <c r="A1262" s="13" t="s">
        <v>35</v>
      </c>
      <c r="B1262" s="179">
        <v>2020</v>
      </c>
      <c r="C1262" s="179">
        <v>11</v>
      </c>
      <c r="D1262" s="39" t="str">
        <f t="shared" si="30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89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90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85">
        <f t="shared" si="291"/>
        <v>107318.93759999999</v>
      </c>
      <c r="AD1262" s="141">
        <v>0.1358</v>
      </c>
      <c r="AE1262" s="186">
        <f t="shared" si="292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1426</v>
      </c>
      <c r="AP1262" s="28" t="str">
        <f t="shared" si="296"/>
        <v>20211</v>
      </c>
      <c r="AQ1262" s="28" t="str">
        <f t="shared" si="297"/>
        <v>20211JPY</v>
      </c>
      <c r="AR1262" s="236" t="str">
        <f t="shared" si="299"/>
        <v>YAMAHA_Mounter</v>
      </c>
      <c r="AS1262" s="22">
        <f t="shared" si="298"/>
        <v>2</v>
      </c>
      <c r="AT1262" s="238" t="str">
        <f t="shared" si="300"/>
        <v>0-3 months</v>
      </c>
    </row>
    <row r="1263" spans="1:46" s="12" customFormat="1">
      <c r="A1263" s="13" t="s">
        <v>35</v>
      </c>
      <c r="B1263" s="179">
        <v>2020</v>
      </c>
      <c r="C1263" s="179">
        <v>11</v>
      </c>
      <c r="D1263" s="39" t="str">
        <f t="shared" si="30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89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90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85">
        <f t="shared" si="291"/>
        <v>118117.7856</v>
      </c>
      <c r="AD1263" s="141">
        <v>0.1042</v>
      </c>
      <c r="AE1263" s="186">
        <f t="shared" si="292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236" t="str">
        <f t="shared" si="299"/>
        <v>YAMAHA_Mounter</v>
      </c>
      <c r="AS1263" s="22">
        <f t="shared" si="298"/>
        <v>2</v>
      </c>
      <c r="AT1263" s="238" t="str">
        <f t="shared" si="300"/>
        <v>0-3 months</v>
      </c>
    </row>
    <row r="1264" spans="1:46" s="12" customFormat="1">
      <c r="A1264" s="13" t="s">
        <v>35</v>
      </c>
      <c r="B1264" s="179">
        <v>2020</v>
      </c>
      <c r="C1264" s="179">
        <v>11</v>
      </c>
      <c r="D1264" s="39" t="str">
        <f t="shared" si="30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89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90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85">
        <f t="shared" si="291"/>
        <v>66021.119999999995</v>
      </c>
      <c r="AD1264" s="141">
        <v>0.1042</v>
      </c>
      <c r="AE1264" s="186">
        <f t="shared" si="292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236" t="str">
        <f t="shared" si="299"/>
        <v>YAMAHA_Mounter</v>
      </c>
      <c r="AS1264" s="22">
        <f t="shared" si="298"/>
        <v>2</v>
      </c>
      <c r="AT1264" s="238" t="str">
        <f t="shared" si="300"/>
        <v>0-3 months</v>
      </c>
    </row>
    <row r="1265" spans="1:46" s="12" customFormat="1">
      <c r="A1265" s="13" t="s">
        <v>35</v>
      </c>
      <c r="B1265" s="179">
        <v>2020</v>
      </c>
      <c r="C1265" s="179">
        <v>11</v>
      </c>
      <c r="D1265" s="39" t="str">
        <f t="shared" si="30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89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90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85">
        <f t="shared" si="291"/>
        <v>66021.119999999995</v>
      </c>
      <c r="AD1265" s="141">
        <v>0.1042</v>
      </c>
      <c r="AE1265" s="186">
        <f t="shared" si="292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236" t="str">
        <f t="shared" si="299"/>
        <v>YAMAHA_Mounter</v>
      </c>
      <c r="AS1265" s="22">
        <f t="shared" si="298"/>
        <v>2</v>
      </c>
      <c r="AT1265" s="238" t="str">
        <f t="shared" si="300"/>
        <v>0-3 months</v>
      </c>
    </row>
    <row r="1266" spans="1:46" s="12" customFormat="1">
      <c r="A1266" s="13" t="s">
        <v>35</v>
      </c>
      <c r="B1266" s="179">
        <v>2020</v>
      </c>
      <c r="C1266" s="179">
        <v>11</v>
      </c>
      <c r="D1266" s="39" t="str">
        <f t="shared" si="30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89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90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85">
        <f t="shared" si="291"/>
        <v>142489.4976</v>
      </c>
      <c r="AD1266" s="141">
        <v>0.12570000000000001</v>
      </c>
      <c r="AE1266" s="186">
        <f t="shared" si="292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1437</v>
      </c>
      <c r="AP1266" s="28" t="str">
        <f t="shared" si="296"/>
        <v>20211</v>
      </c>
      <c r="AQ1266" s="28" t="str">
        <f t="shared" si="297"/>
        <v>20211JPY</v>
      </c>
      <c r="AR1266" s="236" t="str">
        <f t="shared" si="299"/>
        <v>YAMAHA_Mounter</v>
      </c>
      <c r="AS1266" s="22">
        <f t="shared" si="298"/>
        <v>2</v>
      </c>
      <c r="AT1266" s="238" t="str">
        <f t="shared" si="300"/>
        <v>0-3 months</v>
      </c>
    </row>
    <row r="1267" spans="1:46" s="12" customFormat="1">
      <c r="A1267" s="13" t="s">
        <v>35</v>
      </c>
      <c r="B1267" s="179">
        <v>2020</v>
      </c>
      <c r="C1267" s="179">
        <v>11</v>
      </c>
      <c r="D1267" s="39" t="str">
        <f t="shared" si="30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89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90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85">
        <f t="shared" si="291"/>
        <v>142489.4976</v>
      </c>
      <c r="AD1267" s="141">
        <v>0.12570000000000001</v>
      </c>
      <c r="AE1267" s="186">
        <f t="shared" si="292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1437</v>
      </c>
      <c r="AP1267" s="28" t="str">
        <f t="shared" si="296"/>
        <v>20211</v>
      </c>
      <c r="AQ1267" s="28" t="str">
        <f t="shared" si="297"/>
        <v>20211JPY</v>
      </c>
      <c r="AR1267" s="236" t="str">
        <f t="shared" si="299"/>
        <v>YAMAHA_Mounter</v>
      </c>
      <c r="AS1267" s="22">
        <f t="shared" si="298"/>
        <v>2</v>
      </c>
      <c r="AT1267" s="238" t="str">
        <f t="shared" si="300"/>
        <v>0-3 months</v>
      </c>
    </row>
    <row r="1268" spans="1:46" s="12" customFormat="1">
      <c r="A1268" s="13" t="s">
        <v>35</v>
      </c>
      <c r="B1268" s="179">
        <v>2020</v>
      </c>
      <c r="C1268" s="179">
        <v>11</v>
      </c>
      <c r="D1268" s="39" t="str">
        <f t="shared" si="30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89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90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85">
        <f t="shared" si="291"/>
        <v>79643.520000000004</v>
      </c>
      <c r="AD1268" s="141">
        <v>0.12570000000000001</v>
      </c>
      <c r="AE1268" s="186">
        <f t="shared" si="292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1426</v>
      </c>
      <c r="AP1268" s="28" t="str">
        <f t="shared" si="296"/>
        <v>20211</v>
      </c>
      <c r="AQ1268" s="28" t="str">
        <f t="shared" si="297"/>
        <v>20211JPY</v>
      </c>
      <c r="AR1268" s="236" t="str">
        <f t="shared" si="299"/>
        <v>YAMAHA_Mounter</v>
      </c>
      <c r="AS1268" s="22">
        <f t="shared" si="298"/>
        <v>2</v>
      </c>
      <c r="AT1268" s="238" t="str">
        <f t="shared" si="300"/>
        <v>0-3 months</v>
      </c>
    </row>
    <row r="1269" spans="1:46" s="12" customFormat="1">
      <c r="A1269" s="13" t="s">
        <v>35</v>
      </c>
      <c r="B1269" s="179">
        <v>2020</v>
      </c>
      <c r="C1269" s="179">
        <v>11</v>
      </c>
      <c r="D1269" s="39" t="str">
        <f t="shared" si="30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89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90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85">
        <f t="shared" si="291"/>
        <v>79643.520000000004</v>
      </c>
      <c r="AD1269" s="141">
        <v>0.12570000000000001</v>
      </c>
      <c r="AE1269" s="186">
        <f t="shared" si="292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1426</v>
      </c>
      <c r="AP1269" s="28" t="str">
        <f t="shared" si="296"/>
        <v>20211</v>
      </c>
      <c r="AQ1269" s="28" t="str">
        <f t="shared" si="297"/>
        <v>20211JPY</v>
      </c>
      <c r="AR1269" s="236" t="str">
        <f t="shared" si="299"/>
        <v>YAMAHA_Mounter</v>
      </c>
      <c r="AS1269" s="22">
        <f t="shared" si="298"/>
        <v>2</v>
      </c>
      <c r="AT1269" s="238" t="str">
        <f t="shared" si="300"/>
        <v>0-3 months</v>
      </c>
    </row>
    <row r="1270" spans="1:46" s="12" customFormat="1">
      <c r="A1270" s="13" t="s">
        <v>35</v>
      </c>
      <c r="B1270" s="179">
        <v>2020</v>
      </c>
      <c r="C1270" s="179">
        <v>11</v>
      </c>
      <c r="D1270" s="39" t="str">
        <f t="shared" si="30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89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90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85">
        <f t="shared" si="291"/>
        <v>200723.92366080001</v>
      </c>
      <c r="AD1270" s="141">
        <v>0.17330000000000001</v>
      </c>
      <c r="AE1270" s="186">
        <f t="shared" si="292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236" t="str">
        <f t="shared" si="299"/>
        <v>YAMAHA_Mounter</v>
      </c>
      <c r="AS1270" s="22">
        <f t="shared" si="298"/>
        <v>2</v>
      </c>
      <c r="AT1270" s="238" t="str">
        <f t="shared" si="300"/>
        <v>0-3 months</v>
      </c>
    </row>
    <row r="1271" spans="1:46" s="12" customFormat="1">
      <c r="A1271" s="13" t="s">
        <v>35</v>
      </c>
      <c r="B1271" s="179">
        <v>2020</v>
      </c>
      <c r="C1271" s="179">
        <v>11</v>
      </c>
      <c r="D1271" s="39" t="str">
        <f t="shared" si="30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89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90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85">
        <f t="shared" si="291"/>
        <v>200723.92366080001</v>
      </c>
      <c r="AD1271" s="141">
        <v>0.17330000000000001</v>
      </c>
      <c r="AE1271" s="186">
        <f t="shared" si="292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236" t="str">
        <f t="shared" si="299"/>
        <v>YAMAHA_Mounter</v>
      </c>
      <c r="AS1271" s="22">
        <f t="shared" si="298"/>
        <v>2</v>
      </c>
      <c r="AT1271" s="238" t="str">
        <f t="shared" si="300"/>
        <v>0-3 months</v>
      </c>
    </row>
    <row r="1272" spans="1:46" s="12" customFormat="1">
      <c r="A1272" s="13" t="s">
        <v>35</v>
      </c>
      <c r="B1272" s="179">
        <v>2020</v>
      </c>
      <c r="C1272" s="179">
        <v>11</v>
      </c>
      <c r="D1272" s="39" t="str">
        <f t="shared" si="30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89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90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85">
        <f t="shared" si="291"/>
        <v>96316.991999999984</v>
      </c>
      <c r="AD1272" s="141">
        <v>0.1203</v>
      </c>
      <c r="AE1272" s="186">
        <f t="shared" si="292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236" t="str">
        <f t="shared" si="299"/>
        <v>YAMAHA_Mounter</v>
      </c>
      <c r="AS1272" s="22">
        <f t="shared" si="298"/>
        <v>2</v>
      </c>
      <c r="AT1272" s="238" t="str">
        <f t="shared" si="300"/>
        <v>0-3 months</v>
      </c>
    </row>
    <row r="1273" spans="1:46" s="12" customFormat="1">
      <c r="A1273" s="13" t="s">
        <v>35</v>
      </c>
      <c r="B1273" s="179">
        <v>2020</v>
      </c>
      <c r="C1273" s="179">
        <v>11</v>
      </c>
      <c r="D1273" s="39" t="str">
        <f t="shared" si="30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89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90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85">
        <f t="shared" si="291"/>
        <v>120107.51999999999</v>
      </c>
      <c r="AD1273" s="141">
        <v>0.1203</v>
      </c>
      <c r="AE1273" s="186">
        <f t="shared" si="292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236" t="str">
        <f t="shared" si="299"/>
        <v>YAMAHA_Mounter</v>
      </c>
      <c r="AS1273" s="22">
        <f t="shared" si="298"/>
        <v>2</v>
      </c>
      <c r="AT1273" s="238" t="str">
        <f t="shared" si="300"/>
        <v>0-3 months</v>
      </c>
    </row>
    <row r="1274" spans="1:46" s="12" customFormat="1">
      <c r="A1274" s="13" t="s">
        <v>35</v>
      </c>
      <c r="B1274" s="179">
        <v>2020</v>
      </c>
      <c r="C1274" s="179">
        <v>11</v>
      </c>
      <c r="D1274" s="39" t="str">
        <f t="shared" si="30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89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90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85">
        <f t="shared" si="291"/>
        <v>122422.04</v>
      </c>
      <c r="AD1274" s="141">
        <v>0.1244</v>
      </c>
      <c r="AE1274" s="186">
        <f t="shared" si="292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236" t="str">
        <f t="shared" si="299"/>
        <v>YAMAHA_Mounter</v>
      </c>
      <c r="AS1274" s="22">
        <f t="shared" si="298"/>
        <v>3</v>
      </c>
      <c r="AT1274" s="238" t="str">
        <f t="shared" si="300"/>
        <v>0-3 months</v>
      </c>
    </row>
    <row r="1275" spans="1:46" s="12" customFormat="1">
      <c r="A1275" s="13" t="s">
        <v>35</v>
      </c>
      <c r="B1275" s="179">
        <v>2020</v>
      </c>
      <c r="C1275" s="179">
        <v>11</v>
      </c>
      <c r="D1275" s="39" t="str">
        <f t="shared" si="30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89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90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85">
        <f t="shared" si="291"/>
        <v>84753.72</v>
      </c>
      <c r="AD1275" s="141">
        <v>0.1244</v>
      </c>
      <c r="AE1275" s="186">
        <f t="shared" si="292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236" t="str">
        <f t="shared" si="299"/>
        <v>YAMAHA_Mounter</v>
      </c>
      <c r="AS1275" s="22">
        <f t="shared" si="298"/>
        <v>3</v>
      </c>
      <c r="AT1275" s="238" t="str">
        <f t="shared" si="300"/>
        <v>0-3 months</v>
      </c>
    </row>
    <row r="1276" spans="1:46" s="12" customFormat="1">
      <c r="A1276" s="13" t="s">
        <v>35</v>
      </c>
      <c r="B1276" s="179">
        <v>2020</v>
      </c>
      <c r="C1276" s="179">
        <v>11</v>
      </c>
      <c r="D1276" s="39" t="str">
        <f t="shared" si="30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89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90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85">
        <f t="shared" si="291"/>
        <v>69482.94690265489</v>
      </c>
      <c r="AD1276" s="141">
        <v>0.1227</v>
      </c>
      <c r="AE1276" s="186">
        <f t="shared" si="292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236" t="str">
        <f t="shared" si="299"/>
        <v>YAMAHA_Mounter</v>
      </c>
      <c r="AS1276" s="22">
        <f t="shared" si="298"/>
        <v>2</v>
      </c>
      <c r="AT1276" s="238" t="str">
        <f t="shared" si="300"/>
        <v>0-3 months</v>
      </c>
    </row>
    <row r="1277" spans="1:46" s="12" customFormat="1">
      <c r="A1277" s="13" t="s">
        <v>35</v>
      </c>
      <c r="B1277" s="179">
        <v>2020</v>
      </c>
      <c r="C1277" s="179">
        <v>11</v>
      </c>
      <c r="D1277" s="39" t="str">
        <f t="shared" si="30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89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90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85">
        <f t="shared" si="291"/>
        <v>69482.94690265489</v>
      </c>
      <c r="AD1277" s="141">
        <v>0.1227</v>
      </c>
      <c r="AE1277" s="186">
        <f t="shared" si="292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236" t="str">
        <f t="shared" si="299"/>
        <v>YAMAHA_Mounter</v>
      </c>
      <c r="AS1277" s="22">
        <f t="shared" si="298"/>
        <v>2</v>
      </c>
      <c r="AT1277" s="238" t="str">
        <f t="shared" si="300"/>
        <v>0-3 months</v>
      </c>
    </row>
    <row r="1278" spans="1:46" s="12" customFormat="1">
      <c r="A1278" s="13" t="s">
        <v>35</v>
      </c>
      <c r="B1278" s="179">
        <v>2020</v>
      </c>
      <c r="C1278" s="179">
        <v>11</v>
      </c>
      <c r="D1278" s="39" t="str">
        <f t="shared" si="30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89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90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85">
        <f t="shared" si="291"/>
        <v>57850.022123893817</v>
      </c>
      <c r="AD1278" s="141">
        <v>0.1003</v>
      </c>
      <c r="AE1278" s="186">
        <f t="shared" si="292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236" t="str">
        <f t="shared" si="299"/>
        <v>YAMAHA_Mounter</v>
      </c>
      <c r="AS1278" s="22">
        <f t="shared" si="298"/>
        <v>2</v>
      </c>
      <c r="AT1278" s="238" t="str">
        <f t="shared" si="300"/>
        <v>0-3 months</v>
      </c>
    </row>
    <row r="1279" spans="1:46" s="12" customFormat="1">
      <c r="A1279" s="13" t="s">
        <v>35</v>
      </c>
      <c r="B1279" s="179">
        <v>2020</v>
      </c>
      <c r="C1279" s="179">
        <v>11</v>
      </c>
      <c r="D1279" s="39" t="str">
        <f t="shared" si="30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89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90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85">
        <f t="shared" si="291"/>
        <v>76325.667839999995</v>
      </c>
      <c r="AD1279" s="141">
        <v>0.13830000000000001</v>
      </c>
      <c r="AE1279" s="186">
        <f t="shared" si="292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236" t="str">
        <f t="shared" si="299"/>
        <v>YAMAHA_Mounter</v>
      </c>
      <c r="AS1279" s="22">
        <f t="shared" si="298"/>
        <v>2</v>
      </c>
      <c r="AT1279" s="238" t="str">
        <f t="shared" si="300"/>
        <v>0-3 months</v>
      </c>
    </row>
    <row r="1280" spans="1:46" s="12" customFormat="1">
      <c r="A1280" s="13" t="s">
        <v>35</v>
      </c>
      <c r="B1280" s="179">
        <v>2020</v>
      </c>
      <c r="C1280" s="179">
        <v>11</v>
      </c>
      <c r="D1280" s="39" t="str">
        <f t="shared" si="30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89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90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85">
        <f t="shared" si="291"/>
        <v>59242.400000000001</v>
      </c>
      <c r="AD1280" s="141">
        <v>0.11360000000000001</v>
      </c>
      <c r="AE1280" s="186">
        <f t="shared" si="292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236" t="str">
        <f t="shared" si="299"/>
        <v>YAMAHA_Mounter</v>
      </c>
      <c r="AS1280" s="22">
        <f t="shared" si="298"/>
        <v>4</v>
      </c>
      <c r="AT1280" s="238" t="str">
        <f t="shared" si="300"/>
        <v>4-6 months</v>
      </c>
    </row>
    <row r="1281" spans="1:46" s="12" customFormat="1">
      <c r="A1281" s="13" t="s">
        <v>35</v>
      </c>
      <c r="B1281" s="179">
        <v>2020</v>
      </c>
      <c r="C1281" s="179">
        <v>11</v>
      </c>
      <c r="D1281" s="39" t="str">
        <f t="shared" si="30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89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90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85">
        <f t="shared" si="291"/>
        <v>77809.459199999998</v>
      </c>
      <c r="AD1281" s="141">
        <v>0.12759999999999999</v>
      </c>
      <c r="AE1281" s="186">
        <f t="shared" si="292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236" t="str">
        <f t="shared" si="299"/>
        <v>YAMAHA_Mounter</v>
      </c>
      <c r="AS1281" s="22">
        <f t="shared" si="298"/>
        <v>2</v>
      </c>
      <c r="AT1281" s="238" t="str">
        <f t="shared" si="300"/>
        <v>0-3 months</v>
      </c>
    </row>
    <row r="1282" spans="1:46" s="12" customFormat="1">
      <c r="A1282" s="13" t="s">
        <v>35</v>
      </c>
      <c r="B1282" s="179">
        <v>2020</v>
      </c>
      <c r="C1282" s="179">
        <v>11</v>
      </c>
      <c r="D1282" s="39" t="str">
        <f t="shared" si="30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85">
        <f t="shared" ref="AC1282:AC1345" si="307">IF(R1282&lt;&gt;"",AB1282*AD1282,"")</f>
        <v>77809.459199999998</v>
      </c>
      <c r="AD1282" s="141">
        <v>0.12759999999999999</v>
      </c>
      <c r="AE1282" s="186">
        <f t="shared" ref="AE1282:AE1345" si="30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236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38" t="str">
        <f t="shared" si="300"/>
        <v>0-3 months</v>
      </c>
    </row>
    <row r="1283" spans="1:46" s="12" customFormat="1">
      <c r="A1283" s="13" t="s">
        <v>35</v>
      </c>
      <c r="B1283" s="179">
        <v>2020</v>
      </c>
      <c r="C1283" s="179">
        <v>11</v>
      </c>
      <c r="D1283" s="39" t="str">
        <f t="shared" si="30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30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30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85">
        <f t="shared" si="307"/>
        <v>76695.000799999994</v>
      </c>
      <c r="AD1283" s="141">
        <v>0.12759999999999999</v>
      </c>
      <c r="AE1283" s="186">
        <f t="shared" si="30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236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38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35</v>
      </c>
      <c r="B1284" s="179">
        <v>2020</v>
      </c>
      <c r="C1284" s="179">
        <v>11</v>
      </c>
      <c r="D1284" s="39" t="str">
        <f t="shared" si="30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30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30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85">
        <f t="shared" si="307"/>
        <v>117915.92920353982</v>
      </c>
      <c r="AD1284" s="141">
        <v>0.11749999999999999</v>
      </c>
      <c r="AE1284" s="186">
        <f t="shared" si="30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236" t="str">
        <f t="shared" si="315"/>
        <v>YAMAHA_Mounter</v>
      </c>
      <c r="AS1284" s="22">
        <f t="shared" si="314"/>
        <v>4</v>
      </c>
      <c r="AT1284" s="238" t="str">
        <f t="shared" si="316"/>
        <v>4-6 months</v>
      </c>
    </row>
    <row r="1285" spans="1:46" s="12" customFormat="1">
      <c r="A1285" s="13" t="s">
        <v>35</v>
      </c>
      <c r="B1285" s="179">
        <v>2020</v>
      </c>
      <c r="C1285" s="179">
        <v>11</v>
      </c>
      <c r="D1285" s="39" t="str">
        <f t="shared" si="30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30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30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85">
        <f t="shared" si="307"/>
        <v>117915.92920353982</v>
      </c>
      <c r="AD1285" s="141">
        <v>0.11749999999999999</v>
      </c>
      <c r="AE1285" s="186">
        <f t="shared" si="30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236" t="str">
        <f t="shared" si="315"/>
        <v>YAMAHA_Mounter</v>
      </c>
      <c r="AS1285" s="22">
        <f t="shared" si="314"/>
        <v>4</v>
      </c>
      <c r="AT1285" s="238" t="str">
        <f t="shared" si="316"/>
        <v>4-6 months</v>
      </c>
    </row>
    <row r="1286" spans="1:46" s="12" customFormat="1">
      <c r="A1286" s="13" t="s">
        <v>35</v>
      </c>
      <c r="B1286" s="179">
        <v>2020</v>
      </c>
      <c r="C1286" s="179">
        <v>11</v>
      </c>
      <c r="D1286" s="39" t="str">
        <f t="shared" si="30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30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30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85">
        <f t="shared" si="307"/>
        <v>57341.993000000002</v>
      </c>
      <c r="AD1286" s="141">
        <v>7.1800000000000003E-2</v>
      </c>
      <c r="AE1286" s="186">
        <f t="shared" si="30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236" t="str">
        <f t="shared" si="315"/>
        <v>YAMAHA_Mounter</v>
      </c>
      <c r="AS1286" s="22">
        <f t="shared" si="314"/>
        <v>3</v>
      </c>
      <c r="AT1286" s="238" t="str">
        <f t="shared" si="316"/>
        <v>0-3 months</v>
      </c>
    </row>
    <row r="1287" spans="1:46" s="12" customFormat="1">
      <c r="A1287" s="13" t="s">
        <v>35</v>
      </c>
      <c r="B1287" s="179">
        <v>2020</v>
      </c>
      <c r="C1287" s="179">
        <v>11</v>
      </c>
      <c r="D1287" s="39" t="str">
        <f t="shared" si="30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30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30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85">
        <f t="shared" si="307"/>
        <v>34785.664000000004</v>
      </c>
      <c r="AD1287" s="141">
        <v>7.1800000000000003E-2</v>
      </c>
      <c r="AE1287" s="186">
        <f t="shared" si="30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1454</v>
      </c>
      <c r="AP1287" s="28" t="str">
        <f t="shared" si="312"/>
        <v>20212</v>
      </c>
      <c r="AQ1287" s="28" t="str">
        <f t="shared" si="313"/>
        <v>20212JPY</v>
      </c>
      <c r="AR1287" s="236" t="str">
        <f t="shared" si="315"/>
        <v>YAMAHA_Mounter</v>
      </c>
      <c r="AS1287" s="22">
        <f t="shared" si="314"/>
        <v>3</v>
      </c>
      <c r="AT1287" s="238" t="str">
        <f t="shared" si="316"/>
        <v>0-3 months</v>
      </c>
    </row>
    <row r="1288" spans="1:46" s="12" customFormat="1">
      <c r="A1288" s="13" t="s">
        <v>35</v>
      </c>
      <c r="B1288" s="179">
        <v>2020</v>
      </c>
      <c r="C1288" s="179">
        <v>11</v>
      </c>
      <c r="D1288" s="39" t="str">
        <f t="shared" si="30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30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30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85">
        <f t="shared" si="307"/>
        <v>34785.664000000004</v>
      </c>
      <c r="AD1288" s="141">
        <v>7.1800000000000003E-2</v>
      </c>
      <c r="AE1288" s="186">
        <f t="shared" si="30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1454</v>
      </c>
      <c r="AP1288" s="28" t="str">
        <f t="shared" si="312"/>
        <v>20212</v>
      </c>
      <c r="AQ1288" s="28" t="str">
        <f t="shared" si="313"/>
        <v>20212JPY</v>
      </c>
      <c r="AR1288" s="236" t="str">
        <f t="shared" si="315"/>
        <v>YAMAHA_Mounter</v>
      </c>
      <c r="AS1288" s="22">
        <f t="shared" si="314"/>
        <v>3</v>
      </c>
      <c r="AT1288" s="238" t="str">
        <f t="shared" si="316"/>
        <v>0-3 months</v>
      </c>
    </row>
    <row r="1289" spans="1:46" s="12" customFormat="1">
      <c r="A1289" s="13" t="s">
        <v>35</v>
      </c>
      <c r="B1289" s="179">
        <v>2020</v>
      </c>
      <c r="C1289" s="179">
        <v>11</v>
      </c>
      <c r="D1289" s="39" t="str">
        <f t="shared" si="30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30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30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85">
        <f t="shared" si="307"/>
        <v>66676.56</v>
      </c>
      <c r="AD1289" s="141">
        <v>0.1101</v>
      </c>
      <c r="AE1289" s="186">
        <f t="shared" si="30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236" t="str">
        <f t="shared" si="315"/>
        <v>YAMAHA_Mounter</v>
      </c>
      <c r="AS1289" s="22">
        <f t="shared" si="314"/>
        <v>3</v>
      </c>
      <c r="AT1289" s="238" t="str">
        <f t="shared" si="316"/>
        <v>0-3 months</v>
      </c>
    </row>
    <row r="1290" spans="1:46" s="12" customFormat="1">
      <c r="A1290" s="13" t="s">
        <v>35</v>
      </c>
      <c r="B1290" s="179">
        <v>2020</v>
      </c>
      <c r="C1290" s="179">
        <v>11</v>
      </c>
      <c r="D1290" s="39" t="str">
        <f t="shared" si="30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30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30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85">
        <f t="shared" si="307"/>
        <v>71671.736283185848</v>
      </c>
      <c r="AD1290" s="141">
        <v>0.1268</v>
      </c>
      <c r="AE1290" s="186">
        <f t="shared" si="30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236" t="str">
        <f t="shared" si="315"/>
        <v>YAMAHA_Mounter</v>
      </c>
      <c r="AS1290" s="22">
        <f t="shared" si="314"/>
        <v>2</v>
      </c>
      <c r="AT1290" s="238" t="str">
        <f t="shared" si="316"/>
        <v>0-3 months</v>
      </c>
    </row>
    <row r="1291" spans="1:46" s="12" customFormat="1">
      <c r="A1291" s="13" t="s">
        <v>35</v>
      </c>
      <c r="B1291" s="179">
        <v>2020</v>
      </c>
      <c r="C1291" s="179">
        <v>11</v>
      </c>
      <c r="D1291" s="39" t="str">
        <f t="shared" si="30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30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30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85">
        <f t="shared" si="307"/>
        <v>60623.062264300897</v>
      </c>
      <c r="AD1291" s="141">
        <v>9.0800000000000006E-2</v>
      </c>
      <c r="AE1291" s="186">
        <f t="shared" si="30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236" t="str">
        <f t="shared" si="315"/>
        <v>YAMAHA_Mounter</v>
      </c>
      <c r="AS1291" s="22">
        <f t="shared" si="314"/>
        <v>2</v>
      </c>
      <c r="AT1291" s="238" t="str">
        <f t="shared" si="316"/>
        <v>0-3 months</v>
      </c>
    </row>
    <row r="1292" spans="1:46" s="12" customFormat="1">
      <c r="A1292" s="13" t="s">
        <v>35</v>
      </c>
      <c r="B1292" s="179">
        <v>2020</v>
      </c>
      <c r="C1292" s="179">
        <v>11</v>
      </c>
      <c r="D1292" s="39" t="str">
        <f t="shared" si="30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30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30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85">
        <f t="shared" si="307"/>
        <v>60623.062264300897</v>
      </c>
      <c r="AD1292" s="141">
        <v>9.0800000000000006E-2</v>
      </c>
      <c r="AE1292" s="186">
        <f t="shared" si="30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236" t="str">
        <f t="shared" si="315"/>
        <v>YAMAHA_Mounter</v>
      </c>
      <c r="AS1292" s="22">
        <f t="shared" si="314"/>
        <v>2</v>
      </c>
      <c r="AT1292" s="238" t="str">
        <f t="shared" si="316"/>
        <v>0-3 months</v>
      </c>
    </row>
    <row r="1293" spans="1:46" s="12" customFormat="1">
      <c r="A1293" s="13" t="s">
        <v>35</v>
      </c>
      <c r="B1293" s="179">
        <v>2020</v>
      </c>
      <c r="C1293" s="179">
        <v>11</v>
      </c>
      <c r="D1293" s="39" t="str">
        <f t="shared" si="30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30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30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85">
        <f t="shared" si="307"/>
        <v>109371.36</v>
      </c>
      <c r="AD1293" s="141">
        <v>0.12039999999999999</v>
      </c>
      <c r="AE1293" s="186">
        <f t="shared" si="30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236" t="str">
        <f t="shared" si="315"/>
        <v>YAMAHA_Mounter</v>
      </c>
      <c r="AS1293" s="22">
        <f t="shared" si="314"/>
        <v>3</v>
      </c>
      <c r="AT1293" s="238" t="str">
        <f t="shared" si="316"/>
        <v>0-3 months</v>
      </c>
    </row>
    <row r="1294" spans="1:46" s="12" customFormat="1">
      <c r="A1294" s="13" t="s">
        <v>35</v>
      </c>
      <c r="B1294" s="179">
        <v>2020</v>
      </c>
      <c r="C1294" s="179">
        <v>11</v>
      </c>
      <c r="D1294" s="39" t="str">
        <f t="shared" si="30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30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30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85">
        <f t="shared" si="307"/>
        <v>114145.92</v>
      </c>
      <c r="AD1294" s="141">
        <v>0.1197</v>
      </c>
      <c r="AE1294" s="186">
        <f t="shared" si="30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236" t="str">
        <f t="shared" si="315"/>
        <v>YAMAHA_Mounter</v>
      </c>
      <c r="AS1294" s="22">
        <f t="shared" si="314"/>
        <v>4</v>
      </c>
      <c r="AT1294" s="238" t="str">
        <f t="shared" si="316"/>
        <v>4-6 months</v>
      </c>
    </row>
    <row r="1295" spans="1:46" s="12" customFormat="1">
      <c r="A1295" s="13" t="s">
        <v>35</v>
      </c>
      <c r="B1295" s="179">
        <v>2020</v>
      </c>
      <c r="C1295" s="179">
        <v>11</v>
      </c>
      <c r="D1295" s="39" t="str">
        <f t="shared" si="30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30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30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85">
        <f t="shared" si="307"/>
        <v>114145.92</v>
      </c>
      <c r="AD1295" s="141">
        <v>0.1197</v>
      </c>
      <c r="AE1295" s="186">
        <f t="shared" si="30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236" t="str">
        <f t="shared" si="315"/>
        <v>YAMAHA_Mounter</v>
      </c>
      <c r="AS1295" s="22">
        <f t="shared" si="314"/>
        <v>4</v>
      </c>
      <c r="AT1295" s="238" t="str">
        <f t="shared" si="316"/>
        <v>4-6 months</v>
      </c>
    </row>
    <row r="1296" spans="1:46" s="12" customFormat="1">
      <c r="A1296" s="13" t="s">
        <v>35</v>
      </c>
      <c r="B1296" s="179">
        <v>2020</v>
      </c>
      <c r="C1296" s="179">
        <v>11</v>
      </c>
      <c r="D1296" s="39" t="str">
        <f t="shared" si="30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30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30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85">
        <f t="shared" si="307"/>
        <v>80258.850000000006</v>
      </c>
      <c r="AD1296" s="141">
        <v>0.1197</v>
      </c>
      <c r="AE1296" s="186">
        <f t="shared" si="30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236" t="str">
        <f t="shared" si="315"/>
        <v>YAMAHA_Mounter</v>
      </c>
      <c r="AS1296" s="22">
        <f t="shared" si="314"/>
        <v>4</v>
      </c>
      <c r="AT1296" s="238" t="str">
        <f t="shared" si="316"/>
        <v>4-6 months</v>
      </c>
    </row>
    <row r="1297" spans="1:46" s="12" customFormat="1">
      <c r="A1297" s="13" t="s">
        <v>35</v>
      </c>
      <c r="B1297" s="179">
        <v>2020</v>
      </c>
      <c r="C1297" s="179">
        <v>11</v>
      </c>
      <c r="D1297" s="39" t="str">
        <f t="shared" si="30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30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30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85">
        <f t="shared" si="307"/>
        <v>112442.84999999999</v>
      </c>
      <c r="AD1297" s="141">
        <v>0.1118</v>
      </c>
      <c r="AE1297" s="186">
        <f t="shared" si="30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236" t="str">
        <f t="shared" si="315"/>
        <v>YAMAHA_Mounter</v>
      </c>
      <c r="AS1297" s="22">
        <f t="shared" si="314"/>
        <v>4</v>
      </c>
      <c r="AT1297" s="238" t="str">
        <f t="shared" si="316"/>
        <v>4-6 months</v>
      </c>
    </row>
    <row r="1298" spans="1:46" s="12" customFormat="1">
      <c r="A1298" s="13" t="s">
        <v>35</v>
      </c>
      <c r="B1298" s="179">
        <v>2020</v>
      </c>
      <c r="C1298" s="179">
        <v>11</v>
      </c>
      <c r="D1298" s="39" t="str">
        <f t="shared" si="30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30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30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85">
        <f t="shared" si="307"/>
        <v>70269.054900000003</v>
      </c>
      <c r="AD1298" s="141">
        <v>0.12230000000000001</v>
      </c>
      <c r="AE1298" s="186">
        <f t="shared" si="30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236" t="str">
        <f t="shared" si="315"/>
        <v>YAMAHA_Mounter</v>
      </c>
      <c r="AS1298" s="22">
        <f t="shared" si="314"/>
        <v>3</v>
      </c>
      <c r="AT1298" s="238" t="str">
        <f t="shared" si="316"/>
        <v>0-3 months</v>
      </c>
    </row>
    <row r="1299" spans="1:46" s="12" customFormat="1">
      <c r="A1299" s="13" t="s">
        <v>35</v>
      </c>
      <c r="B1299" s="179">
        <v>2020</v>
      </c>
      <c r="C1299" s="179">
        <v>11</v>
      </c>
      <c r="D1299" s="39" t="str">
        <f t="shared" si="30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30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30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85">
        <f t="shared" si="307"/>
        <v>99041.231249999997</v>
      </c>
      <c r="AD1299" s="141">
        <v>0.17549999999999999</v>
      </c>
      <c r="AE1299" s="186">
        <f t="shared" si="30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236" t="str">
        <f t="shared" si="315"/>
        <v>YAMAHA_Mounter</v>
      </c>
      <c r="AS1299" s="22">
        <f t="shared" si="314"/>
        <v>4</v>
      </c>
      <c r="AT1299" s="238" t="str">
        <f t="shared" si="316"/>
        <v>4-6 months</v>
      </c>
    </row>
    <row r="1300" spans="1:46" s="12" customFormat="1">
      <c r="A1300" s="13" t="s">
        <v>35</v>
      </c>
      <c r="B1300" s="179">
        <v>2020</v>
      </c>
      <c r="C1300" s="179">
        <v>11</v>
      </c>
      <c r="D1300" s="39" t="str">
        <f t="shared" si="30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30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30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85">
        <f t="shared" si="307"/>
        <v>99041.231249999997</v>
      </c>
      <c r="AD1300" s="141">
        <v>0.17549999999999999</v>
      </c>
      <c r="AE1300" s="186">
        <f t="shared" si="30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236" t="str">
        <f t="shared" si="315"/>
        <v>YAMAHA_Mounter</v>
      </c>
      <c r="AS1300" s="22">
        <f t="shared" si="314"/>
        <v>4</v>
      </c>
      <c r="AT1300" s="238" t="str">
        <f t="shared" si="316"/>
        <v>4-6 months</v>
      </c>
    </row>
    <row r="1301" spans="1:46" s="12" customFormat="1">
      <c r="A1301" s="13" t="s">
        <v>35</v>
      </c>
      <c r="B1301" s="179">
        <v>2020</v>
      </c>
      <c r="C1301" s="179">
        <v>10</v>
      </c>
      <c r="D1301" s="39" t="str">
        <f t="shared" si="30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30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30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85">
        <f t="shared" si="307"/>
        <v>84847.468141592937</v>
      </c>
      <c r="AD1301" s="141">
        <v>0.1353</v>
      </c>
      <c r="AE1301" s="186">
        <f t="shared" si="30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236" t="str">
        <f t="shared" si="315"/>
        <v>YAMAHA_Mounter</v>
      </c>
      <c r="AS1301" s="22">
        <f t="shared" si="314"/>
        <v>3</v>
      </c>
      <c r="AT1301" s="238" t="str">
        <f t="shared" si="316"/>
        <v>0-3 months</v>
      </c>
    </row>
    <row r="1302" spans="1:46" s="12" customFormat="1">
      <c r="A1302" s="13" t="s">
        <v>35</v>
      </c>
      <c r="B1302" s="179">
        <v>2020</v>
      </c>
      <c r="C1302" s="179">
        <v>10</v>
      </c>
      <c r="D1302" s="39" t="str">
        <f t="shared" si="30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30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30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85">
        <f t="shared" si="307"/>
        <v>63895.546102339998</v>
      </c>
      <c r="AD1302" s="141">
        <v>8.8599999999999998E-2</v>
      </c>
      <c r="AE1302" s="186">
        <f t="shared" si="30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236" t="str">
        <f t="shared" si="315"/>
        <v>YAMAHA_Mounter</v>
      </c>
      <c r="AS1302" s="22">
        <f t="shared" si="314"/>
        <v>4</v>
      </c>
      <c r="AT1302" s="238" t="str">
        <f t="shared" si="316"/>
        <v>4-6 months</v>
      </c>
    </row>
    <row r="1303" spans="1:46" s="12" customFormat="1">
      <c r="A1303" s="13" t="s">
        <v>35</v>
      </c>
      <c r="B1303" s="179">
        <v>2020</v>
      </c>
      <c r="C1303" s="179">
        <v>10</v>
      </c>
      <c r="D1303" s="39" t="str">
        <f t="shared" si="30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30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30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85">
        <f t="shared" si="307"/>
        <v>63895.546102339998</v>
      </c>
      <c r="AD1303" s="141">
        <v>8.8599999999999998E-2</v>
      </c>
      <c r="AE1303" s="186">
        <f t="shared" si="30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236" t="str">
        <f t="shared" si="315"/>
        <v>YAMAHA_Mounter</v>
      </c>
      <c r="AS1303" s="22">
        <f t="shared" si="314"/>
        <v>4</v>
      </c>
      <c r="AT1303" s="238" t="str">
        <f t="shared" si="316"/>
        <v>4-6 months</v>
      </c>
    </row>
    <row r="1304" spans="1:46" s="12" customFormat="1">
      <c r="A1304" s="13" t="s">
        <v>35</v>
      </c>
      <c r="B1304" s="179">
        <v>2020</v>
      </c>
      <c r="C1304" s="179">
        <v>10</v>
      </c>
      <c r="D1304" s="39" t="str">
        <f t="shared" si="30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30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30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85">
        <f t="shared" si="307"/>
        <v>63895.546102339998</v>
      </c>
      <c r="AD1304" s="141">
        <v>8.8599999999999998E-2</v>
      </c>
      <c r="AE1304" s="186">
        <f t="shared" si="30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236" t="str">
        <f t="shared" si="315"/>
        <v>YAMAHA_Mounter</v>
      </c>
      <c r="AS1304" s="22">
        <f t="shared" si="314"/>
        <v>4</v>
      </c>
      <c r="AT1304" s="238" t="str">
        <f t="shared" si="316"/>
        <v>4-6 months</v>
      </c>
    </row>
    <row r="1305" spans="1:46" s="12" customFormat="1">
      <c r="A1305" s="13" t="s">
        <v>35</v>
      </c>
      <c r="B1305" s="179">
        <v>2020</v>
      </c>
      <c r="C1305" s="179">
        <v>12</v>
      </c>
      <c r="D1305" s="39" t="str">
        <f t="shared" si="30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30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30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85">
        <f t="shared" si="307"/>
        <v>105918.44601769913</v>
      </c>
      <c r="AD1305" s="141">
        <v>0.10059999999999999</v>
      </c>
      <c r="AE1305" s="186">
        <f t="shared" si="30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236" t="str">
        <f t="shared" si="315"/>
        <v>YAMAHA_Mounter</v>
      </c>
      <c r="AS1305" s="22">
        <f t="shared" si="314"/>
        <v>1</v>
      </c>
      <c r="AT1305" s="238" t="str">
        <f t="shared" si="316"/>
        <v>0-3 months</v>
      </c>
    </row>
    <row r="1306" spans="1:46" s="12" customFormat="1">
      <c r="A1306" s="13" t="s">
        <v>35</v>
      </c>
      <c r="B1306" s="179">
        <v>2020</v>
      </c>
      <c r="C1306" s="179">
        <v>12</v>
      </c>
      <c r="D1306" s="39" t="str">
        <f t="shared" si="30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30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30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85">
        <f t="shared" si="307"/>
        <v>73425.536283185851</v>
      </c>
      <c r="AD1306" s="141">
        <v>0.10059999999999999</v>
      </c>
      <c r="AE1306" s="186">
        <f t="shared" si="30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236" t="str">
        <f t="shared" si="315"/>
        <v>YAMAHA_Mounter</v>
      </c>
      <c r="AS1306" s="22">
        <f t="shared" si="314"/>
        <v>1</v>
      </c>
      <c r="AT1306" s="238" t="str">
        <f t="shared" si="316"/>
        <v>0-3 months</v>
      </c>
    </row>
    <row r="1307" spans="1:46" s="12" customFormat="1">
      <c r="A1307" s="13" t="s">
        <v>35</v>
      </c>
      <c r="B1307" s="179">
        <v>2020</v>
      </c>
      <c r="C1307" s="179">
        <v>12</v>
      </c>
      <c r="D1307" s="39" t="str">
        <f t="shared" si="30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30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30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85">
        <f t="shared" si="307"/>
        <v>101893.80530973454</v>
      </c>
      <c r="AD1307" s="141">
        <v>0.10100000000000001</v>
      </c>
      <c r="AE1307" s="186">
        <f t="shared" si="30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236" t="str">
        <f t="shared" si="315"/>
        <v>YAMAHA_Mounter</v>
      </c>
      <c r="AS1307" s="22">
        <f t="shared" si="314"/>
        <v>2</v>
      </c>
      <c r="AT1307" s="238" t="str">
        <f t="shared" si="316"/>
        <v>0-3 months</v>
      </c>
    </row>
    <row r="1308" spans="1:46" s="12" customFormat="1">
      <c r="A1308" s="13" t="s">
        <v>35</v>
      </c>
      <c r="B1308" s="179">
        <v>2020</v>
      </c>
      <c r="C1308" s="179">
        <v>12</v>
      </c>
      <c r="D1308" s="39" t="str">
        <f t="shared" si="30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30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30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85">
        <f t="shared" si="307"/>
        <v>101893.80530973454</v>
      </c>
      <c r="AD1308" s="141">
        <v>0.10100000000000001</v>
      </c>
      <c r="AE1308" s="186">
        <f t="shared" si="30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236" t="str">
        <f t="shared" si="315"/>
        <v>YAMAHA_Mounter</v>
      </c>
      <c r="AS1308" s="22">
        <f t="shared" si="314"/>
        <v>2</v>
      </c>
      <c r="AT1308" s="238" t="str">
        <f t="shared" si="316"/>
        <v>0-3 months</v>
      </c>
    </row>
    <row r="1309" spans="1:46" s="12" customFormat="1">
      <c r="A1309" s="13" t="s">
        <v>35</v>
      </c>
      <c r="B1309" s="179">
        <v>2020</v>
      </c>
      <c r="C1309" s="179">
        <v>12</v>
      </c>
      <c r="D1309" s="39" t="str">
        <f t="shared" si="30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30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30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85">
        <f t="shared" si="307"/>
        <v>101893.80530973454</v>
      </c>
      <c r="AD1309" s="141">
        <v>0.10100000000000001</v>
      </c>
      <c r="AE1309" s="186">
        <f t="shared" si="30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236" t="str">
        <f t="shared" si="315"/>
        <v>YAMAHA_Mounter</v>
      </c>
      <c r="AS1309" s="22">
        <f t="shared" si="314"/>
        <v>2</v>
      </c>
      <c r="AT1309" s="238" t="str">
        <f t="shared" si="316"/>
        <v>0-3 months</v>
      </c>
    </row>
    <row r="1310" spans="1:46" s="12" customFormat="1">
      <c r="A1310" s="13" t="s">
        <v>35</v>
      </c>
      <c r="B1310" s="179">
        <v>2020</v>
      </c>
      <c r="C1310" s="179">
        <v>12</v>
      </c>
      <c r="D1310" s="39" t="str">
        <f t="shared" si="30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30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30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85">
        <f t="shared" si="307"/>
        <v>101893.80530973454</v>
      </c>
      <c r="AD1310" s="141">
        <v>0.10100000000000001</v>
      </c>
      <c r="AE1310" s="186">
        <f t="shared" si="30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236" t="str">
        <f t="shared" si="315"/>
        <v>YAMAHA_Mounter</v>
      </c>
      <c r="AS1310" s="22">
        <f t="shared" si="314"/>
        <v>2</v>
      </c>
      <c r="AT1310" s="238" t="str">
        <f t="shared" si="316"/>
        <v>0-3 months</v>
      </c>
    </row>
    <row r="1311" spans="1:46" s="12" customFormat="1">
      <c r="A1311" s="13" t="s">
        <v>35</v>
      </c>
      <c r="B1311" s="179">
        <v>2020</v>
      </c>
      <c r="C1311" s="179">
        <v>12</v>
      </c>
      <c r="D1311" s="39" t="str">
        <f t="shared" si="30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30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30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85">
        <f t="shared" si="307"/>
        <v>101893.80530973454</v>
      </c>
      <c r="AD1311" s="141">
        <v>0.10100000000000001</v>
      </c>
      <c r="AE1311" s="186">
        <f t="shared" si="30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236" t="str">
        <f t="shared" si="315"/>
        <v>YAMAHA_Mounter</v>
      </c>
      <c r="AS1311" s="22">
        <f t="shared" si="314"/>
        <v>2</v>
      </c>
      <c r="AT1311" s="238" t="str">
        <f t="shared" si="316"/>
        <v>0-3 months</v>
      </c>
    </row>
    <row r="1312" spans="1:46" s="12" customFormat="1">
      <c r="A1312" s="13" t="s">
        <v>35</v>
      </c>
      <c r="B1312" s="179">
        <v>2020</v>
      </c>
      <c r="C1312" s="179">
        <v>12</v>
      </c>
      <c r="D1312" s="39" t="str">
        <f t="shared" si="30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30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30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85">
        <f t="shared" si="307"/>
        <v>100417.69911504425</v>
      </c>
      <c r="AD1312" s="141">
        <v>0.1182</v>
      </c>
      <c r="AE1312" s="186">
        <f t="shared" si="30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236" t="str">
        <f t="shared" si="315"/>
        <v>YAMAHA_Mounter</v>
      </c>
      <c r="AS1312" s="22">
        <f t="shared" si="314"/>
        <v>3</v>
      </c>
      <c r="AT1312" s="238" t="str">
        <f t="shared" si="316"/>
        <v>0-3 months</v>
      </c>
    </row>
    <row r="1313" spans="1:46" s="12" customFormat="1">
      <c r="A1313" s="13" t="s">
        <v>35</v>
      </c>
      <c r="B1313" s="179">
        <v>2020</v>
      </c>
      <c r="C1313" s="179">
        <v>12</v>
      </c>
      <c r="D1313" s="39" t="str">
        <f t="shared" si="30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30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30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85">
        <f t="shared" si="307"/>
        <v>116351.15044247787</v>
      </c>
      <c r="AD1313" s="141">
        <v>0.12039999999999999</v>
      </c>
      <c r="AE1313" s="186">
        <f t="shared" si="30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236" t="str">
        <f t="shared" si="315"/>
        <v>YAMAHA_Mounter</v>
      </c>
      <c r="AS1313" s="22">
        <f t="shared" si="314"/>
        <v>3</v>
      </c>
      <c r="AT1313" s="238" t="str">
        <f t="shared" si="316"/>
        <v>0-3 months</v>
      </c>
    </row>
    <row r="1314" spans="1:46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30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30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85">
        <f t="shared" si="307"/>
        <v>70322.123893805314</v>
      </c>
      <c r="AD1314" s="141">
        <v>0.12039999999999999</v>
      </c>
      <c r="AE1314" s="186">
        <f t="shared" si="30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236" t="str">
        <f t="shared" si="315"/>
        <v>YAMAHA_Mounter</v>
      </c>
      <c r="AS1314" s="22">
        <f t="shared" si="314"/>
        <v>3</v>
      </c>
      <c r="AT1314" s="238" t="str">
        <f t="shared" si="316"/>
        <v>0-3 months</v>
      </c>
    </row>
    <row r="1315" spans="1:46" s="12" customFormat="1">
      <c r="A1315" s="13" t="s">
        <v>35</v>
      </c>
      <c r="B1315" s="179">
        <v>2020</v>
      </c>
      <c r="C1315" s="179">
        <v>12</v>
      </c>
      <c r="D1315" s="39" t="str">
        <f t="shared" si="319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30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30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85">
        <f t="shared" si="307"/>
        <v>145486.72566371685</v>
      </c>
      <c r="AD1315" s="141">
        <v>0.13700000000000001</v>
      </c>
      <c r="AE1315" s="186">
        <f t="shared" si="30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236" t="str">
        <f t="shared" si="315"/>
        <v>YAMAHA_Mounter</v>
      </c>
      <c r="AS1315" s="22">
        <f t="shared" si="314"/>
        <v>3</v>
      </c>
      <c r="AT1315" s="238" t="str">
        <f t="shared" si="316"/>
        <v>0-3 months</v>
      </c>
    </row>
    <row r="1316" spans="1:46" s="12" customFormat="1">
      <c r="A1316" s="13" t="s">
        <v>35</v>
      </c>
      <c r="B1316" s="179">
        <v>2020</v>
      </c>
      <c r="C1316" s="179">
        <v>12</v>
      </c>
      <c r="D1316" s="39" t="str">
        <f t="shared" si="319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30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30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85">
        <f t="shared" si="307"/>
        <v>98930.973451327445</v>
      </c>
      <c r="AD1316" s="141">
        <v>0.13700000000000001</v>
      </c>
      <c r="AE1316" s="186">
        <f t="shared" si="30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236" t="str">
        <f t="shared" si="315"/>
        <v>YAMAHA_Mounter</v>
      </c>
      <c r="AS1316" s="22">
        <f t="shared" si="314"/>
        <v>3</v>
      </c>
      <c r="AT1316" s="238" t="str">
        <f t="shared" si="316"/>
        <v>0-3 months</v>
      </c>
    </row>
    <row r="1317" spans="1:46" s="12" customFormat="1">
      <c r="A1317" s="13" t="s">
        <v>35</v>
      </c>
      <c r="B1317" s="179">
        <v>2020</v>
      </c>
      <c r="C1317" s="179">
        <v>12</v>
      </c>
      <c r="D1317" s="39" t="str">
        <f t="shared" si="319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30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30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85">
        <f t="shared" si="307"/>
        <v>148215.51499999998</v>
      </c>
      <c r="AD1317" s="141">
        <v>0.14649999999999999</v>
      </c>
      <c r="AE1317" s="186">
        <f t="shared" si="30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236" t="str">
        <f t="shared" si="315"/>
        <v>YAMAHA_Mounter</v>
      </c>
      <c r="AS1317" s="22">
        <f t="shared" si="314"/>
        <v>3</v>
      </c>
      <c r="AT1317" s="238" t="str">
        <f t="shared" si="316"/>
        <v>0-3 months</v>
      </c>
    </row>
    <row r="1318" spans="1:46" s="12" customFormat="1">
      <c r="A1318" s="13" t="s">
        <v>35</v>
      </c>
      <c r="B1318" s="179">
        <v>2020</v>
      </c>
      <c r="C1318" s="179">
        <v>12</v>
      </c>
      <c r="D1318" s="39" t="str">
        <f t="shared" si="319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30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30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85">
        <f t="shared" si="307"/>
        <v>148215.51499999998</v>
      </c>
      <c r="AD1318" s="141">
        <v>0.14649999999999999</v>
      </c>
      <c r="AE1318" s="186">
        <f t="shared" si="30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236" t="str">
        <f t="shared" si="315"/>
        <v>YAMAHA_Mounter</v>
      </c>
      <c r="AS1318" s="22">
        <f t="shared" si="314"/>
        <v>3</v>
      </c>
      <c r="AT1318" s="238" t="str">
        <f t="shared" si="316"/>
        <v>0-3 months</v>
      </c>
    </row>
    <row r="1319" spans="1:46" s="12" customFormat="1">
      <c r="A1319" s="13" t="s">
        <v>35</v>
      </c>
      <c r="B1319" s="179">
        <v>2020</v>
      </c>
      <c r="C1319" s="179">
        <v>12</v>
      </c>
      <c r="D1319" s="39" t="str">
        <f t="shared" si="319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30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30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85">
        <f t="shared" si="307"/>
        <v>106407.89425</v>
      </c>
      <c r="AD1319" s="141">
        <v>0.1709</v>
      </c>
      <c r="AE1319" s="186">
        <f t="shared" si="30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236" t="str">
        <f t="shared" si="315"/>
        <v>YAMAHA_Mounter</v>
      </c>
      <c r="AS1319" s="22">
        <f t="shared" si="314"/>
        <v>2</v>
      </c>
      <c r="AT1319" s="238" t="str">
        <f t="shared" si="316"/>
        <v>0-3 months</v>
      </c>
    </row>
    <row r="1320" spans="1:46" s="12" customFormat="1">
      <c r="A1320" s="13" t="s">
        <v>35</v>
      </c>
      <c r="B1320" s="179">
        <v>2020</v>
      </c>
      <c r="C1320" s="179">
        <v>12</v>
      </c>
      <c r="D1320" s="39" t="str">
        <f t="shared" si="319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30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30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85">
        <f t="shared" si="307"/>
        <v>103024.56</v>
      </c>
      <c r="AD1320" s="141">
        <v>0.1608</v>
      </c>
      <c r="AE1320" s="186">
        <f t="shared" si="30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236" t="str">
        <f t="shared" si="315"/>
        <v>YAMAHA_Mounter</v>
      </c>
      <c r="AS1320" s="22">
        <f t="shared" si="314"/>
        <v>3</v>
      </c>
      <c r="AT1320" s="238" t="str">
        <f t="shared" si="316"/>
        <v>0-3 months</v>
      </c>
    </row>
    <row r="1321" spans="1:46" s="12" customFormat="1">
      <c r="A1321" s="13" t="s">
        <v>35</v>
      </c>
      <c r="B1321" s="179">
        <v>2020</v>
      </c>
      <c r="C1321" s="179">
        <v>12</v>
      </c>
      <c r="D1321" s="39" t="str">
        <f t="shared" si="319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30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30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85">
        <f t="shared" si="307"/>
        <v>103024.56</v>
      </c>
      <c r="AD1321" s="141">
        <v>0.1608</v>
      </c>
      <c r="AE1321" s="186">
        <f t="shared" si="30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236" t="str">
        <f t="shared" si="315"/>
        <v>YAMAHA_Mounter</v>
      </c>
      <c r="AS1321" s="22">
        <f t="shared" si="314"/>
        <v>3</v>
      </c>
      <c r="AT1321" s="238" t="str">
        <f t="shared" si="316"/>
        <v>0-3 months</v>
      </c>
    </row>
    <row r="1322" spans="1:46" s="12" customFormat="1">
      <c r="A1322" s="13" t="s">
        <v>35</v>
      </c>
      <c r="B1322" s="179">
        <v>2020</v>
      </c>
      <c r="C1322" s="179">
        <v>12</v>
      </c>
      <c r="D1322" s="39" t="str">
        <f t="shared" si="319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30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30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85">
        <f t="shared" si="307"/>
        <v>250839.52</v>
      </c>
      <c r="AD1322" s="141">
        <v>0.1744</v>
      </c>
      <c r="AE1322" s="186">
        <f t="shared" si="30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236" t="str">
        <f t="shared" si="315"/>
        <v>YAMAHA_Mounter</v>
      </c>
      <c r="AS1322" s="22">
        <f t="shared" si="314"/>
        <v>2</v>
      </c>
      <c r="AT1322" s="238" t="str">
        <f t="shared" si="316"/>
        <v>0-3 months</v>
      </c>
    </row>
    <row r="1323" spans="1:46" s="12" customFormat="1">
      <c r="A1323" s="13" t="s">
        <v>35</v>
      </c>
      <c r="B1323" s="179">
        <v>2020</v>
      </c>
      <c r="C1323" s="179">
        <v>12</v>
      </c>
      <c r="D1323" s="39" t="str">
        <f t="shared" si="319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30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30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85">
        <f t="shared" si="307"/>
        <v>250839.52</v>
      </c>
      <c r="AD1323" s="141">
        <v>0.1744</v>
      </c>
      <c r="AE1323" s="186">
        <f t="shared" si="30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236" t="str">
        <f t="shared" si="315"/>
        <v>YAMAHA_Mounter</v>
      </c>
      <c r="AS1323" s="22">
        <f t="shared" si="314"/>
        <v>2</v>
      </c>
      <c r="AT1323" s="238" t="str">
        <f t="shared" si="316"/>
        <v>0-3 months</v>
      </c>
    </row>
    <row r="1324" spans="1:46" s="12" customFormat="1">
      <c r="A1324" s="13" t="s">
        <v>35</v>
      </c>
      <c r="B1324" s="179">
        <v>2020</v>
      </c>
      <c r="C1324" s="179">
        <v>12</v>
      </c>
      <c r="D1324" s="39" t="str">
        <f t="shared" si="319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30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30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85">
        <f t="shared" si="307"/>
        <v>145222.88</v>
      </c>
      <c r="AD1324" s="141">
        <v>0.1744</v>
      </c>
      <c r="AE1324" s="186">
        <f t="shared" si="30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236" t="str">
        <f t="shared" si="315"/>
        <v>YAMAHA_Mounter</v>
      </c>
      <c r="AS1324" s="22">
        <f t="shared" si="314"/>
        <v>2</v>
      </c>
      <c r="AT1324" s="238" t="str">
        <f t="shared" si="316"/>
        <v>0-3 months</v>
      </c>
    </row>
    <row r="1325" spans="1:46" s="12" customFormat="1">
      <c r="A1325" s="13" t="s">
        <v>35</v>
      </c>
      <c r="B1325" s="179">
        <v>2020</v>
      </c>
      <c r="C1325" s="179">
        <v>12</v>
      </c>
      <c r="D1325" s="39" t="str">
        <f t="shared" si="319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30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30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85">
        <f t="shared" si="307"/>
        <v>142920.79999999999</v>
      </c>
      <c r="AD1325" s="141">
        <v>0.1744</v>
      </c>
      <c r="AE1325" s="186">
        <f t="shared" si="30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236" t="str">
        <f t="shared" si="315"/>
        <v>YAMAHA_Mounter</v>
      </c>
      <c r="AS1325" s="22">
        <f t="shared" si="314"/>
        <v>3</v>
      </c>
      <c r="AT1325" s="238" t="str">
        <f t="shared" si="316"/>
        <v>0-3 months</v>
      </c>
    </row>
    <row r="1326" spans="1:46" s="12" customFormat="1">
      <c r="A1326" s="13" t="s">
        <v>35</v>
      </c>
      <c r="B1326" s="179">
        <v>2020</v>
      </c>
      <c r="C1326" s="179">
        <v>12</v>
      </c>
      <c r="D1326" s="39" t="str">
        <f t="shared" si="319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30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30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85">
        <f t="shared" si="307"/>
        <v>140488.2648</v>
      </c>
      <c r="AD1326" s="141">
        <v>0.22800000000000001</v>
      </c>
      <c r="AE1326" s="186">
        <f t="shared" si="30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236" t="str">
        <f t="shared" si="315"/>
        <v>YAMAHA_Mounter</v>
      </c>
      <c r="AS1326" s="22">
        <f t="shared" si="314"/>
        <v>3</v>
      </c>
      <c r="AT1326" s="238" t="str">
        <f t="shared" si="316"/>
        <v>0-3 months</v>
      </c>
    </row>
    <row r="1327" spans="1:46" s="12" customFormat="1">
      <c r="A1327" s="13" t="s">
        <v>35</v>
      </c>
      <c r="B1327" s="179">
        <v>2020</v>
      </c>
      <c r="C1327" s="179">
        <v>12</v>
      </c>
      <c r="D1327" s="39" t="str">
        <f t="shared" si="319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30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30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85">
        <f t="shared" si="307"/>
        <v>109885.265</v>
      </c>
      <c r="AD1327" s="141">
        <v>0.1109</v>
      </c>
      <c r="AE1327" s="186">
        <f t="shared" si="30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1490</v>
      </c>
      <c r="AP1327" s="28" t="str">
        <f t="shared" si="312"/>
        <v>20213</v>
      </c>
      <c r="AQ1327" s="28" t="str">
        <f t="shared" si="313"/>
        <v>20213JPY</v>
      </c>
      <c r="AR1327" s="236" t="str">
        <f t="shared" si="315"/>
        <v>YAMAHA_Mounter</v>
      </c>
      <c r="AS1327" s="22">
        <f t="shared" si="314"/>
        <v>3</v>
      </c>
      <c r="AT1327" s="238" t="str">
        <f t="shared" si="316"/>
        <v>0-3 months</v>
      </c>
    </row>
    <row r="1328" spans="1:46" s="12" customFormat="1">
      <c r="A1328" s="13" t="s">
        <v>35</v>
      </c>
      <c r="B1328" s="179">
        <v>2020</v>
      </c>
      <c r="C1328" s="179">
        <v>12</v>
      </c>
      <c r="D1328" s="39" t="str">
        <f t="shared" si="319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30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30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85">
        <f t="shared" si="307"/>
        <v>67237.16814159292</v>
      </c>
      <c r="AD1328" s="141">
        <v>0.1206</v>
      </c>
      <c r="AE1328" s="186">
        <f t="shared" si="30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236" t="str">
        <f t="shared" si="315"/>
        <v>YAMAHA_Mounter</v>
      </c>
      <c r="AS1328" s="22">
        <f t="shared" si="314"/>
        <v>3</v>
      </c>
      <c r="AT1328" s="238" t="str">
        <f t="shared" si="316"/>
        <v>0-3 months</v>
      </c>
    </row>
    <row r="1329" spans="1:46" s="12" customFormat="1">
      <c r="A1329" s="13" t="s">
        <v>35</v>
      </c>
      <c r="B1329" s="179">
        <v>2020</v>
      </c>
      <c r="C1329" s="179">
        <v>12</v>
      </c>
      <c r="D1329" s="39" t="str">
        <f t="shared" si="319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30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30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85">
        <f t="shared" si="307"/>
        <v>197219.44513274339</v>
      </c>
      <c r="AD1329" s="141">
        <v>0.1026</v>
      </c>
      <c r="AE1329" s="186">
        <f t="shared" si="30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236" t="str">
        <f t="shared" si="315"/>
        <v>YAMAHA_Mounter</v>
      </c>
      <c r="AS1329" s="22">
        <f t="shared" si="314"/>
        <v>1</v>
      </c>
      <c r="AT1329" s="238" t="str">
        <f t="shared" si="316"/>
        <v>0-3 months</v>
      </c>
    </row>
    <row r="1330" spans="1:46" s="12" customFormat="1">
      <c r="A1330" s="13" t="s">
        <v>35</v>
      </c>
      <c r="B1330" s="179">
        <v>2020</v>
      </c>
      <c r="C1330" s="179">
        <v>12</v>
      </c>
      <c r="D1330" s="39" t="str">
        <f t="shared" si="319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30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30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85">
        <f t="shared" si="307"/>
        <v>85748.176991150438</v>
      </c>
      <c r="AD1330" s="141">
        <v>0.1026</v>
      </c>
      <c r="AE1330" s="186">
        <f t="shared" si="30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236" t="str">
        <f t="shared" si="315"/>
        <v>YAMAHA_Mounter</v>
      </c>
      <c r="AS1330" s="22">
        <f t="shared" si="314"/>
        <v>3</v>
      </c>
      <c r="AT1330" s="238" t="str">
        <f t="shared" si="316"/>
        <v>0-3 months</v>
      </c>
    </row>
    <row r="1331" spans="1:46" s="12" customFormat="1">
      <c r="A1331" s="13" t="s">
        <v>35</v>
      </c>
      <c r="B1331" s="179">
        <v>2020</v>
      </c>
      <c r="C1331" s="179">
        <v>12</v>
      </c>
      <c r="D1331" s="39" t="str">
        <f t="shared" si="319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30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30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85">
        <f t="shared" si="307"/>
        <v>85961.708960176999</v>
      </c>
      <c r="AD1331" s="141">
        <v>0.1351</v>
      </c>
      <c r="AE1331" s="186">
        <f t="shared" si="30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236" t="str">
        <f t="shared" si="315"/>
        <v>YAMAHA_Mounter</v>
      </c>
      <c r="AS1331" s="22">
        <f t="shared" si="314"/>
        <v>1</v>
      </c>
      <c r="AT1331" s="238" t="str">
        <f t="shared" si="316"/>
        <v>0-3 months</v>
      </c>
    </row>
    <row r="1332" spans="1:46" s="12" customFormat="1">
      <c r="A1332" s="13" t="s">
        <v>35</v>
      </c>
      <c r="B1332" s="179">
        <v>2020</v>
      </c>
      <c r="C1332" s="179">
        <v>12</v>
      </c>
      <c r="D1332" s="39" t="str">
        <f t="shared" si="319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30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30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85">
        <f t="shared" si="307"/>
        <v>120382.30088495575</v>
      </c>
      <c r="AD1332" s="141">
        <v>0.104</v>
      </c>
      <c r="AE1332" s="186">
        <f t="shared" si="30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236" t="str">
        <f t="shared" si="315"/>
        <v>YAMAHA_Mounter</v>
      </c>
      <c r="AS1332" s="22">
        <f t="shared" si="314"/>
        <v>3</v>
      </c>
      <c r="AT1332" s="238" t="str">
        <f t="shared" si="316"/>
        <v>0-3 months</v>
      </c>
    </row>
    <row r="1333" spans="1:46" s="12" customFormat="1">
      <c r="A1333" s="13" t="s">
        <v>35</v>
      </c>
      <c r="B1333" s="179">
        <v>2020</v>
      </c>
      <c r="C1333" s="179">
        <v>12</v>
      </c>
      <c r="D1333" s="39" t="str">
        <f t="shared" si="319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30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30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85">
        <f t="shared" si="307"/>
        <v>86145.132743362832</v>
      </c>
      <c r="AD1333" s="141">
        <v>0.104</v>
      </c>
      <c r="AE1333" s="186">
        <f t="shared" si="30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236" t="str">
        <f t="shared" si="315"/>
        <v>YAMAHA_Mounter</v>
      </c>
      <c r="AS1333" s="22">
        <f t="shared" si="314"/>
        <v>3</v>
      </c>
      <c r="AT1333" s="238" t="str">
        <f t="shared" si="316"/>
        <v>0-3 months</v>
      </c>
    </row>
    <row r="1334" spans="1:46" s="12" customFormat="1">
      <c r="A1334" s="13" t="s">
        <v>35</v>
      </c>
      <c r="B1334" s="179">
        <v>2020</v>
      </c>
      <c r="C1334" s="179">
        <v>12</v>
      </c>
      <c r="D1334" s="39" t="str">
        <f t="shared" si="319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30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30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85">
        <f t="shared" si="307"/>
        <v>86145.132743362832</v>
      </c>
      <c r="AD1334" s="141">
        <v>0.104</v>
      </c>
      <c r="AE1334" s="186">
        <f t="shared" si="30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236" t="str">
        <f t="shared" si="315"/>
        <v>YAMAHA_Mounter</v>
      </c>
      <c r="AS1334" s="22">
        <f t="shared" si="314"/>
        <v>3</v>
      </c>
      <c r="AT1334" s="238" t="str">
        <f t="shared" si="316"/>
        <v>0-3 months</v>
      </c>
    </row>
    <row r="1335" spans="1:46" s="12" customFormat="1">
      <c r="A1335" s="13" t="s">
        <v>35</v>
      </c>
      <c r="B1335" s="179">
        <v>2020</v>
      </c>
      <c r="C1335" s="179">
        <v>12</v>
      </c>
      <c r="D1335" s="39" t="str">
        <f t="shared" si="319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30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30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85">
        <f t="shared" si="307"/>
        <v>74325.716814159299</v>
      </c>
      <c r="AD1335" s="141">
        <v>0.1222</v>
      </c>
      <c r="AE1335" s="186">
        <f t="shared" si="30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236" t="str">
        <f t="shared" si="315"/>
        <v>YAMAHA_Mounter</v>
      </c>
      <c r="AS1335" s="22">
        <f t="shared" si="314"/>
        <v>1</v>
      </c>
      <c r="AT1335" s="238" t="str">
        <f t="shared" si="316"/>
        <v>0-3 months</v>
      </c>
    </row>
    <row r="1336" spans="1:46" s="12" customFormat="1">
      <c r="A1336" s="13" t="s">
        <v>35</v>
      </c>
      <c r="B1336" s="179">
        <v>2020</v>
      </c>
      <c r="C1336" s="179">
        <v>12</v>
      </c>
      <c r="D1336" s="39" t="str">
        <f t="shared" si="319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30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30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85">
        <f t="shared" si="307"/>
        <v>77159.184375000012</v>
      </c>
      <c r="AD1336" s="141">
        <v>0.13650000000000001</v>
      </c>
      <c r="AE1336" s="186">
        <f t="shared" si="30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236" t="str">
        <f t="shared" si="315"/>
        <v>YAMAHA_Mounter</v>
      </c>
      <c r="AS1336" s="22">
        <f t="shared" si="314"/>
        <v>3</v>
      </c>
      <c r="AT1336" s="238" t="str">
        <f t="shared" si="316"/>
        <v>0-3 months</v>
      </c>
    </row>
    <row r="1337" spans="1:46" s="12" customFormat="1">
      <c r="A1337" s="13" t="s">
        <v>35</v>
      </c>
      <c r="B1337" s="179">
        <v>2020</v>
      </c>
      <c r="C1337" s="179">
        <v>12</v>
      </c>
      <c r="D1337" s="39" t="str">
        <f t="shared" si="319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30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30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85">
        <f t="shared" si="307"/>
        <v>77159.184375000012</v>
      </c>
      <c r="AD1337" s="141">
        <v>0.13650000000000001</v>
      </c>
      <c r="AE1337" s="186">
        <f t="shared" si="30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236" t="str">
        <f t="shared" si="315"/>
        <v>YAMAHA_Mounter</v>
      </c>
      <c r="AS1337" s="22">
        <f t="shared" si="314"/>
        <v>3</v>
      </c>
      <c r="AT1337" s="238" t="str">
        <f t="shared" si="316"/>
        <v>0-3 months</v>
      </c>
    </row>
    <row r="1338" spans="1:46" s="12" customFormat="1">
      <c r="A1338" s="13" t="s">
        <v>35</v>
      </c>
      <c r="B1338" s="179">
        <v>2020</v>
      </c>
      <c r="C1338" s="179">
        <v>12</v>
      </c>
      <c r="D1338" s="39" t="str">
        <f t="shared" si="319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30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30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85">
        <f t="shared" si="307"/>
        <v>77159.184375000012</v>
      </c>
      <c r="AD1338" s="141">
        <v>0.13650000000000001</v>
      </c>
      <c r="AE1338" s="186">
        <f t="shared" si="30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236" t="str">
        <f t="shared" si="315"/>
        <v>YAMAHA_Mounter</v>
      </c>
      <c r="AS1338" s="22">
        <f t="shared" si="314"/>
        <v>3</v>
      </c>
      <c r="AT1338" s="238" t="str">
        <f t="shared" si="316"/>
        <v>0-3 months</v>
      </c>
    </row>
    <row r="1339" spans="1:46" s="12" customFormat="1">
      <c r="A1339" s="13" t="s">
        <v>35</v>
      </c>
      <c r="B1339" s="179">
        <v>2020</v>
      </c>
      <c r="C1339" s="179">
        <v>12</v>
      </c>
      <c r="D1339" s="39" t="str">
        <f t="shared" si="319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30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30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85">
        <f t="shared" si="307"/>
        <v>77159.184375000012</v>
      </c>
      <c r="AD1339" s="141">
        <v>0.13650000000000001</v>
      </c>
      <c r="AE1339" s="186">
        <f t="shared" si="30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236" t="str">
        <f t="shared" si="315"/>
        <v>YAMAHA_Mounter</v>
      </c>
      <c r="AS1339" s="22">
        <f t="shared" si="314"/>
        <v>3</v>
      </c>
      <c r="AT1339" s="238" t="str">
        <f t="shared" si="316"/>
        <v>0-3 months</v>
      </c>
    </row>
    <row r="1340" spans="1:46" s="12" customFormat="1">
      <c r="A1340" s="13" t="s">
        <v>35</v>
      </c>
      <c r="B1340" s="179">
        <v>2020</v>
      </c>
      <c r="C1340" s="179">
        <v>12</v>
      </c>
      <c r="D1340" s="39" t="str">
        <f t="shared" si="319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30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30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85">
        <f t="shared" si="307"/>
        <v>121938.432</v>
      </c>
      <c r="AD1340" s="141">
        <v>0.20619999999999999</v>
      </c>
      <c r="AE1340" s="186">
        <f t="shared" si="30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236" t="str">
        <f t="shared" si="315"/>
        <v>YAMAHA_Mounter</v>
      </c>
      <c r="AS1340" s="22">
        <f t="shared" si="314"/>
        <v>1</v>
      </c>
      <c r="AT1340" s="238" t="str">
        <f t="shared" si="316"/>
        <v>0-3 months</v>
      </c>
    </row>
    <row r="1341" spans="1:46" s="12" customFormat="1">
      <c r="A1341" s="13" t="s">
        <v>35</v>
      </c>
      <c r="B1341" s="179">
        <v>2020</v>
      </c>
      <c r="C1341" s="179">
        <v>12</v>
      </c>
      <c r="D1341" s="39" t="str">
        <f t="shared" si="319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30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30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85">
        <f t="shared" si="307"/>
        <v>121938.432</v>
      </c>
      <c r="AD1341" s="141">
        <v>0.20619999999999999</v>
      </c>
      <c r="AE1341" s="186">
        <f t="shared" si="30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236" t="str">
        <f t="shared" si="315"/>
        <v>YAMAHA_Mounter</v>
      </c>
      <c r="AS1341" s="22">
        <f t="shared" si="314"/>
        <v>1</v>
      </c>
      <c r="AT1341" s="238" t="str">
        <f t="shared" si="316"/>
        <v>0-3 months</v>
      </c>
    </row>
    <row r="1342" spans="1:46" s="12" customFormat="1">
      <c r="A1342" s="13" t="s">
        <v>35</v>
      </c>
      <c r="B1342" s="179">
        <v>2020</v>
      </c>
      <c r="C1342" s="179">
        <v>12</v>
      </c>
      <c r="D1342" s="39" t="str">
        <f t="shared" si="319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30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30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85">
        <f t="shared" si="307"/>
        <v>148408.47</v>
      </c>
      <c r="AD1342" s="141">
        <v>0.16739999999999999</v>
      </c>
      <c r="AE1342" s="186">
        <f t="shared" si="30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236" t="str">
        <f t="shared" si="315"/>
        <v>YAMAHA_Mounter</v>
      </c>
      <c r="AS1342" s="22">
        <f t="shared" si="314"/>
        <v>3</v>
      </c>
      <c r="AT1342" s="238" t="str">
        <f t="shared" si="316"/>
        <v>0-3 months</v>
      </c>
    </row>
    <row r="1343" spans="1:46" s="12" customFormat="1">
      <c r="A1343" s="13" t="s">
        <v>35</v>
      </c>
      <c r="B1343" s="179">
        <v>2020</v>
      </c>
      <c r="C1343" s="179">
        <v>12</v>
      </c>
      <c r="D1343" s="39" t="str">
        <f t="shared" si="319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30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30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85">
        <f t="shared" si="307"/>
        <v>148408.47</v>
      </c>
      <c r="AD1343" s="141">
        <v>0.16739999999999999</v>
      </c>
      <c r="AE1343" s="186">
        <f t="shared" si="30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236" t="str">
        <f t="shared" si="315"/>
        <v>YAMAHA_Mounter</v>
      </c>
      <c r="AS1343" s="22">
        <f t="shared" si="314"/>
        <v>3</v>
      </c>
      <c r="AT1343" s="238" t="str">
        <f t="shared" si="316"/>
        <v>0-3 months</v>
      </c>
    </row>
    <row r="1344" spans="1:46" s="12" customFormat="1">
      <c r="A1344" s="13" t="s">
        <v>35</v>
      </c>
      <c r="B1344" s="179">
        <v>2020</v>
      </c>
      <c r="C1344" s="179">
        <v>12</v>
      </c>
      <c r="D1344" s="39" t="str">
        <f t="shared" si="319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30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30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85">
        <f t="shared" si="307"/>
        <v>148408.47</v>
      </c>
      <c r="AD1344" s="141">
        <v>0.16739999999999999</v>
      </c>
      <c r="AE1344" s="186">
        <f t="shared" si="30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236" t="str">
        <f t="shared" si="315"/>
        <v>YAMAHA_Mounter</v>
      </c>
      <c r="AS1344" s="22">
        <f t="shared" si="314"/>
        <v>3</v>
      </c>
      <c r="AT1344" s="238" t="str">
        <f t="shared" si="316"/>
        <v>0-3 months</v>
      </c>
    </row>
    <row r="1345" spans="1:46" s="12" customFormat="1">
      <c r="A1345" s="13" t="s">
        <v>35</v>
      </c>
      <c r="B1345" s="179">
        <v>2020</v>
      </c>
      <c r="C1345" s="179">
        <v>12</v>
      </c>
      <c r="D1345" s="39" t="str">
        <f t="shared" si="319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30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30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85">
        <f t="shared" si="307"/>
        <v>93534.75</v>
      </c>
      <c r="AD1345" s="141">
        <v>0.16739999999999999</v>
      </c>
      <c r="AE1345" s="186">
        <f t="shared" si="30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236" t="str">
        <f t="shared" si="315"/>
        <v>YAMAHA_Mounter</v>
      </c>
      <c r="AS1345" s="22">
        <f t="shared" si="314"/>
        <v>3</v>
      </c>
      <c r="AT1345" s="238" t="str">
        <f t="shared" si="316"/>
        <v>0-3 months</v>
      </c>
    </row>
    <row r="1346" spans="1:46" s="12" customFormat="1">
      <c r="A1346" s="13" t="s">
        <v>35</v>
      </c>
      <c r="B1346" s="179">
        <v>2020</v>
      </c>
      <c r="C1346" s="179">
        <v>12</v>
      </c>
      <c r="D1346" s="39" t="str">
        <f t="shared" si="319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85">
        <f t="shared" ref="AC1346:AC1409" si="323">IF(R1346&lt;&gt;"",AB1346*AD1346,"")</f>
        <v>93534.75</v>
      </c>
      <c r="AD1346" s="141">
        <v>0.16739999999999999</v>
      </c>
      <c r="AE1346" s="186">
        <f t="shared" ref="AE1346:AE1409" si="324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236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38" t="str">
        <f t="shared" si="316"/>
        <v>0-3 months</v>
      </c>
    </row>
    <row r="1347" spans="1:46" s="12" customFormat="1">
      <c r="A1347" s="13" t="s">
        <v>35</v>
      </c>
      <c r="B1347" s="179">
        <v>2020</v>
      </c>
      <c r="C1347" s="179">
        <v>12</v>
      </c>
      <c r="D1347" s="39" t="str">
        <f t="shared" si="319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321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322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85">
        <f t="shared" si="323"/>
        <v>93534.75</v>
      </c>
      <c r="AD1347" s="141">
        <v>0.16739999999999999</v>
      </c>
      <c r="AE1347" s="186">
        <f t="shared" si="324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236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38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35</v>
      </c>
      <c r="B1348" s="179">
        <v>2020</v>
      </c>
      <c r="C1348" s="179">
        <v>12</v>
      </c>
      <c r="D1348" s="39" t="str">
        <f t="shared" si="319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321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322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85">
        <f t="shared" si="323"/>
        <v>272590.72566371685</v>
      </c>
      <c r="AD1348" s="141">
        <v>0.1696</v>
      </c>
      <c r="AE1348" s="186">
        <f t="shared" si="324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236" t="str">
        <f t="shared" si="331"/>
        <v>YAMAHA_Mounter</v>
      </c>
      <c r="AS1348" s="22">
        <f t="shared" si="330"/>
        <v>2</v>
      </c>
      <c r="AT1348" s="238" t="str">
        <f t="shared" si="332"/>
        <v>0-3 months</v>
      </c>
    </row>
    <row r="1349" spans="1:46" s="12" customFormat="1">
      <c r="A1349" s="13" t="s">
        <v>35</v>
      </c>
      <c r="B1349" s="179">
        <v>2020</v>
      </c>
      <c r="C1349" s="179">
        <v>12</v>
      </c>
      <c r="D1349" s="39" t="str">
        <f t="shared" si="319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321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322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85">
        <f t="shared" si="323"/>
        <v>272590.72566371685</v>
      </c>
      <c r="AD1349" s="141">
        <v>0.1696</v>
      </c>
      <c r="AE1349" s="186">
        <f t="shared" si="324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236" t="str">
        <f t="shared" si="331"/>
        <v>YAMAHA_Mounter</v>
      </c>
      <c r="AS1349" s="22">
        <f t="shared" si="330"/>
        <v>2</v>
      </c>
      <c r="AT1349" s="238" t="str">
        <f t="shared" si="332"/>
        <v>0-3 months</v>
      </c>
    </row>
    <row r="1350" spans="1:46" s="12" customFormat="1">
      <c r="A1350" s="13" t="s">
        <v>35</v>
      </c>
      <c r="B1350" s="179">
        <v>2020</v>
      </c>
      <c r="C1350" s="179">
        <v>12</v>
      </c>
      <c r="D1350" s="39" t="str">
        <f t="shared" si="319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321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322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85">
        <f t="shared" si="323"/>
        <v>117460.425</v>
      </c>
      <c r="AD1350" s="141">
        <v>0.1371</v>
      </c>
      <c r="AE1350" s="186">
        <f t="shared" si="324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236" t="str">
        <f t="shared" si="331"/>
        <v>YAMAHA_Mounter</v>
      </c>
      <c r="AS1350" s="22">
        <f t="shared" si="330"/>
        <v>3</v>
      </c>
      <c r="AT1350" s="238" t="str">
        <f t="shared" si="332"/>
        <v>0-3 months</v>
      </c>
    </row>
    <row r="1351" spans="1:46" s="12" customFormat="1">
      <c r="A1351" s="13" t="s">
        <v>35</v>
      </c>
      <c r="B1351" s="179">
        <v>2020</v>
      </c>
      <c r="C1351" s="179">
        <v>12</v>
      </c>
      <c r="D1351" s="39" t="str">
        <f t="shared" si="319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321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322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85">
        <f t="shared" si="323"/>
        <v>110866.94399999999</v>
      </c>
      <c r="AD1351" s="141">
        <v>0.16220000000000001</v>
      </c>
      <c r="AE1351" s="186">
        <f t="shared" si="324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236" t="str">
        <f t="shared" si="331"/>
        <v>YAMAHA_Mounter</v>
      </c>
      <c r="AS1351" s="22">
        <f t="shared" si="330"/>
        <v>1</v>
      </c>
      <c r="AT1351" s="238" t="str">
        <f t="shared" si="332"/>
        <v>0-3 months</v>
      </c>
    </row>
    <row r="1352" spans="1:46" s="12" customFormat="1">
      <c r="A1352" s="13" t="s">
        <v>35</v>
      </c>
      <c r="B1352" s="179">
        <v>2020</v>
      </c>
      <c r="C1352" s="179">
        <v>12</v>
      </c>
      <c r="D1352" s="39" t="str">
        <f t="shared" si="319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321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322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85">
        <f t="shared" si="323"/>
        <v>100532.62800000001</v>
      </c>
      <c r="AD1352" s="141">
        <v>0.1116</v>
      </c>
      <c r="AE1352" s="186">
        <f t="shared" si="324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236" t="str">
        <f t="shared" si="331"/>
        <v>YAMAHA_Mounter</v>
      </c>
      <c r="AS1352" s="22">
        <f t="shared" si="330"/>
        <v>2</v>
      </c>
      <c r="AT1352" s="238" t="str">
        <f t="shared" si="332"/>
        <v>0-3 months</v>
      </c>
    </row>
    <row r="1353" spans="1:46" s="12" customFormat="1">
      <c r="A1353" s="13" t="s">
        <v>35</v>
      </c>
      <c r="B1353" s="179">
        <v>2020</v>
      </c>
      <c r="C1353" s="179">
        <v>12</v>
      </c>
      <c r="D1353" s="39" t="str">
        <f t="shared" si="319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321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322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85">
        <f t="shared" si="323"/>
        <v>92089.05</v>
      </c>
      <c r="AD1353" s="141">
        <v>0.15</v>
      </c>
      <c r="AE1353" s="186">
        <f t="shared" si="324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236" t="str">
        <f t="shared" si="331"/>
        <v>YAMAHA_Mounter</v>
      </c>
      <c r="AS1353" s="22">
        <f t="shared" si="330"/>
        <v>2</v>
      </c>
      <c r="AT1353" s="238" t="str">
        <f t="shared" si="332"/>
        <v>0-3 months</v>
      </c>
    </row>
    <row r="1354" spans="1:46" s="12" customFormat="1">
      <c r="A1354" s="13" t="s">
        <v>35</v>
      </c>
      <c r="B1354" s="179">
        <v>2020</v>
      </c>
      <c r="C1354" s="179">
        <v>12</v>
      </c>
      <c r="D1354" s="39" t="str">
        <f t="shared" si="319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321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322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85">
        <f t="shared" si="323"/>
        <v>100586.496</v>
      </c>
      <c r="AD1354" s="141">
        <v>0.1096</v>
      </c>
      <c r="AE1354" s="186">
        <f t="shared" si="324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236" t="str">
        <f t="shared" si="331"/>
        <v>YAMAHA_Mounter</v>
      </c>
      <c r="AS1354" s="22">
        <f t="shared" si="330"/>
        <v>4</v>
      </c>
      <c r="AT1354" s="238" t="str">
        <f t="shared" si="332"/>
        <v>4-6 months</v>
      </c>
    </row>
    <row r="1355" spans="1:46" s="12" customFormat="1">
      <c r="A1355" s="13" t="s">
        <v>35</v>
      </c>
      <c r="B1355" s="179">
        <v>2020</v>
      </c>
      <c r="C1355" s="179">
        <v>12</v>
      </c>
      <c r="D1355" s="39" t="str">
        <f t="shared" si="319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321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322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85">
        <f t="shared" si="323"/>
        <v>90019.349999999991</v>
      </c>
      <c r="AD1355" s="141">
        <v>0.16739999999999999</v>
      </c>
      <c r="AE1355" s="186">
        <f t="shared" si="324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236" t="str">
        <f t="shared" si="331"/>
        <v>YAMAHA_Mounter</v>
      </c>
      <c r="AS1355" s="22">
        <f t="shared" si="330"/>
        <v>4</v>
      </c>
      <c r="AT1355" s="238" t="str">
        <f t="shared" si="332"/>
        <v>4-6 months</v>
      </c>
    </row>
    <row r="1356" spans="1:46" s="12" customFormat="1">
      <c r="A1356" s="13" t="s">
        <v>35</v>
      </c>
      <c r="B1356" s="179">
        <v>2020</v>
      </c>
      <c r="C1356" s="179">
        <v>12</v>
      </c>
      <c r="D1356" s="39" t="str">
        <f t="shared" si="319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321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322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85">
        <f t="shared" si="323"/>
        <v>90019.349999999991</v>
      </c>
      <c r="AD1356" s="141">
        <v>0.16739999999999999</v>
      </c>
      <c r="AE1356" s="186">
        <f t="shared" si="324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236" t="str">
        <f t="shared" si="331"/>
        <v>YAMAHA_Mounter</v>
      </c>
      <c r="AS1356" s="22">
        <f t="shared" si="330"/>
        <v>4</v>
      </c>
      <c r="AT1356" s="238" t="str">
        <f t="shared" si="332"/>
        <v>4-6 months</v>
      </c>
    </row>
    <row r="1357" spans="1:46" s="12" customFormat="1">
      <c r="A1357" s="13" t="s">
        <v>35</v>
      </c>
      <c r="B1357" s="179">
        <v>2020</v>
      </c>
      <c r="C1357" s="179">
        <v>12</v>
      </c>
      <c r="D1357" s="39" t="str">
        <f t="shared" si="319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321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322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85">
        <f t="shared" si="323"/>
        <v>90019.349999999991</v>
      </c>
      <c r="AD1357" s="141">
        <v>0.16739999999999999</v>
      </c>
      <c r="AE1357" s="186">
        <f t="shared" si="324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236" t="str">
        <f t="shared" si="331"/>
        <v>YAMAHA_Mounter</v>
      </c>
      <c r="AS1357" s="22">
        <f t="shared" si="330"/>
        <v>4</v>
      </c>
      <c r="AT1357" s="238" t="str">
        <f t="shared" si="332"/>
        <v>4-6 months</v>
      </c>
    </row>
    <row r="1358" spans="1:46" s="12" customFormat="1">
      <c r="A1358" s="13" t="s">
        <v>35</v>
      </c>
      <c r="B1358" s="179">
        <v>2020</v>
      </c>
      <c r="C1358" s="179">
        <v>12</v>
      </c>
      <c r="D1358" s="39" t="str">
        <f t="shared" si="319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321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322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85">
        <f t="shared" si="323"/>
        <v>90019.349999999991</v>
      </c>
      <c r="AD1358" s="141">
        <v>0.16739999999999999</v>
      </c>
      <c r="AE1358" s="186">
        <f t="shared" si="324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236" t="str">
        <f t="shared" si="331"/>
        <v>YAMAHA_Mounter</v>
      </c>
      <c r="AS1358" s="22">
        <f t="shared" si="330"/>
        <v>4</v>
      </c>
      <c r="AT1358" s="238" t="str">
        <f t="shared" si="332"/>
        <v>4-6 months</v>
      </c>
    </row>
    <row r="1359" spans="1:46" s="12" customFormat="1">
      <c r="A1359" s="13" t="s">
        <v>35</v>
      </c>
      <c r="B1359" s="179">
        <v>2020</v>
      </c>
      <c r="C1359" s="179">
        <v>12</v>
      </c>
      <c r="D1359" s="39" t="str">
        <f t="shared" si="319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321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322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85">
        <f t="shared" si="323"/>
        <v>135000.35398230091</v>
      </c>
      <c r="AD1359" s="141">
        <v>0.20200000000000001</v>
      </c>
      <c r="AE1359" s="186">
        <f t="shared" si="324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236" t="str">
        <f t="shared" si="331"/>
        <v>YAMAHA_Mounter</v>
      </c>
      <c r="AS1359" s="22">
        <f t="shared" si="330"/>
        <v>4</v>
      </c>
      <c r="AT1359" s="238" t="str">
        <f t="shared" si="332"/>
        <v>4-6 months</v>
      </c>
    </row>
    <row r="1360" spans="1:46" s="12" customFormat="1">
      <c r="A1360" s="13" t="s">
        <v>35</v>
      </c>
      <c r="B1360" s="179">
        <v>2020</v>
      </c>
      <c r="C1360" s="179">
        <v>12</v>
      </c>
      <c r="D1360" s="39" t="str">
        <f t="shared" si="319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321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322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85">
        <f t="shared" si="323"/>
        <v>135000.35398230091</v>
      </c>
      <c r="AD1360" s="141">
        <v>0.20200000000000001</v>
      </c>
      <c r="AE1360" s="186">
        <f t="shared" si="324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236" t="str">
        <f t="shared" si="331"/>
        <v>YAMAHA_Mounter</v>
      </c>
      <c r="AS1360" s="22">
        <f t="shared" si="330"/>
        <v>4</v>
      </c>
      <c r="AT1360" s="238" t="str">
        <f t="shared" si="332"/>
        <v>4-6 months</v>
      </c>
    </row>
    <row r="1361" spans="1:46" s="12" customFormat="1">
      <c r="A1361" s="13" t="s">
        <v>35</v>
      </c>
      <c r="B1361" s="179">
        <v>2020</v>
      </c>
      <c r="C1361" s="179">
        <v>12</v>
      </c>
      <c r="D1361" s="39" t="str">
        <f t="shared" si="319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321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322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85">
        <f t="shared" si="323"/>
        <v>124714.98</v>
      </c>
      <c r="AD1361" s="141">
        <v>0.1338</v>
      </c>
      <c r="AE1361" s="186">
        <f t="shared" si="324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236" t="str">
        <f t="shared" si="331"/>
        <v>YAMAHA_Mounter</v>
      </c>
      <c r="AS1361" s="22">
        <f t="shared" si="330"/>
        <v>4</v>
      </c>
      <c r="AT1361" s="238" t="str">
        <f t="shared" si="332"/>
        <v>4-6 months</v>
      </c>
    </row>
    <row r="1362" spans="1:46" s="12" customFormat="1">
      <c r="A1362" s="13" t="s">
        <v>35</v>
      </c>
      <c r="B1362" s="179">
        <v>2020</v>
      </c>
      <c r="C1362" s="179">
        <v>12</v>
      </c>
      <c r="D1362" s="39" t="str">
        <f t="shared" si="319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321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322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85">
        <f t="shared" si="323"/>
        <v>69348.240000000005</v>
      </c>
      <c r="AD1362" s="141">
        <v>7.8E-2</v>
      </c>
      <c r="AE1362" s="186">
        <f t="shared" si="324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236" t="str">
        <f t="shared" si="331"/>
        <v>YAMAHA_Mounter</v>
      </c>
      <c r="AS1362" s="22">
        <f t="shared" si="330"/>
        <v>4</v>
      </c>
      <c r="AT1362" s="238" t="str">
        <f t="shared" si="332"/>
        <v>4-6 months</v>
      </c>
    </row>
    <row r="1363" spans="1:46" s="12" customFormat="1">
      <c r="A1363" s="13" t="s">
        <v>35</v>
      </c>
      <c r="B1363" s="179">
        <v>2020</v>
      </c>
      <c r="C1363" s="179">
        <v>12</v>
      </c>
      <c r="D1363" s="39" t="str">
        <f t="shared" si="319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321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322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85">
        <f t="shared" si="323"/>
        <v>69348.240000000005</v>
      </c>
      <c r="AD1363" s="141">
        <v>7.8E-2</v>
      </c>
      <c r="AE1363" s="186">
        <f t="shared" si="324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236" t="str">
        <f t="shared" si="331"/>
        <v>YAMAHA_Mounter</v>
      </c>
      <c r="AS1363" s="22">
        <f t="shared" si="330"/>
        <v>4</v>
      </c>
      <c r="AT1363" s="238" t="str">
        <f t="shared" si="332"/>
        <v>4-6 months</v>
      </c>
    </row>
    <row r="1364" spans="1:46" s="12" customFormat="1">
      <c r="A1364" s="13" t="s">
        <v>35</v>
      </c>
      <c r="B1364" s="179">
        <v>2020</v>
      </c>
      <c r="C1364" s="179">
        <v>12</v>
      </c>
      <c r="D1364" s="39" t="str">
        <f t="shared" si="319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321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322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85">
        <f t="shared" si="323"/>
        <v>48431.915999999997</v>
      </c>
      <c r="AD1364" s="141">
        <v>7.8E-2</v>
      </c>
      <c r="AE1364" s="186">
        <f t="shared" si="324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236" t="str">
        <f t="shared" si="331"/>
        <v>YAMAHA_Mounter</v>
      </c>
      <c r="AS1364" s="22">
        <f t="shared" si="330"/>
        <v>4</v>
      </c>
      <c r="AT1364" s="238" t="str">
        <f t="shared" si="332"/>
        <v>4-6 months</v>
      </c>
    </row>
    <row r="1365" spans="1:46" s="12" customFormat="1">
      <c r="A1365" s="13" t="s">
        <v>35</v>
      </c>
      <c r="B1365" s="179">
        <v>2020</v>
      </c>
      <c r="C1365" s="179">
        <v>12</v>
      </c>
      <c r="D1365" s="39" t="str">
        <f t="shared" si="319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321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322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85">
        <f t="shared" si="323"/>
        <v>48431.915999999997</v>
      </c>
      <c r="AD1365" s="141">
        <v>7.8E-2</v>
      </c>
      <c r="AE1365" s="186">
        <f t="shared" si="324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236" t="str">
        <f t="shared" si="331"/>
        <v>YAMAHA_Mounter</v>
      </c>
      <c r="AS1365" s="22">
        <f t="shared" si="330"/>
        <v>4</v>
      </c>
      <c r="AT1365" s="238" t="str">
        <f t="shared" si="332"/>
        <v>4-6 months</v>
      </c>
    </row>
    <row r="1366" spans="1:46" s="12" customFormat="1">
      <c r="A1366" s="13" t="s">
        <v>35</v>
      </c>
      <c r="B1366" s="179">
        <v>2020</v>
      </c>
      <c r="C1366" s="179">
        <v>12</v>
      </c>
      <c r="D1366" s="39" t="str">
        <f t="shared" si="319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321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322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85">
        <f t="shared" si="323"/>
        <v>78081.3</v>
      </c>
      <c r="AD1366" s="141">
        <v>9.9000000000000005E-2</v>
      </c>
      <c r="AE1366" s="186">
        <f t="shared" si="324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236" t="str">
        <f t="shared" si="331"/>
        <v>YAMAHA_Mounter</v>
      </c>
      <c r="AS1366" s="22">
        <f t="shared" si="330"/>
        <v>4</v>
      </c>
      <c r="AT1366" s="238" t="str">
        <f t="shared" si="332"/>
        <v>4-6 months</v>
      </c>
    </row>
    <row r="1367" spans="1:46" s="12" customFormat="1">
      <c r="A1367" s="13" t="s">
        <v>35</v>
      </c>
      <c r="B1367" s="179">
        <v>2020</v>
      </c>
      <c r="C1367" s="179">
        <v>12</v>
      </c>
      <c r="D1367" s="39" t="str">
        <f t="shared" si="319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321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322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85">
        <f t="shared" si="323"/>
        <v>164370.66371681416</v>
      </c>
      <c r="AD1367" s="141">
        <v>0.17269999999999999</v>
      </c>
      <c r="AE1367" s="186">
        <f t="shared" si="324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236" t="str">
        <f t="shared" si="331"/>
        <v>YAMAHA_Mounter</v>
      </c>
      <c r="AS1367" s="22">
        <f t="shared" si="330"/>
        <v>5</v>
      </c>
      <c r="AT1367" s="238" t="str">
        <f t="shared" si="332"/>
        <v>4-6 months</v>
      </c>
    </row>
    <row r="1368" spans="1:46" s="12" customFormat="1">
      <c r="A1368" s="13" t="s">
        <v>35</v>
      </c>
      <c r="B1368" s="179">
        <v>2020</v>
      </c>
      <c r="C1368" s="179">
        <v>12</v>
      </c>
      <c r="D1368" s="39" t="str">
        <f t="shared" si="319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321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322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85">
        <f t="shared" si="323"/>
        <v>115059.46460176991</v>
      </c>
      <c r="AD1368" s="141">
        <v>0.17269999999999999</v>
      </c>
      <c r="AE1368" s="186">
        <f t="shared" si="324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236" t="str">
        <f t="shared" si="331"/>
        <v>YAMAHA_Mounter</v>
      </c>
      <c r="AS1368" s="22">
        <f t="shared" si="330"/>
        <v>5</v>
      </c>
      <c r="AT1368" s="238" t="str">
        <f t="shared" si="332"/>
        <v>4-6 months</v>
      </c>
    </row>
    <row r="1369" spans="1:46" s="12" customFormat="1">
      <c r="A1369" s="13" t="s">
        <v>35</v>
      </c>
      <c r="B1369" s="179">
        <v>2020</v>
      </c>
      <c r="C1369" s="179">
        <v>11</v>
      </c>
      <c r="D1369" s="39" t="str">
        <f t="shared" si="319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321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322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85">
        <f t="shared" si="323"/>
        <v>54615.029000000002</v>
      </c>
      <c r="AD1369" s="141">
        <v>7.1800000000000003E-2</v>
      </c>
      <c r="AE1369" s="186">
        <f t="shared" si="324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236" t="str">
        <f t="shared" si="331"/>
        <v>YAMAHA_Mounter</v>
      </c>
      <c r="AS1369" s="22">
        <f t="shared" si="330"/>
        <v>7</v>
      </c>
      <c r="AT1369" s="238" t="str">
        <f t="shared" si="332"/>
        <v>&gt; 6 months</v>
      </c>
    </row>
    <row r="1370" spans="1:46" s="12" customFormat="1">
      <c r="A1370" s="13" t="s">
        <v>35</v>
      </c>
      <c r="B1370" s="179">
        <v>2020</v>
      </c>
      <c r="C1370" s="179">
        <v>9</v>
      </c>
      <c r="D1370" s="39" t="str">
        <f t="shared" si="319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321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322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85">
        <f t="shared" si="323"/>
        <v>123897.59999999999</v>
      </c>
      <c r="AD1370" s="141">
        <v>0.1152</v>
      </c>
      <c r="AE1370" s="186">
        <f t="shared" si="324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236" t="str">
        <f t="shared" si="331"/>
        <v>YAMAHA_Mounter</v>
      </c>
      <c r="AS1370" s="22">
        <f t="shared" si="330"/>
        <v>10</v>
      </c>
      <c r="AT1370" s="238" t="str">
        <f t="shared" si="332"/>
        <v>&gt; 6 months</v>
      </c>
    </row>
    <row r="1371" spans="1:46" s="12" customFormat="1">
      <c r="A1371" s="13" t="s">
        <v>35</v>
      </c>
      <c r="B1371" s="179">
        <v>2020</v>
      </c>
      <c r="C1371" s="179">
        <v>9</v>
      </c>
      <c r="D1371" s="39" t="str">
        <f t="shared" si="319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321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322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85">
        <f t="shared" si="323"/>
        <v>123897.59999999999</v>
      </c>
      <c r="AD1371" s="141">
        <v>0.1152</v>
      </c>
      <c r="AE1371" s="186">
        <f t="shared" si="324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236" t="str">
        <f t="shared" si="331"/>
        <v>YAMAHA_Mounter</v>
      </c>
      <c r="AS1371" s="22">
        <f t="shared" si="330"/>
        <v>10</v>
      </c>
      <c r="AT1371" s="238" t="str">
        <f t="shared" si="332"/>
        <v>&gt; 6 months</v>
      </c>
    </row>
    <row r="1372" spans="1:46" s="12" customFormat="1">
      <c r="A1372" s="13" t="s">
        <v>35</v>
      </c>
      <c r="B1372" s="179">
        <v>2020</v>
      </c>
      <c r="C1372" s="179">
        <v>9</v>
      </c>
      <c r="D1372" s="39" t="str">
        <f t="shared" si="319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321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322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85">
        <f t="shared" si="323"/>
        <v>56166.911999999997</v>
      </c>
      <c r="AD1372" s="141">
        <v>0.1152</v>
      </c>
      <c r="AE1372" s="186">
        <f t="shared" si="324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236" t="str">
        <f t="shared" si="331"/>
        <v>YAMAHA_Mounter</v>
      </c>
      <c r="AS1372" s="22">
        <f t="shared" si="330"/>
        <v>10</v>
      </c>
      <c r="AT1372" s="238" t="str">
        <f t="shared" si="332"/>
        <v>&gt; 6 months</v>
      </c>
    </row>
    <row r="1373" spans="1:46" s="12" customFormat="1">
      <c r="A1373" s="13" t="s">
        <v>35</v>
      </c>
      <c r="B1373" s="179">
        <v>2020</v>
      </c>
      <c r="C1373" s="179">
        <v>8</v>
      </c>
      <c r="D1373" s="39" t="str">
        <f t="shared" si="319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321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322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85">
        <f t="shared" si="323"/>
        <v>220555.75221238937</v>
      </c>
      <c r="AD1373" s="141">
        <v>0.161</v>
      </c>
      <c r="AE1373" s="186">
        <f t="shared" si="324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1527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236" t="str">
        <f t="shared" si="331"/>
        <v>YAMAHA_Mounter</v>
      </c>
      <c r="AS1373" s="22">
        <f t="shared" si="330"/>
        <v>12</v>
      </c>
      <c r="AT1373" s="238" t="str">
        <f t="shared" si="332"/>
        <v>&gt; 6 months</v>
      </c>
    </row>
    <row r="1374" spans="1:46" s="12" customFormat="1">
      <c r="A1374" s="13" t="s">
        <v>35</v>
      </c>
      <c r="B1374" s="179">
        <v>2020</v>
      </c>
      <c r="C1374" s="179">
        <v>11</v>
      </c>
      <c r="D1374" s="39" t="str">
        <f t="shared" si="319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321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322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85">
        <f t="shared" si="323"/>
        <v>90798.83100000002</v>
      </c>
      <c r="AD1374" s="141">
        <v>0.1203</v>
      </c>
      <c r="AE1374" s="186">
        <f t="shared" si="324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236" t="str">
        <f t="shared" si="331"/>
        <v>YAMAHA_Mounter</v>
      </c>
      <c r="AS1374" s="22">
        <f t="shared" si="330"/>
        <v>9</v>
      </c>
      <c r="AT1374" s="238" t="str">
        <f t="shared" si="332"/>
        <v>&gt; 6 months</v>
      </c>
    </row>
    <row r="1375" spans="1:46" s="12" customFormat="1">
      <c r="A1375" s="13" t="s">
        <v>35</v>
      </c>
      <c r="B1375" s="179">
        <v>2020</v>
      </c>
      <c r="C1375" s="179">
        <v>11</v>
      </c>
      <c r="D1375" s="39" t="str">
        <f t="shared" si="319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321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322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85">
        <f t="shared" si="323"/>
        <v>113226.36000000002</v>
      </c>
      <c r="AD1375" s="141">
        <v>0.1203</v>
      </c>
      <c r="AE1375" s="186">
        <f t="shared" si="324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236" t="str">
        <f t="shared" si="331"/>
        <v>YAMAHA_Mounter</v>
      </c>
      <c r="AS1375" s="22">
        <f t="shared" si="330"/>
        <v>9</v>
      </c>
      <c r="AT1375" s="238" t="str">
        <f t="shared" si="332"/>
        <v>&gt; 6 months</v>
      </c>
    </row>
    <row r="1376" spans="1:46" s="12" customFormat="1">
      <c r="A1376" s="13" t="s">
        <v>35</v>
      </c>
      <c r="B1376" s="179">
        <v>2020</v>
      </c>
      <c r="C1376" s="179">
        <v>11</v>
      </c>
      <c r="D1376" s="39" t="str">
        <f t="shared" si="319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321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322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85">
        <f t="shared" si="323"/>
        <v>54842.276000000013</v>
      </c>
      <c r="AD1376" s="141">
        <v>7.1800000000000003E-2</v>
      </c>
      <c r="AE1376" s="186">
        <f t="shared" si="324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236" t="str">
        <f t="shared" si="331"/>
        <v>YAMAHA_Mounter</v>
      </c>
      <c r="AS1376" s="22">
        <f t="shared" si="330"/>
        <v>9</v>
      </c>
      <c r="AT1376" s="238" t="str">
        <f t="shared" si="332"/>
        <v>&gt; 6 months</v>
      </c>
    </row>
    <row r="1377" spans="1:46" s="12" customFormat="1">
      <c r="A1377" s="13" t="s">
        <v>35</v>
      </c>
      <c r="B1377" s="179">
        <v>2020</v>
      </c>
      <c r="C1377" s="179">
        <v>8</v>
      </c>
      <c r="D1377" s="39" t="str">
        <f t="shared" si="319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321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322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85">
        <f t="shared" si="323"/>
        <v>147658.93805309737</v>
      </c>
      <c r="AD1377" s="141">
        <v>0.1749</v>
      </c>
      <c r="AE1377" s="186">
        <f t="shared" si="324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236" t="str">
        <f t="shared" si="331"/>
        <v>YAMAHA_Mounter</v>
      </c>
      <c r="AS1377" s="22">
        <f t="shared" si="330"/>
        <v>14</v>
      </c>
      <c r="AT1377" s="238" t="str">
        <f t="shared" si="332"/>
        <v>&gt; 6 months</v>
      </c>
    </row>
    <row r="1378" spans="1:46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321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322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85">
        <f t="shared" si="323"/>
        <v>80707.704000000012</v>
      </c>
      <c r="AD1378" s="141">
        <v>0.12</v>
      </c>
      <c r="AE1378" s="186">
        <f t="shared" si="324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236" t="str">
        <f t="shared" si="331"/>
        <v>YAMAHA_Mounter</v>
      </c>
      <c r="AS1378" s="22" t="str">
        <f t="shared" si="330"/>
        <v/>
      </c>
      <c r="AT1378" s="238" t="str">
        <f t="shared" si="332"/>
        <v/>
      </c>
    </row>
    <row r="1379" spans="1:46" s="12" customFormat="1">
      <c r="A1379" s="13" t="s">
        <v>35</v>
      </c>
      <c r="B1379" s="179">
        <v>2020</v>
      </c>
      <c r="C1379" s="179">
        <v>7</v>
      </c>
      <c r="D1379" s="39" t="str">
        <f t="shared" si="335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321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322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85">
        <f t="shared" si="323"/>
        <v>108000</v>
      </c>
      <c r="AD1379" s="141">
        <v>0.12</v>
      </c>
      <c r="AE1379" s="186">
        <f t="shared" si="324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236" t="str">
        <f t="shared" si="331"/>
        <v>YAMAHA_Mounter</v>
      </c>
      <c r="AS1379" s="22" t="str">
        <f t="shared" si="330"/>
        <v/>
      </c>
      <c r="AT1379" s="238" t="str">
        <f t="shared" si="332"/>
        <v/>
      </c>
    </row>
    <row r="1380" spans="1:46" s="12" customFormat="1">
      <c r="A1380" s="13" t="s">
        <v>35</v>
      </c>
      <c r="B1380" s="179">
        <v>2020</v>
      </c>
      <c r="C1380" s="179">
        <v>7</v>
      </c>
      <c r="D1380" s="39" t="str">
        <f t="shared" si="335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321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322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85">
        <f t="shared" si="323"/>
        <v>75600</v>
      </c>
      <c r="AD1380" s="141">
        <v>0.12</v>
      </c>
      <c r="AE1380" s="186">
        <f t="shared" si="324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236" t="str">
        <f t="shared" si="331"/>
        <v>YAMAHA_Mounter</v>
      </c>
      <c r="AS1380" s="22" t="str">
        <f t="shared" si="330"/>
        <v/>
      </c>
      <c r="AT1380" s="238" t="str">
        <f t="shared" si="332"/>
        <v/>
      </c>
    </row>
    <row r="1381" spans="1:46" s="12" customFormat="1">
      <c r="A1381" s="13" t="s">
        <v>170</v>
      </c>
      <c r="B1381" s="179">
        <v>2020</v>
      </c>
      <c r="C1381" s="179">
        <v>7</v>
      </c>
      <c r="D1381" s="39" t="str">
        <f t="shared" si="335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321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322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85">
        <f t="shared" si="323"/>
        <v>65562.48</v>
      </c>
      <c r="AD1381" s="141">
        <v>0.12</v>
      </c>
      <c r="AE1381" s="186">
        <f t="shared" si="324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236" t="str">
        <f t="shared" si="331"/>
        <v>YAMAHA_Mounter</v>
      </c>
      <c r="AS1381" s="22" t="str">
        <f t="shared" si="330"/>
        <v/>
      </c>
      <c r="AT1381" s="238" t="str">
        <f t="shared" si="332"/>
        <v/>
      </c>
    </row>
    <row r="1382" spans="1:46" s="12" customFormat="1">
      <c r="A1382" s="13" t="s">
        <v>170</v>
      </c>
      <c r="B1382" s="179">
        <v>2020</v>
      </c>
      <c r="C1382" s="179">
        <v>7</v>
      </c>
      <c r="D1382" s="39" t="str">
        <f t="shared" si="335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321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322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85">
        <f t="shared" si="323"/>
        <v>65562.48</v>
      </c>
      <c r="AD1382" s="141">
        <v>0.12</v>
      </c>
      <c r="AE1382" s="186">
        <f t="shared" si="324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236" t="str">
        <f t="shared" si="331"/>
        <v>YAMAHA_Mounter</v>
      </c>
      <c r="AS1382" s="22" t="str">
        <f t="shared" si="330"/>
        <v/>
      </c>
      <c r="AT1382" s="238" t="str">
        <f t="shared" si="332"/>
        <v/>
      </c>
    </row>
    <row r="1383" spans="1:46" s="12" customFormat="1">
      <c r="A1383" s="13" t="s">
        <v>170</v>
      </c>
      <c r="B1383" s="179">
        <v>2020</v>
      </c>
      <c r="C1383" s="179">
        <v>7</v>
      </c>
      <c r="D1383" s="39" t="str">
        <f t="shared" si="335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321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322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85">
        <f t="shared" si="323"/>
        <v>65562.48</v>
      </c>
      <c r="AD1383" s="141">
        <v>0.12</v>
      </c>
      <c r="AE1383" s="186">
        <f t="shared" si="324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236" t="str">
        <f t="shared" si="331"/>
        <v>YAMAHA_Mounter</v>
      </c>
      <c r="AS1383" s="22" t="str">
        <f t="shared" si="330"/>
        <v/>
      </c>
      <c r="AT1383" s="238" t="str">
        <f t="shared" si="332"/>
        <v/>
      </c>
    </row>
    <row r="1384" spans="1:46" s="12" customFormat="1">
      <c r="A1384" s="13" t="s">
        <v>35</v>
      </c>
      <c r="B1384" s="179">
        <v>2020</v>
      </c>
      <c r="C1384" s="179">
        <v>8</v>
      </c>
      <c r="D1384" s="39" t="str">
        <f t="shared" si="335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321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322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85">
        <f t="shared" si="323"/>
        <v>46690.167840000002</v>
      </c>
      <c r="AD1384" s="141">
        <v>0.12</v>
      </c>
      <c r="AE1384" s="186">
        <f t="shared" si="324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236" t="str">
        <f t="shared" si="331"/>
        <v>YAMAHA_Mounter</v>
      </c>
      <c r="AS1384" s="22" t="str">
        <f t="shared" si="330"/>
        <v/>
      </c>
      <c r="AT1384" s="238" t="str">
        <f t="shared" si="332"/>
        <v/>
      </c>
    </row>
    <row r="1385" spans="1:46" s="12" customFormat="1">
      <c r="A1385" s="13" t="s">
        <v>35</v>
      </c>
      <c r="B1385" s="179">
        <v>2020</v>
      </c>
      <c r="C1385" s="179">
        <v>8</v>
      </c>
      <c r="D1385" s="39" t="str">
        <f t="shared" si="335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321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322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3329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85">
        <f t="shared" si="323"/>
        <v>46690.167840000002</v>
      </c>
      <c r="AD1385" s="141">
        <v>0.12</v>
      </c>
      <c r="AE1385" s="186">
        <f t="shared" si="324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236" t="str">
        <f t="shared" si="331"/>
        <v>YAMAHA_Mounter</v>
      </c>
      <c r="AS1385" s="22" t="str">
        <f t="shared" si="330"/>
        <v/>
      </c>
      <c r="AT1385" s="238" t="str">
        <f t="shared" si="332"/>
        <v/>
      </c>
    </row>
    <row r="1386" spans="1:46" s="12" customFormat="1">
      <c r="A1386" s="13" t="s">
        <v>35</v>
      </c>
      <c r="B1386" s="179">
        <v>2020</v>
      </c>
      <c r="C1386" s="179">
        <v>8</v>
      </c>
      <c r="D1386" s="39" t="str">
        <f t="shared" si="335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321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322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3329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85">
        <f t="shared" si="323"/>
        <v>46690.167840000002</v>
      </c>
      <c r="AD1386" s="141">
        <v>0.12</v>
      </c>
      <c r="AE1386" s="186">
        <f t="shared" si="324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236" t="str">
        <f t="shared" si="331"/>
        <v>YAMAHA_Mounter</v>
      </c>
      <c r="AS1386" s="22" t="str">
        <f t="shared" si="330"/>
        <v/>
      </c>
      <c r="AT1386" s="238" t="str">
        <f t="shared" si="332"/>
        <v/>
      </c>
    </row>
    <row r="1387" spans="1:46" s="12" customFormat="1">
      <c r="A1387" s="13" t="s">
        <v>35</v>
      </c>
      <c r="B1387" s="179">
        <v>2020</v>
      </c>
      <c r="C1387" s="179">
        <v>8</v>
      </c>
      <c r="D1387" s="39" t="str">
        <f t="shared" si="335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321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322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3329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85">
        <f t="shared" si="323"/>
        <v>46690.167840000002</v>
      </c>
      <c r="AD1387" s="141">
        <v>0.12</v>
      </c>
      <c r="AE1387" s="186">
        <f t="shared" si="324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236" t="str">
        <f t="shared" si="331"/>
        <v>YAMAHA_Mounter</v>
      </c>
      <c r="AS1387" s="22" t="str">
        <f t="shared" si="330"/>
        <v/>
      </c>
      <c r="AT1387" s="238" t="str">
        <f t="shared" si="332"/>
        <v/>
      </c>
    </row>
    <row r="1388" spans="1:46" s="12" customFormat="1">
      <c r="A1388" s="13" t="s">
        <v>35</v>
      </c>
      <c r="B1388" s="179">
        <v>2020</v>
      </c>
      <c r="C1388" s="179">
        <v>8</v>
      </c>
      <c r="D1388" s="39" t="str">
        <f t="shared" si="335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321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322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3329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85">
        <f t="shared" si="323"/>
        <v>46690.167840000002</v>
      </c>
      <c r="AD1388" s="141">
        <v>0.12</v>
      </c>
      <c r="AE1388" s="186">
        <f t="shared" si="324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236" t="str">
        <f t="shared" si="331"/>
        <v>YAMAHA_Mounter</v>
      </c>
      <c r="AS1388" s="22" t="str">
        <f t="shared" si="330"/>
        <v/>
      </c>
      <c r="AT1388" s="238" t="str">
        <f t="shared" si="332"/>
        <v/>
      </c>
    </row>
    <row r="1389" spans="1:46" s="12" customFormat="1">
      <c r="A1389" s="13" t="s">
        <v>35</v>
      </c>
      <c r="B1389" s="179">
        <v>2020</v>
      </c>
      <c r="C1389" s="179">
        <v>7</v>
      </c>
      <c r="D1389" s="39" t="str">
        <f t="shared" si="335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321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322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85">
        <f t="shared" si="323"/>
        <v>223500</v>
      </c>
      <c r="AD1389" s="141">
        <v>0.12</v>
      </c>
      <c r="AE1389" s="186">
        <f t="shared" si="324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236" t="str">
        <f t="shared" si="331"/>
        <v>YAMAHA_Mounter</v>
      </c>
      <c r="AS1389" s="22" t="str">
        <f t="shared" si="330"/>
        <v/>
      </c>
      <c r="AT1389" s="238" t="str">
        <f t="shared" si="332"/>
        <v/>
      </c>
    </row>
    <row r="1390" spans="1:46" s="12" customFormat="1">
      <c r="A1390" s="13" t="s">
        <v>35</v>
      </c>
      <c r="B1390" s="179">
        <v>2020</v>
      </c>
      <c r="C1390" s="179">
        <v>7</v>
      </c>
      <c r="D1390" s="39" t="str">
        <f t="shared" si="335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321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322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85">
        <f t="shared" si="323"/>
        <v>159132</v>
      </c>
      <c r="AD1390" s="141">
        <v>0.12</v>
      </c>
      <c r="AE1390" s="186">
        <f t="shared" si="324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236" t="str">
        <f t="shared" si="331"/>
        <v>YAMAHA_Mounter</v>
      </c>
      <c r="AS1390" s="22" t="str">
        <f t="shared" si="330"/>
        <v/>
      </c>
      <c r="AT1390" s="238" t="str">
        <f t="shared" si="332"/>
        <v/>
      </c>
    </row>
    <row r="1391" spans="1:46" s="12" customFormat="1">
      <c r="A1391" s="13" t="s">
        <v>35</v>
      </c>
      <c r="B1391" s="179">
        <v>2020</v>
      </c>
      <c r="C1391" s="179">
        <v>9</v>
      </c>
      <c r="D1391" s="39" t="str">
        <f t="shared" si="335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321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322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85">
        <f t="shared" si="323"/>
        <v>62554.2</v>
      </c>
      <c r="AD1391" s="141">
        <v>0.12</v>
      </c>
      <c r="AE1391" s="186">
        <f t="shared" si="324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236" t="str">
        <f t="shared" si="331"/>
        <v>YAMAHA_Mounter</v>
      </c>
      <c r="AS1391" s="22" t="str">
        <f t="shared" si="330"/>
        <v/>
      </c>
      <c r="AT1391" s="238" t="str">
        <f t="shared" si="332"/>
        <v/>
      </c>
    </row>
    <row r="1392" spans="1:46" s="12" customFormat="1">
      <c r="A1392" s="13" t="s">
        <v>35</v>
      </c>
      <c r="B1392" s="179">
        <v>2020</v>
      </c>
      <c r="C1392" s="179">
        <v>9</v>
      </c>
      <c r="D1392" s="39" t="str">
        <f t="shared" si="335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321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322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85">
        <f t="shared" si="323"/>
        <v>176431.85840707965</v>
      </c>
      <c r="AD1392" s="141">
        <v>0.12</v>
      </c>
      <c r="AE1392" s="186">
        <f t="shared" si="324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236" t="str">
        <f t="shared" si="331"/>
        <v>YAMAHA_Mounter</v>
      </c>
      <c r="AS1392" s="22" t="str">
        <f t="shared" si="330"/>
        <v/>
      </c>
      <c r="AT1392" s="238" t="str">
        <f t="shared" si="332"/>
        <v/>
      </c>
    </row>
    <row r="1393" spans="1:46" s="12" customFormat="1">
      <c r="A1393" s="13" t="s">
        <v>35</v>
      </c>
      <c r="B1393" s="179">
        <v>2020</v>
      </c>
      <c r="C1393" s="179">
        <v>10</v>
      </c>
      <c r="D1393" s="39" t="str">
        <f t="shared" si="335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321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322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85">
        <f t="shared" si="323"/>
        <v>67720.979236190004</v>
      </c>
      <c r="AD1393" s="141">
        <v>0.1211</v>
      </c>
      <c r="AE1393" s="186">
        <f t="shared" si="324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236" t="str">
        <f t="shared" si="331"/>
        <v>YAMAHA_Mounter</v>
      </c>
      <c r="AS1393" s="22" t="str">
        <f t="shared" si="330"/>
        <v/>
      </c>
      <c r="AT1393" s="238" t="str">
        <f t="shared" si="332"/>
        <v/>
      </c>
    </row>
    <row r="1394" spans="1:46" s="12" customFormat="1">
      <c r="A1394" s="13" t="s">
        <v>35</v>
      </c>
      <c r="B1394" s="179">
        <v>2020</v>
      </c>
      <c r="C1394" s="179">
        <v>10</v>
      </c>
      <c r="D1394" s="39" t="str">
        <f t="shared" si="335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321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322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85">
        <f t="shared" si="323"/>
        <v>67720.979236190004</v>
      </c>
      <c r="AD1394" s="141">
        <v>0.1211</v>
      </c>
      <c r="AE1394" s="186">
        <f t="shared" si="324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236" t="str">
        <f t="shared" si="331"/>
        <v>YAMAHA_Mounter</v>
      </c>
      <c r="AS1394" s="22" t="str">
        <f t="shared" si="330"/>
        <v/>
      </c>
      <c r="AT1394" s="238" t="str">
        <f t="shared" si="332"/>
        <v/>
      </c>
    </row>
    <row r="1395" spans="1:46" s="12" customFormat="1">
      <c r="A1395" s="13" t="s">
        <v>35</v>
      </c>
      <c r="B1395" s="179">
        <v>2020</v>
      </c>
      <c r="C1395" s="179">
        <v>10</v>
      </c>
      <c r="D1395" s="39" t="str">
        <f t="shared" si="335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321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322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85">
        <f t="shared" si="323"/>
        <v>67720.979236190004</v>
      </c>
      <c r="AD1395" s="141">
        <v>0.1211</v>
      </c>
      <c r="AE1395" s="186">
        <f t="shared" si="324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236" t="str">
        <f t="shared" si="331"/>
        <v>YAMAHA_Mounter</v>
      </c>
      <c r="AS1395" s="22" t="str">
        <f t="shared" si="330"/>
        <v/>
      </c>
      <c r="AT1395" s="238" t="str">
        <f t="shared" si="332"/>
        <v/>
      </c>
    </row>
    <row r="1396" spans="1:46" s="12" customFormat="1">
      <c r="A1396" s="13" t="s">
        <v>35</v>
      </c>
      <c r="B1396" s="179">
        <v>2020</v>
      </c>
      <c r="C1396" s="179">
        <v>11</v>
      </c>
      <c r="D1396" s="39" t="str">
        <f t="shared" si="335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321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322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85">
        <f t="shared" si="323"/>
        <v>100389.84000000001</v>
      </c>
      <c r="AD1396" s="141">
        <v>0.12</v>
      </c>
      <c r="AE1396" s="186">
        <f t="shared" si="324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236" t="str">
        <f t="shared" si="331"/>
        <v>YAMAHA_Mounter</v>
      </c>
      <c r="AS1396" s="22" t="str">
        <f t="shared" si="330"/>
        <v/>
      </c>
      <c r="AT1396" s="238" t="str">
        <f t="shared" si="332"/>
        <v/>
      </c>
    </row>
    <row r="1397" spans="1:46" s="12" customFormat="1">
      <c r="A1397" s="13" t="s">
        <v>35</v>
      </c>
      <c r="B1397" s="179">
        <v>2020</v>
      </c>
      <c r="C1397" s="179">
        <v>11</v>
      </c>
      <c r="D1397" s="39" t="str">
        <f t="shared" si="335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321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322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85">
        <f t="shared" si="323"/>
        <v>100389.84000000001</v>
      </c>
      <c r="AD1397" s="141">
        <v>0.12</v>
      </c>
      <c r="AE1397" s="186">
        <f t="shared" si="324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236" t="str">
        <f t="shared" si="331"/>
        <v>YAMAHA_Mounter</v>
      </c>
      <c r="AS1397" s="22" t="str">
        <f t="shared" si="330"/>
        <v/>
      </c>
      <c r="AT1397" s="238" t="str">
        <f t="shared" si="332"/>
        <v/>
      </c>
    </row>
    <row r="1398" spans="1:46" s="12" customFormat="1">
      <c r="A1398" s="13" t="s">
        <v>35</v>
      </c>
      <c r="B1398" s="179">
        <v>2020</v>
      </c>
      <c r="C1398" s="179">
        <v>11</v>
      </c>
      <c r="D1398" s="39" t="str">
        <f t="shared" si="335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321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322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85">
        <f t="shared" si="323"/>
        <v>56472.000000000007</v>
      </c>
      <c r="AD1398" s="141">
        <v>0.12</v>
      </c>
      <c r="AE1398" s="186">
        <f t="shared" si="324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236" t="str">
        <f t="shared" si="331"/>
        <v>YAMAHA_Mounter</v>
      </c>
      <c r="AS1398" s="22" t="str">
        <f t="shared" si="330"/>
        <v/>
      </c>
      <c r="AT1398" s="238" t="str">
        <f t="shared" si="332"/>
        <v/>
      </c>
    </row>
    <row r="1399" spans="1:46" s="12" customFormat="1">
      <c r="A1399" s="13" t="s">
        <v>35</v>
      </c>
      <c r="B1399" s="179">
        <v>2020</v>
      </c>
      <c r="C1399" s="179">
        <v>11</v>
      </c>
      <c r="D1399" s="39" t="str">
        <f t="shared" si="335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321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322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85">
        <f t="shared" si="323"/>
        <v>56472.000000000007</v>
      </c>
      <c r="AD1399" s="141">
        <v>0.12</v>
      </c>
      <c r="AE1399" s="186">
        <f t="shared" si="324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236" t="str">
        <f t="shared" si="331"/>
        <v>YAMAHA_Mounter</v>
      </c>
      <c r="AS1399" s="22" t="str">
        <f t="shared" si="330"/>
        <v/>
      </c>
      <c r="AT1399" s="238" t="str">
        <f t="shared" si="332"/>
        <v/>
      </c>
    </row>
    <row r="1400" spans="1:46" s="12" customFormat="1">
      <c r="A1400" s="13" t="s">
        <v>35</v>
      </c>
      <c r="B1400" s="179">
        <v>2020</v>
      </c>
      <c r="C1400" s="179">
        <v>11</v>
      </c>
      <c r="D1400" s="39" t="str">
        <f t="shared" si="335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321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322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85">
        <f t="shared" si="323"/>
        <v>54842.276000000013</v>
      </c>
      <c r="AD1400" s="141">
        <v>7.1800000000000003E-2</v>
      </c>
      <c r="AE1400" s="186">
        <f t="shared" si="324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236" t="str">
        <f t="shared" si="331"/>
        <v>YAMAHA_Mounter</v>
      </c>
      <c r="AS1400" s="22" t="str">
        <f t="shared" si="330"/>
        <v/>
      </c>
      <c r="AT1400" s="238" t="str">
        <f t="shared" si="332"/>
        <v/>
      </c>
    </row>
    <row r="1401" spans="1:46" s="12" customFormat="1">
      <c r="A1401" s="13" t="s">
        <v>35</v>
      </c>
      <c r="B1401" s="179">
        <v>2020</v>
      </c>
      <c r="C1401" s="179">
        <v>11</v>
      </c>
      <c r="D1401" s="39" t="str">
        <f t="shared" si="335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321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322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85">
        <f t="shared" si="323"/>
        <v>54842.276000000013</v>
      </c>
      <c r="AD1401" s="141">
        <v>7.1800000000000003E-2</v>
      </c>
      <c r="AE1401" s="186">
        <f t="shared" si="324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236" t="str">
        <f t="shared" si="331"/>
        <v>YAMAHA_Mounter</v>
      </c>
      <c r="AS1401" s="22" t="str">
        <f t="shared" si="330"/>
        <v/>
      </c>
      <c r="AT1401" s="238" t="str">
        <f t="shared" si="332"/>
        <v/>
      </c>
    </row>
    <row r="1402" spans="1:46" s="12" customFormat="1">
      <c r="A1402" s="13" t="s">
        <v>35</v>
      </c>
      <c r="B1402" s="179">
        <v>2020</v>
      </c>
      <c r="C1402" s="179">
        <v>11</v>
      </c>
      <c r="D1402" s="39" t="str">
        <f t="shared" si="335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321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322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85">
        <f t="shared" si="323"/>
        <v>54842.276000000013</v>
      </c>
      <c r="AD1402" s="141">
        <v>7.1800000000000003E-2</v>
      </c>
      <c r="AE1402" s="186">
        <f t="shared" si="324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236" t="str">
        <f t="shared" si="331"/>
        <v>YAMAHA_Mounter</v>
      </c>
      <c r="AS1402" s="22" t="str">
        <f t="shared" si="330"/>
        <v/>
      </c>
      <c r="AT1402" s="238" t="str">
        <f t="shared" si="332"/>
        <v/>
      </c>
    </row>
    <row r="1403" spans="1:46" s="12" customFormat="1">
      <c r="A1403" s="13" t="s">
        <v>35</v>
      </c>
      <c r="B1403" s="179">
        <v>2020</v>
      </c>
      <c r="C1403" s="179">
        <v>11</v>
      </c>
      <c r="D1403" s="39" t="str">
        <f t="shared" si="335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321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322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85">
        <f t="shared" si="323"/>
        <v>54842.276000000013</v>
      </c>
      <c r="AD1403" s="141">
        <v>7.1800000000000003E-2</v>
      </c>
      <c r="AE1403" s="186">
        <f t="shared" si="324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236" t="str">
        <f t="shared" si="331"/>
        <v>YAMAHA_Mounter</v>
      </c>
      <c r="AS1403" s="22" t="str">
        <f t="shared" si="330"/>
        <v/>
      </c>
      <c r="AT1403" s="238" t="str">
        <f t="shared" si="332"/>
        <v/>
      </c>
    </row>
    <row r="1404" spans="1:46" s="12" customFormat="1">
      <c r="A1404" s="13" t="s">
        <v>35</v>
      </c>
      <c r="B1404" s="179">
        <v>2020</v>
      </c>
      <c r="C1404" s="179">
        <v>11</v>
      </c>
      <c r="D1404" s="39" t="str">
        <f t="shared" si="335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321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322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85">
        <f t="shared" si="323"/>
        <v>54842.276000000013</v>
      </c>
      <c r="AD1404" s="141">
        <v>7.1800000000000003E-2</v>
      </c>
      <c r="AE1404" s="186">
        <f t="shared" si="324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236" t="str">
        <f t="shared" si="331"/>
        <v>YAMAHA_Mounter</v>
      </c>
      <c r="AS1404" s="22" t="str">
        <f t="shared" si="330"/>
        <v/>
      </c>
      <c r="AT1404" s="238" t="str">
        <f t="shared" si="332"/>
        <v/>
      </c>
    </row>
    <row r="1405" spans="1:46" s="12" customFormat="1">
      <c r="A1405" s="13" t="s">
        <v>35</v>
      </c>
      <c r="B1405" s="179">
        <v>2020</v>
      </c>
      <c r="C1405" s="179">
        <v>11</v>
      </c>
      <c r="D1405" s="39" t="str">
        <f t="shared" si="335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321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322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85">
        <f t="shared" si="323"/>
        <v>54842.276000000013</v>
      </c>
      <c r="AD1405" s="141">
        <v>7.1800000000000003E-2</v>
      </c>
      <c r="AE1405" s="186">
        <f t="shared" si="324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236" t="str">
        <f t="shared" si="331"/>
        <v>YAMAHA_Mounter</v>
      </c>
      <c r="AS1405" s="22" t="str">
        <f t="shared" si="330"/>
        <v/>
      </c>
      <c r="AT1405" s="238" t="str">
        <f t="shared" si="332"/>
        <v/>
      </c>
    </row>
    <row r="1406" spans="1:46" s="12" customFormat="1">
      <c r="A1406" s="13" t="s">
        <v>35</v>
      </c>
      <c r="B1406" s="179">
        <v>2020</v>
      </c>
      <c r="C1406" s="179">
        <v>11</v>
      </c>
      <c r="D1406" s="39" t="str">
        <f t="shared" si="335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321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322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85">
        <f t="shared" si="323"/>
        <v>54842.276000000013</v>
      </c>
      <c r="AD1406" s="141">
        <v>7.1800000000000003E-2</v>
      </c>
      <c r="AE1406" s="186">
        <f t="shared" si="324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236" t="str">
        <f t="shared" si="331"/>
        <v>YAMAHA_Mounter</v>
      </c>
      <c r="AS1406" s="22" t="str">
        <f t="shared" si="330"/>
        <v/>
      </c>
      <c r="AT1406" s="238" t="str">
        <f t="shared" si="332"/>
        <v/>
      </c>
    </row>
    <row r="1407" spans="1:46" s="12" customFormat="1">
      <c r="A1407" s="13" t="s">
        <v>35</v>
      </c>
      <c r="B1407" s="179">
        <v>2020</v>
      </c>
      <c r="C1407" s="179">
        <v>11</v>
      </c>
      <c r="D1407" s="39" t="str">
        <f t="shared" si="335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321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322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85">
        <f t="shared" si="323"/>
        <v>33269.248000000007</v>
      </c>
      <c r="AD1407" s="141">
        <v>7.1800000000000003E-2</v>
      </c>
      <c r="AE1407" s="186">
        <f t="shared" si="324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236" t="str">
        <f t="shared" si="331"/>
        <v>YAMAHA_Mounter</v>
      </c>
      <c r="AS1407" s="22" t="str">
        <f t="shared" si="330"/>
        <v/>
      </c>
      <c r="AT1407" s="238" t="str">
        <f t="shared" si="332"/>
        <v/>
      </c>
    </row>
    <row r="1408" spans="1:46" s="12" customFormat="1">
      <c r="A1408" s="13" t="s">
        <v>35</v>
      </c>
      <c r="B1408" s="179">
        <v>2020</v>
      </c>
      <c r="C1408" s="179">
        <v>11</v>
      </c>
      <c r="D1408" s="39" t="str">
        <f t="shared" si="335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321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322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85">
        <f t="shared" si="323"/>
        <v>33269.248000000007</v>
      </c>
      <c r="AD1408" s="141">
        <v>7.1800000000000003E-2</v>
      </c>
      <c r="AE1408" s="186">
        <f t="shared" si="324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236" t="str">
        <f t="shared" si="331"/>
        <v>YAMAHA_Mounter</v>
      </c>
      <c r="AS1408" s="22" t="str">
        <f t="shared" si="330"/>
        <v/>
      </c>
      <c r="AT1408" s="238" t="str">
        <f t="shared" si="332"/>
        <v/>
      </c>
    </row>
    <row r="1409" spans="1:46" s="12" customFormat="1">
      <c r="A1409" s="13" t="s">
        <v>35</v>
      </c>
      <c r="B1409" s="179">
        <v>2020</v>
      </c>
      <c r="C1409" s="179">
        <v>11</v>
      </c>
      <c r="D1409" s="39" t="str">
        <f t="shared" si="335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321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322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85">
        <f t="shared" si="323"/>
        <v>33269.248000000007</v>
      </c>
      <c r="AD1409" s="141">
        <v>7.1800000000000003E-2</v>
      </c>
      <c r="AE1409" s="186">
        <f t="shared" si="324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236" t="str">
        <f t="shared" si="331"/>
        <v>YAMAHA_Mounter</v>
      </c>
      <c r="AS1409" s="22" t="str">
        <f t="shared" si="330"/>
        <v/>
      </c>
      <c r="AT1409" s="238" t="str">
        <f t="shared" si="332"/>
        <v/>
      </c>
    </row>
    <row r="1410" spans="1:46" s="12" customFormat="1">
      <c r="A1410" s="13" t="s">
        <v>35</v>
      </c>
      <c r="B1410" s="179">
        <v>2020</v>
      </c>
      <c r="C1410" s="179">
        <v>11</v>
      </c>
      <c r="D1410" s="39" t="str">
        <f t="shared" si="335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85">
        <f t="shared" ref="AC1410:AC1473" si="340">IF(R1410&lt;&gt;"",AB1410*AD1410,"")</f>
        <v>100875</v>
      </c>
      <c r="AD1410" s="141">
        <v>0.12</v>
      </c>
      <c r="AE1410" s="186">
        <f t="shared" ref="AE1410:AE1473" si="341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236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38" t="str">
        <f t="shared" si="332"/>
        <v/>
      </c>
    </row>
    <row r="1411" spans="1:46" s="12" customFormat="1">
      <c r="A1411" s="13" t="s">
        <v>35</v>
      </c>
      <c r="B1411" s="179">
        <v>2020</v>
      </c>
      <c r="C1411" s="179">
        <v>11</v>
      </c>
      <c r="D1411" s="39" t="str">
        <f t="shared" si="335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338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339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85">
        <f t="shared" si="340"/>
        <v>100875</v>
      </c>
      <c r="AD1411" s="141">
        <v>0.12</v>
      </c>
      <c r="AE1411" s="186">
        <f t="shared" si="341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236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38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35</v>
      </c>
      <c r="B1412" s="179">
        <v>2020</v>
      </c>
      <c r="C1412" s="179">
        <v>11</v>
      </c>
      <c r="D1412" s="39" t="str">
        <f t="shared" si="335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338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339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85">
        <f t="shared" si="340"/>
        <v>100875</v>
      </c>
      <c r="AD1412" s="141">
        <v>0.12</v>
      </c>
      <c r="AE1412" s="186">
        <f t="shared" si="341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236" t="str">
        <f t="shared" si="348"/>
        <v>YAMAHA_Mounter</v>
      </c>
      <c r="AS1412" s="22" t="str">
        <f t="shared" si="347"/>
        <v/>
      </c>
      <c r="AT1412" s="238" t="str">
        <f t="shared" si="349"/>
        <v/>
      </c>
    </row>
    <row r="1413" spans="1:46" s="12" customFormat="1">
      <c r="A1413" s="13" t="s">
        <v>35</v>
      </c>
      <c r="B1413" s="179">
        <v>2020</v>
      </c>
      <c r="C1413" s="179">
        <v>11</v>
      </c>
      <c r="D1413" s="39" t="str">
        <f t="shared" si="335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338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339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85">
        <f t="shared" si="340"/>
        <v>100875</v>
      </c>
      <c r="AD1413" s="141">
        <v>0.12</v>
      </c>
      <c r="AE1413" s="186">
        <f t="shared" si="341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236" t="str">
        <f t="shared" si="348"/>
        <v>YAMAHA_Mounter</v>
      </c>
      <c r="AS1413" s="22" t="str">
        <f t="shared" si="347"/>
        <v/>
      </c>
      <c r="AT1413" s="238" t="str">
        <f t="shared" si="349"/>
        <v/>
      </c>
    </row>
    <row r="1414" spans="1:46" s="12" customFormat="1">
      <c r="A1414" s="13" t="s">
        <v>35</v>
      </c>
      <c r="B1414" s="179">
        <v>2020</v>
      </c>
      <c r="C1414" s="179">
        <v>11</v>
      </c>
      <c r="D1414" s="39" t="str">
        <f t="shared" si="335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338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339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85">
        <f t="shared" si="340"/>
        <v>67500</v>
      </c>
      <c r="AD1414" s="141">
        <v>0.12</v>
      </c>
      <c r="AE1414" s="186">
        <f t="shared" si="341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236" t="str">
        <f t="shared" si="348"/>
        <v>YAMAHA_Mounter</v>
      </c>
      <c r="AS1414" s="22" t="str">
        <f t="shared" si="347"/>
        <v/>
      </c>
      <c r="AT1414" s="238" t="str">
        <f t="shared" si="349"/>
        <v/>
      </c>
    </row>
    <row r="1415" spans="1:46" s="12" customFormat="1">
      <c r="A1415" s="13" t="s">
        <v>35</v>
      </c>
      <c r="B1415" s="179">
        <v>2020</v>
      </c>
      <c r="C1415" s="179">
        <v>11</v>
      </c>
      <c r="D1415" s="39" t="str">
        <f t="shared" si="335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338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339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85">
        <f t="shared" si="340"/>
        <v>67500</v>
      </c>
      <c r="AD1415" s="141">
        <v>0.12</v>
      </c>
      <c r="AE1415" s="186">
        <f t="shared" si="341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236" t="str">
        <f t="shared" si="348"/>
        <v>YAMAHA_Mounter</v>
      </c>
      <c r="AS1415" s="22" t="str">
        <f t="shared" si="347"/>
        <v/>
      </c>
      <c r="AT1415" s="238" t="str">
        <f t="shared" si="349"/>
        <v/>
      </c>
    </row>
    <row r="1416" spans="1:46" s="12" customFormat="1">
      <c r="A1416" s="13" t="s">
        <v>35</v>
      </c>
      <c r="B1416" s="179">
        <v>2020</v>
      </c>
      <c r="C1416" s="179">
        <v>11</v>
      </c>
      <c r="D1416" s="39" t="str">
        <f t="shared" si="335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338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339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85">
        <f t="shared" si="340"/>
        <v>67500</v>
      </c>
      <c r="AD1416" s="141">
        <v>0.12</v>
      </c>
      <c r="AE1416" s="186">
        <f t="shared" si="341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236" t="str">
        <f t="shared" si="348"/>
        <v>YAMAHA_Mounter</v>
      </c>
      <c r="AS1416" s="22" t="str">
        <f t="shared" si="347"/>
        <v/>
      </c>
      <c r="AT1416" s="238" t="str">
        <f t="shared" si="349"/>
        <v/>
      </c>
    </row>
    <row r="1417" spans="1:46" s="12" customFormat="1">
      <c r="A1417" s="13" t="s">
        <v>35</v>
      </c>
      <c r="B1417" s="179">
        <v>2020</v>
      </c>
      <c r="C1417" s="179">
        <v>11</v>
      </c>
      <c r="D1417" s="39" t="str">
        <f t="shared" si="335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338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339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85">
        <f t="shared" si="340"/>
        <v>67500</v>
      </c>
      <c r="AD1417" s="141">
        <v>0.12</v>
      </c>
      <c r="AE1417" s="186">
        <f t="shared" si="341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236" t="str">
        <f t="shared" si="348"/>
        <v>YAMAHA_Mounter</v>
      </c>
      <c r="AS1417" s="22" t="str">
        <f t="shared" si="347"/>
        <v/>
      </c>
      <c r="AT1417" s="238" t="str">
        <f t="shared" si="349"/>
        <v/>
      </c>
    </row>
    <row r="1418" spans="1:46" s="12" customFormat="1">
      <c r="A1418" s="13" t="s">
        <v>35</v>
      </c>
      <c r="B1418" s="179">
        <v>2020</v>
      </c>
      <c r="C1418" s="179">
        <v>11</v>
      </c>
      <c r="D1418" s="39" t="str">
        <f t="shared" si="335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338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339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85">
        <f t="shared" si="340"/>
        <v>120243</v>
      </c>
      <c r="AD1418" s="141">
        <v>0.12</v>
      </c>
      <c r="AE1418" s="186">
        <f t="shared" si="341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236" t="str">
        <f t="shared" si="348"/>
        <v>YAMAHA_Mounter</v>
      </c>
      <c r="AS1418" s="22" t="str">
        <f t="shared" si="347"/>
        <v/>
      </c>
      <c r="AT1418" s="238" t="str">
        <f t="shared" si="349"/>
        <v/>
      </c>
    </row>
    <row r="1419" spans="1:46" s="12" customFormat="1">
      <c r="A1419" s="13" t="s">
        <v>35</v>
      </c>
      <c r="B1419" s="179">
        <v>2020</v>
      </c>
      <c r="C1419" s="179">
        <v>11</v>
      </c>
      <c r="D1419" s="39" t="str">
        <f t="shared" si="335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338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339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85">
        <f t="shared" si="340"/>
        <v>120243</v>
      </c>
      <c r="AD1419" s="141">
        <v>0.12</v>
      </c>
      <c r="AE1419" s="186">
        <f t="shared" si="341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236" t="str">
        <f t="shared" si="348"/>
        <v>YAMAHA_Mounter</v>
      </c>
      <c r="AS1419" s="22" t="str">
        <f t="shared" si="347"/>
        <v/>
      </c>
      <c r="AT1419" s="238" t="str">
        <f t="shared" si="349"/>
        <v/>
      </c>
    </row>
    <row r="1420" spans="1:46" s="12" customFormat="1">
      <c r="A1420" s="13" t="s">
        <v>35</v>
      </c>
      <c r="B1420" s="179">
        <v>2020</v>
      </c>
      <c r="C1420" s="179">
        <v>11</v>
      </c>
      <c r="D1420" s="39" t="str">
        <f t="shared" si="335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338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339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85">
        <f t="shared" si="340"/>
        <v>120243</v>
      </c>
      <c r="AD1420" s="141">
        <v>0.12</v>
      </c>
      <c r="AE1420" s="186">
        <f t="shared" si="341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236" t="str">
        <f t="shared" si="348"/>
        <v>YAMAHA_Mounter</v>
      </c>
      <c r="AS1420" s="22" t="str">
        <f t="shared" si="347"/>
        <v/>
      </c>
      <c r="AT1420" s="238" t="str">
        <f t="shared" si="349"/>
        <v/>
      </c>
    </row>
    <row r="1421" spans="1:46" s="12" customFormat="1">
      <c r="A1421" s="13" t="s">
        <v>35</v>
      </c>
      <c r="B1421" s="179">
        <v>2020</v>
      </c>
      <c r="C1421" s="179">
        <v>11</v>
      </c>
      <c r="D1421" s="39" t="str">
        <f t="shared" si="335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338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339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85">
        <f t="shared" si="340"/>
        <v>120243</v>
      </c>
      <c r="AD1421" s="141">
        <v>0.12</v>
      </c>
      <c r="AE1421" s="186">
        <f t="shared" si="341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236" t="str">
        <f t="shared" si="348"/>
        <v>YAMAHA_Mounter</v>
      </c>
      <c r="AS1421" s="22" t="str">
        <f t="shared" si="347"/>
        <v/>
      </c>
      <c r="AT1421" s="238" t="str">
        <f t="shared" si="349"/>
        <v/>
      </c>
    </row>
    <row r="1422" spans="1:46" s="12" customFormat="1">
      <c r="A1422" s="13" t="s">
        <v>35</v>
      </c>
      <c r="B1422" s="179">
        <v>2020</v>
      </c>
      <c r="C1422" s="179">
        <v>11</v>
      </c>
      <c r="D1422" s="39" t="str">
        <f t="shared" si="335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338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339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85">
        <f t="shared" si="340"/>
        <v>80460</v>
      </c>
      <c r="AD1422" s="141">
        <v>0.12</v>
      </c>
      <c r="AE1422" s="186">
        <f t="shared" si="341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236" t="str">
        <f t="shared" si="348"/>
        <v>YAMAHA_Mounter</v>
      </c>
      <c r="AS1422" s="22" t="str">
        <f t="shared" si="347"/>
        <v/>
      </c>
      <c r="AT1422" s="238" t="str">
        <f t="shared" si="349"/>
        <v/>
      </c>
    </row>
    <row r="1423" spans="1:46" s="12" customFormat="1">
      <c r="A1423" s="13" t="s">
        <v>35</v>
      </c>
      <c r="B1423" s="179">
        <v>2020</v>
      </c>
      <c r="C1423" s="179">
        <v>11</v>
      </c>
      <c r="D1423" s="39" t="str">
        <f t="shared" si="335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338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339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85">
        <f t="shared" si="340"/>
        <v>80460</v>
      </c>
      <c r="AD1423" s="141">
        <v>0.12</v>
      </c>
      <c r="AE1423" s="186">
        <f t="shared" si="341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236" t="str">
        <f t="shared" si="348"/>
        <v>YAMAHA_Mounter</v>
      </c>
      <c r="AS1423" s="22" t="str">
        <f t="shared" si="347"/>
        <v/>
      </c>
      <c r="AT1423" s="238" t="str">
        <f t="shared" si="349"/>
        <v/>
      </c>
    </row>
    <row r="1424" spans="1:46" s="12" customFormat="1">
      <c r="A1424" s="13" t="s">
        <v>35</v>
      </c>
      <c r="B1424" s="179">
        <v>2020</v>
      </c>
      <c r="C1424" s="179">
        <v>11</v>
      </c>
      <c r="D1424" s="39" t="str">
        <f t="shared" si="335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338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339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85">
        <f t="shared" si="340"/>
        <v>80460</v>
      </c>
      <c r="AD1424" s="141">
        <v>0.12</v>
      </c>
      <c r="AE1424" s="186">
        <f t="shared" si="341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236" t="str">
        <f t="shared" si="348"/>
        <v>YAMAHA_Mounter</v>
      </c>
      <c r="AS1424" s="22" t="str">
        <f t="shared" si="347"/>
        <v/>
      </c>
      <c r="AT1424" s="238" t="str">
        <f t="shared" si="349"/>
        <v/>
      </c>
    </row>
    <row r="1425" spans="1:46" s="12" customFormat="1">
      <c r="A1425" s="13" t="s">
        <v>35</v>
      </c>
      <c r="B1425" s="179">
        <v>2020</v>
      </c>
      <c r="C1425" s="179">
        <v>11</v>
      </c>
      <c r="D1425" s="39" t="str">
        <f t="shared" si="335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338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339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85">
        <f t="shared" si="340"/>
        <v>80460</v>
      </c>
      <c r="AD1425" s="141">
        <v>0.12</v>
      </c>
      <c r="AE1425" s="186">
        <f t="shared" si="341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236" t="str">
        <f t="shared" si="348"/>
        <v>YAMAHA_Mounter</v>
      </c>
      <c r="AS1425" s="22" t="str">
        <f t="shared" si="347"/>
        <v/>
      </c>
      <c r="AT1425" s="238" t="str">
        <f t="shared" si="349"/>
        <v/>
      </c>
    </row>
    <row r="1426" spans="1:46" s="12" customFormat="1">
      <c r="A1426" s="13" t="s">
        <v>35</v>
      </c>
      <c r="B1426" s="179">
        <v>2020</v>
      </c>
      <c r="C1426" s="179">
        <v>11</v>
      </c>
      <c r="D1426" s="39" t="str">
        <f t="shared" si="335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338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339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85">
        <f t="shared" si="340"/>
        <v>63769.919999999998</v>
      </c>
      <c r="AD1426" s="141">
        <v>0.12</v>
      </c>
      <c r="AE1426" s="186">
        <f t="shared" si="341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236" t="str">
        <f t="shared" si="348"/>
        <v>YAMAHA_Mounter</v>
      </c>
      <c r="AS1426" s="22" t="str">
        <f t="shared" si="347"/>
        <v/>
      </c>
      <c r="AT1426" s="238" t="str">
        <f t="shared" si="349"/>
        <v/>
      </c>
    </row>
    <row r="1427" spans="1:46" s="12" customFormat="1">
      <c r="A1427" s="13" t="s">
        <v>35</v>
      </c>
      <c r="B1427" s="179">
        <v>2020</v>
      </c>
      <c r="C1427" s="179">
        <v>12</v>
      </c>
      <c r="D1427" s="39" t="str">
        <f t="shared" si="335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338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339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85">
        <f t="shared" si="340"/>
        <v>70807.199999999997</v>
      </c>
      <c r="AD1427" s="141">
        <v>0.12</v>
      </c>
      <c r="AE1427" s="186">
        <f t="shared" si="341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236" t="str">
        <f t="shared" si="348"/>
        <v>YAMAHA_Mounter</v>
      </c>
      <c r="AS1427" s="22" t="str">
        <f t="shared" si="347"/>
        <v/>
      </c>
      <c r="AT1427" s="238" t="str">
        <f t="shared" si="349"/>
        <v/>
      </c>
    </row>
    <row r="1428" spans="1:46" s="12" customFormat="1">
      <c r="A1428" s="13" t="s">
        <v>35</v>
      </c>
      <c r="B1428" s="179">
        <v>2020</v>
      </c>
      <c r="C1428" s="179">
        <v>12</v>
      </c>
      <c r="D1428" s="39" t="str">
        <f t="shared" si="335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338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339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85">
        <f t="shared" si="340"/>
        <v>70807.199999999997</v>
      </c>
      <c r="AD1428" s="141">
        <v>0.12</v>
      </c>
      <c r="AE1428" s="186">
        <f t="shared" si="341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236" t="str">
        <f t="shared" si="348"/>
        <v>YAMAHA_Mounter</v>
      </c>
      <c r="AS1428" s="22" t="str">
        <f t="shared" si="347"/>
        <v/>
      </c>
      <c r="AT1428" s="238" t="str">
        <f t="shared" si="349"/>
        <v/>
      </c>
    </row>
    <row r="1429" spans="1:46" s="12" customFormat="1">
      <c r="A1429" s="13" t="s">
        <v>35</v>
      </c>
      <c r="B1429" s="179">
        <v>2020</v>
      </c>
      <c r="C1429" s="179">
        <v>12</v>
      </c>
      <c r="D1429" s="39" t="str">
        <f t="shared" si="335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338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339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85">
        <f t="shared" si="340"/>
        <v>70807.199999999997</v>
      </c>
      <c r="AD1429" s="141">
        <v>0.12</v>
      </c>
      <c r="AE1429" s="186">
        <f t="shared" si="341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236" t="str">
        <f t="shared" si="348"/>
        <v>YAMAHA_Mounter</v>
      </c>
      <c r="AS1429" s="22" t="str">
        <f t="shared" si="347"/>
        <v/>
      </c>
      <c r="AT1429" s="238" t="str">
        <f t="shared" si="349"/>
        <v/>
      </c>
    </row>
    <row r="1430" spans="1:46" s="12" customFormat="1">
      <c r="A1430" s="13" t="s">
        <v>35</v>
      </c>
      <c r="B1430" s="179">
        <v>2020</v>
      </c>
      <c r="C1430" s="179">
        <v>12</v>
      </c>
      <c r="D1430" s="39" t="str">
        <f t="shared" si="335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338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339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85">
        <f t="shared" si="340"/>
        <v>70807.199999999997</v>
      </c>
      <c r="AD1430" s="141">
        <v>0.12</v>
      </c>
      <c r="AE1430" s="186">
        <f t="shared" si="341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236" t="str">
        <f t="shared" si="348"/>
        <v>YAMAHA_Mounter</v>
      </c>
      <c r="AS1430" s="22" t="str">
        <f t="shared" si="347"/>
        <v/>
      </c>
      <c r="AT1430" s="238" t="str">
        <f t="shared" si="349"/>
        <v/>
      </c>
    </row>
    <row r="1431" spans="1:46" s="12" customFormat="1">
      <c r="A1431" s="13" t="s">
        <v>35</v>
      </c>
      <c r="B1431" s="179">
        <v>2020</v>
      </c>
      <c r="C1431" s="179">
        <v>12</v>
      </c>
      <c r="D1431" s="39" t="str">
        <f t="shared" si="335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338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339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85">
        <f t="shared" si="340"/>
        <v>82462.559999999998</v>
      </c>
      <c r="AD1431" s="141">
        <v>0.12</v>
      </c>
      <c r="AE1431" s="186">
        <f t="shared" si="341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236" t="str">
        <f t="shared" si="348"/>
        <v>YAMAHA_Mounter</v>
      </c>
      <c r="AS1431" s="22" t="str">
        <f t="shared" si="347"/>
        <v/>
      </c>
      <c r="AT1431" s="238" t="str">
        <f t="shared" si="349"/>
        <v/>
      </c>
    </row>
    <row r="1432" spans="1:46" s="12" customFormat="1">
      <c r="A1432" s="13" t="s">
        <v>35</v>
      </c>
      <c r="B1432" s="179">
        <v>2020</v>
      </c>
      <c r="C1432" s="179">
        <v>12</v>
      </c>
      <c r="D1432" s="39" t="str">
        <f t="shared" si="335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338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339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85">
        <f t="shared" si="340"/>
        <v>82462.559999999998</v>
      </c>
      <c r="AD1432" s="141">
        <v>0.12</v>
      </c>
      <c r="AE1432" s="186">
        <f t="shared" si="341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236" t="str">
        <f t="shared" si="348"/>
        <v>YAMAHA_Mounter</v>
      </c>
      <c r="AS1432" s="22" t="str">
        <f t="shared" si="347"/>
        <v/>
      </c>
      <c r="AT1432" s="238" t="str">
        <f t="shared" si="349"/>
        <v/>
      </c>
    </row>
    <row r="1433" spans="1:46" s="12" customFormat="1">
      <c r="A1433" s="13" t="s">
        <v>35</v>
      </c>
      <c r="B1433" s="179">
        <v>2020</v>
      </c>
      <c r="C1433" s="179">
        <v>12</v>
      </c>
      <c r="D1433" s="39" t="str">
        <f t="shared" si="335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338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339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85">
        <f t="shared" si="340"/>
        <v>53640</v>
      </c>
      <c r="AD1433" s="141">
        <v>0.12</v>
      </c>
      <c r="AE1433" s="186">
        <f t="shared" si="341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236" t="str">
        <f t="shared" si="348"/>
        <v>YAMAHA_Mounter</v>
      </c>
      <c r="AS1433" s="22" t="str">
        <f t="shared" si="347"/>
        <v/>
      </c>
      <c r="AT1433" s="238" t="str">
        <f t="shared" si="349"/>
        <v/>
      </c>
    </row>
    <row r="1434" spans="1:46" s="12" customFormat="1">
      <c r="A1434" s="13" t="s">
        <v>35</v>
      </c>
      <c r="B1434" s="179">
        <v>2020</v>
      </c>
      <c r="C1434" s="179">
        <v>12</v>
      </c>
      <c r="D1434" s="39" t="str">
        <f t="shared" si="335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338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339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85">
        <f t="shared" si="340"/>
        <v>53640</v>
      </c>
      <c r="AD1434" s="141">
        <v>0.12</v>
      </c>
      <c r="AE1434" s="186">
        <f t="shared" si="341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236" t="str">
        <f t="shared" si="348"/>
        <v>YAMAHA_Mounter</v>
      </c>
      <c r="AS1434" s="22" t="str">
        <f t="shared" si="347"/>
        <v/>
      </c>
      <c r="AT1434" s="238" t="str">
        <f t="shared" si="349"/>
        <v/>
      </c>
    </row>
    <row r="1435" spans="1:46" s="12" customFormat="1">
      <c r="A1435" s="13" t="s">
        <v>35</v>
      </c>
      <c r="B1435" s="179">
        <v>2020</v>
      </c>
      <c r="C1435" s="179">
        <v>12</v>
      </c>
      <c r="D1435" s="39" t="str">
        <f t="shared" si="335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338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339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85">
        <f t="shared" si="340"/>
        <v>81217.319999999992</v>
      </c>
      <c r="AD1435" s="141">
        <v>0.12</v>
      </c>
      <c r="AE1435" s="186">
        <f t="shared" si="341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236" t="str">
        <f t="shared" si="348"/>
        <v>YAMAHA_Mounter</v>
      </c>
      <c r="AS1435" s="22" t="str">
        <f t="shared" si="347"/>
        <v/>
      </c>
      <c r="AT1435" s="238" t="str">
        <f t="shared" si="349"/>
        <v/>
      </c>
    </row>
    <row r="1436" spans="1:46" s="12" customFormat="1">
      <c r="A1436" s="13" t="s">
        <v>35</v>
      </c>
      <c r="B1436" s="179">
        <v>2020</v>
      </c>
      <c r="C1436" s="179">
        <v>12</v>
      </c>
      <c r="D1436" s="39" t="str">
        <f t="shared" si="335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338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339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85">
        <f t="shared" si="340"/>
        <v>81217.319999999992</v>
      </c>
      <c r="AD1436" s="141">
        <v>0.12</v>
      </c>
      <c r="AE1436" s="186">
        <f t="shared" si="341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236" t="str">
        <f t="shared" si="348"/>
        <v>YAMAHA_Mounter</v>
      </c>
      <c r="AS1436" s="22" t="str">
        <f t="shared" si="347"/>
        <v/>
      </c>
      <c r="AT1436" s="238" t="str">
        <f t="shared" si="349"/>
        <v/>
      </c>
    </row>
    <row r="1437" spans="1:46" s="12" customFormat="1">
      <c r="A1437" s="13" t="s">
        <v>35</v>
      </c>
      <c r="B1437" s="179">
        <v>2020</v>
      </c>
      <c r="C1437" s="179">
        <v>12</v>
      </c>
      <c r="D1437" s="39" t="str">
        <f t="shared" si="335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338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339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85">
        <f t="shared" si="340"/>
        <v>81217.319999999992</v>
      </c>
      <c r="AD1437" s="141">
        <v>0.12</v>
      </c>
      <c r="AE1437" s="186">
        <f t="shared" si="341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236" t="str">
        <f t="shared" si="348"/>
        <v>YAMAHA_Mounter</v>
      </c>
      <c r="AS1437" s="22" t="str">
        <f t="shared" si="347"/>
        <v/>
      </c>
      <c r="AT1437" s="238" t="str">
        <f t="shared" si="349"/>
        <v/>
      </c>
    </row>
    <row r="1438" spans="1:46" s="12" customFormat="1">
      <c r="A1438" s="13" t="s">
        <v>35</v>
      </c>
      <c r="B1438" s="179">
        <v>2020</v>
      </c>
      <c r="C1438" s="179">
        <v>12</v>
      </c>
      <c r="D1438" s="39" t="str">
        <f t="shared" si="335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338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339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85">
        <f t="shared" si="340"/>
        <v>81217.319999999992</v>
      </c>
      <c r="AD1438" s="141">
        <v>0.12</v>
      </c>
      <c r="AE1438" s="186">
        <f t="shared" si="341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236" t="str">
        <f t="shared" si="348"/>
        <v>YAMAHA_Mounter</v>
      </c>
      <c r="AS1438" s="22" t="str">
        <f t="shared" si="347"/>
        <v/>
      </c>
      <c r="AT1438" s="238" t="str">
        <f t="shared" si="349"/>
        <v/>
      </c>
    </row>
    <row r="1439" spans="1:46" s="12" customFormat="1">
      <c r="A1439" s="13" t="s">
        <v>35</v>
      </c>
      <c r="B1439" s="179">
        <v>2020</v>
      </c>
      <c r="C1439" s="179">
        <v>12</v>
      </c>
      <c r="D1439" s="39" t="str">
        <f t="shared" si="335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338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339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85">
        <f t="shared" si="340"/>
        <v>52830</v>
      </c>
      <c r="AD1439" s="141">
        <v>0.12</v>
      </c>
      <c r="AE1439" s="186">
        <f t="shared" si="341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236" t="str">
        <f t="shared" si="348"/>
        <v>YAMAHA_Mounter</v>
      </c>
      <c r="AS1439" s="22" t="str">
        <f t="shared" si="347"/>
        <v/>
      </c>
      <c r="AT1439" s="238" t="str">
        <f t="shared" si="349"/>
        <v/>
      </c>
    </row>
    <row r="1440" spans="1:46" s="12" customFormat="1">
      <c r="A1440" s="13" t="s">
        <v>35</v>
      </c>
      <c r="B1440" s="179">
        <v>2020</v>
      </c>
      <c r="C1440" s="179">
        <v>12</v>
      </c>
      <c r="D1440" s="39" t="str">
        <f t="shared" si="335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338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339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85">
        <f t="shared" si="340"/>
        <v>52830</v>
      </c>
      <c r="AD1440" s="141">
        <v>0.12</v>
      </c>
      <c r="AE1440" s="186">
        <f t="shared" si="341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236" t="str">
        <f t="shared" si="348"/>
        <v>YAMAHA_Mounter</v>
      </c>
      <c r="AS1440" s="22" t="str">
        <f t="shared" si="347"/>
        <v/>
      </c>
      <c r="AT1440" s="238" t="str">
        <f t="shared" si="349"/>
        <v/>
      </c>
    </row>
    <row r="1441" spans="1:46" s="12" customFormat="1">
      <c r="A1441" s="13" t="s">
        <v>35</v>
      </c>
      <c r="B1441" s="179">
        <v>2020</v>
      </c>
      <c r="C1441" s="179">
        <v>12</v>
      </c>
      <c r="D1441" s="39" t="str">
        <f t="shared" si="335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338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339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85">
        <f t="shared" si="340"/>
        <v>52830</v>
      </c>
      <c r="AD1441" s="141">
        <v>0.12</v>
      </c>
      <c r="AE1441" s="186">
        <f t="shared" si="341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236" t="str">
        <f t="shared" si="348"/>
        <v>YAMAHA_Mounter</v>
      </c>
      <c r="AS1441" s="22" t="str">
        <f t="shared" si="347"/>
        <v/>
      </c>
      <c r="AT1441" s="238" t="str">
        <f t="shared" si="349"/>
        <v/>
      </c>
    </row>
    <row r="1442" spans="1:46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338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339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85">
        <f t="shared" si="340"/>
        <v>52830</v>
      </c>
      <c r="AD1442" s="141">
        <v>0.12</v>
      </c>
      <c r="AE1442" s="186">
        <f t="shared" si="341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236" t="str">
        <f t="shared" si="348"/>
        <v>YAMAHA_Mounter</v>
      </c>
      <c r="AS1442" s="22" t="str">
        <f t="shared" si="347"/>
        <v/>
      </c>
      <c r="AT1442" s="238" t="str">
        <f t="shared" si="349"/>
        <v/>
      </c>
    </row>
    <row r="1443" spans="1:46" s="12" customFormat="1">
      <c r="A1443" s="13" t="s">
        <v>170</v>
      </c>
      <c r="B1443" s="179">
        <v>2020</v>
      </c>
      <c r="C1443" s="179">
        <v>12</v>
      </c>
      <c r="D1443" s="39" t="str">
        <f t="shared" si="351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338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339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85">
        <f t="shared" si="340"/>
        <v>106689.59999999999</v>
      </c>
      <c r="AD1443" s="141">
        <v>0.12</v>
      </c>
      <c r="AE1443" s="186">
        <f t="shared" si="341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236" t="str">
        <f t="shared" si="348"/>
        <v>YAMAHA_Mounter</v>
      </c>
      <c r="AS1443" s="22" t="str">
        <f t="shared" si="347"/>
        <v/>
      </c>
      <c r="AT1443" s="238" t="str">
        <f t="shared" si="349"/>
        <v/>
      </c>
    </row>
    <row r="1444" spans="1:46" s="12" customFormat="1">
      <c r="A1444" s="13" t="s">
        <v>170</v>
      </c>
      <c r="B1444" s="179">
        <v>2020</v>
      </c>
      <c r="C1444" s="179">
        <v>12</v>
      </c>
      <c r="D1444" s="39" t="str">
        <f t="shared" si="351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338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339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85">
        <f t="shared" si="340"/>
        <v>106689.59999999999</v>
      </c>
      <c r="AD1444" s="141">
        <v>0.12</v>
      </c>
      <c r="AE1444" s="186">
        <f t="shared" si="341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236" t="str">
        <f t="shared" si="348"/>
        <v>YAMAHA_Mounter</v>
      </c>
      <c r="AS1444" s="22" t="str">
        <f t="shared" si="347"/>
        <v/>
      </c>
      <c r="AT1444" s="238" t="str">
        <f t="shared" si="349"/>
        <v/>
      </c>
    </row>
    <row r="1445" spans="1:46" s="12" customFormat="1">
      <c r="A1445" s="13" t="s">
        <v>170</v>
      </c>
      <c r="B1445" s="179">
        <v>2020</v>
      </c>
      <c r="C1445" s="179">
        <v>12</v>
      </c>
      <c r="D1445" s="39" t="str">
        <f t="shared" si="351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338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339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85">
        <f t="shared" si="340"/>
        <v>106689.59999999999</v>
      </c>
      <c r="AD1445" s="141">
        <v>0.12</v>
      </c>
      <c r="AE1445" s="186">
        <f t="shared" si="341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236" t="str">
        <f t="shared" si="348"/>
        <v>YAMAHA_Mounter</v>
      </c>
      <c r="AS1445" s="22" t="str">
        <f t="shared" si="347"/>
        <v/>
      </c>
      <c r="AT1445" s="238" t="str">
        <f t="shared" si="349"/>
        <v/>
      </c>
    </row>
    <row r="1446" spans="1:46" s="12" customFormat="1">
      <c r="A1446" s="13" t="s">
        <v>170</v>
      </c>
      <c r="B1446" s="179">
        <v>2020</v>
      </c>
      <c r="C1446" s="179">
        <v>12</v>
      </c>
      <c r="D1446" s="39" t="str">
        <f t="shared" si="351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338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339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85">
        <f t="shared" si="340"/>
        <v>106689.59999999999</v>
      </c>
      <c r="AD1446" s="141">
        <v>0.12</v>
      </c>
      <c r="AE1446" s="186">
        <f t="shared" si="341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236" t="str">
        <f t="shared" si="348"/>
        <v>YAMAHA_Mounter</v>
      </c>
      <c r="AS1446" s="22" t="str">
        <f t="shared" si="347"/>
        <v/>
      </c>
      <c r="AT1446" s="238" t="str">
        <f t="shared" si="349"/>
        <v/>
      </c>
    </row>
    <row r="1447" spans="1:46" s="12" customFormat="1">
      <c r="A1447" s="13" t="s">
        <v>170</v>
      </c>
      <c r="B1447" s="179">
        <v>2020</v>
      </c>
      <c r="C1447" s="179">
        <v>12</v>
      </c>
      <c r="D1447" s="39" t="str">
        <f t="shared" si="351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338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339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85">
        <f t="shared" si="340"/>
        <v>73288.871999999988</v>
      </c>
      <c r="AD1447" s="141">
        <v>0.12</v>
      </c>
      <c r="AE1447" s="186">
        <f t="shared" si="341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236" t="str">
        <f t="shared" si="348"/>
        <v>YAMAHA_Mounter</v>
      </c>
      <c r="AS1447" s="22" t="str">
        <f t="shared" si="347"/>
        <v/>
      </c>
      <c r="AT1447" s="238" t="str">
        <f t="shared" si="349"/>
        <v/>
      </c>
    </row>
    <row r="1448" spans="1:46" s="12" customFormat="1">
      <c r="A1448" s="13" t="s">
        <v>170</v>
      </c>
      <c r="B1448" s="179">
        <v>2020</v>
      </c>
      <c r="C1448" s="179">
        <v>12</v>
      </c>
      <c r="D1448" s="39" t="str">
        <f t="shared" si="351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338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339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85">
        <f t="shared" si="340"/>
        <v>73288.871999999988</v>
      </c>
      <c r="AD1448" s="141">
        <v>0.12</v>
      </c>
      <c r="AE1448" s="186">
        <f t="shared" si="341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236" t="str">
        <f t="shared" si="348"/>
        <v>YAMAHA_Mounter</v>
      </c>
      <c r="AS1448" s="22" t="str">
        <f t="shared" si="347"/>
        <v/>
      </c>
      <c r="AT1448" s="238" t="str">
        <f t="shared" si="349"/>
        <v/>
      </c>
    </row>
    <row r="1449" spans="1:46" s="12" customFormat="1">
      <c r="A1449" s="13" t="s">
        <v>35</v>
      </c>
      <c r="B1449" s="179">
        <v>2021</v>
      </c>
      <c r="C1449" s="179">
        <v>1</v>
      </c>
      <c r="D1449" s="39" t="str">
        <f t="shared" si="351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338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339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85">
        <f t="shared" si="340"/>
        <v>97285.493759999983</v>
      </c>
      <c r="AD1449" s="141">
        <v>0.16300000000000001</v>
      </c>
      <c r="AE1449" s="186">
        <f t="shared" si="341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236" t="str">
        <f t="shared" si="348"/>
        <v>YAMAHA_Mounter</v>
      </c>
      <c r="AS1449" s="22">
        <f t="shared" si="347"/>
        <v>0</v>
      </c>
      <c r="AT1449" s="238" t="str">
        <f t="shared" si="349"/>
        <v>0-3 months</v>
      </c>
    </row>
    <row r="1450" spans="1:46" s="12" customFormat="1">
      <c r="A1450" s="13" t="s">
        <v>35</v>
      </c>
      <c r="B1450" s="179">
        <v>2021</v>
      </c>
      <c r="C1450" s="179">
        <v>1</v>
      </c>
      <c r="D1450" s="39" t="str">
        <f t="shared" si="351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338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339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85">
        <f t="shared" si="340"/>
        <v>97285.493759999983</v>
      </c>
      <c r="AD1450" s="141">
        <v>0.16300000000000001</v>
      </c>
      <c r="AE1450" s="186">
        <f t="shared" si="341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236" t="str">
        <f t="shared" si="348"/>
        <v>YAMAHA_Mounter</v>
      </c>
      <c r="AS1450" s="22">
        <f t="shared" si="347"/>
        <v>0</v>
      </c>
      <c r="AT1450" s="238" t="str">
        <f t="shared" si="349"/>
        <v>0-3 months</v>
      </c>
    </row>
    <row r="1451" spans="1:46" s="12" customFormat="1">
      <c r="A1451" s="13" t="s">
        <v>35</v>
      </c>
      <c r="B1451" s="179">
        <v>2021</v>
      </c>
      <c r="C1451" s="179">
        <v>1</v>
      </c>
      <c r="D1451" s="39" t="str">
        <f t="shared" si="351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338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339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85">
        <f t="shared" si="340"/>
        <v>127497.34513274336</v>
      </c>
      <c r="AD1451" s="141">
        <v>0.13339999999999999</v>
      </c>
      <c r="AE1451" s="186">
        <f t="shared" si="341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236" t="str">
        <f t="shared" si="348"/>
        <v>YAMAHA_Mounter</v>
      </c>
      <c r="AS1451" s="22">
        <f t="shared" si="347"/>
        <v>2</v>
      </c>
      <c r="AT1451" s="238" t="str">
        <f t="shared" si="349"/>
        <v>0-3 months</v>
      </c>
    </row>
    <row r="1452" spans="1:46" s="12" customFormat="1">
      <c r="A1452" s="13" t="s">
        <v>35</v>
      </c>
      <c r="B1452" s="179">
        <v>2021</v>
      </c>
      <c r="C1452" s="179">
        <v>1</v>
      </c>
      <c r="D1452" s="39" t="str">
        <f t="shared" si="351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338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339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85">
        <f t="shared" si="340"/>
        <v>127497.34513274336</v>
      </c>
      <c r="AD1452" s="141">
        <v>0.13339999999999999</v>
      </c>
      <c r="AE1452" s="186">
        <f t="shared" si="341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236" t="str">
        <f t="shared" si="348"/>
        <v>YAMAHA_Mounter</v>
      </c>
      <c r="AS1452" s="22">
        <f t="shared" si="347"/>
        <v>2</v>
      </c>
      <c r="AT1452" s="238" t="str">
        <f t="shared" si="349"/>
        <v>0-3 months</v>
      </c>
    </row>
    <row r="1453" spans="1:46" s="12" customFormat="1">
      <c r="A1453" s="13" t="s">
        <v>35</v>
      </c>
      <c r="B1453" s="179">
        <v>2021</v>
      </c>
      <c r="C1453" s="179">
        <v>1</v>
      </c>
      <c r="D1453" s="39" t="str">
        <f t="shared" si="351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338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339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85">
        <f t="shared" si="340"/>
        <v>99872.920353982292</v>
      </c>
      <c r="AD1453" s="141">
        <v>0.13339999999999999</v>
      </c>
      <c r="AE1453" s="186">
        <f t="shared" si="341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236" t="str">
        <f t="shared" si="348"/>
        <v>YAMAHA_Mounter</v>
      </c>
      <c r="AS1453" s="22">
        <f t="shared" si="347"/>
        <v>2</v>
      </c>
      <c r="AT1453" s="238" t="str">
        <f t="shared" si="349"/>
        <v>0-3 months</v>
      </c>
    </row>
    <row r="1454" spans="1:46" s="12" customFormat="1">
      <c r="A1454" s="13" t="s">
        <v>35</v>
      </c>
      <c r="B1454" s="179">
        <v>2021</v>
      </c>
      <c r="C1454" s="179">
        <v>1</v>
      </c>
      <c r="D1454" s="39" t="str">
        <f t="shared" si="351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338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339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85">
        <f t="shared" si="340"/>
        <v>99872.920353982292</v>
      </c>
      <c r="AD1454" s="141">
        <v>0.13339999999999999</v>
      </c>
      <c r="AE1454" s="186">
        <f t="shared" si="341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236" t="str">
        <f t="shared" si="348"/>
        <v>YAMAHA_Mounter</v>
      </c>
      <c r="AS1454" s="22">
        <f t="shared" si="347"/>
        <v>2</v>
      </c>
      <c r="AT1454" s="238" t="str">
        <f t="shared" si="349"/>
        <v>0-3 months</v>
      </c>
    </row>
    <row r="1455" spans="1:46" s="12" customFormat="1">
      <c r="A1455" s="13" t="s">
        <v>35</v>
      </c>
      <c r="B1455" s="179">
        <v>2021</v>
      </c>
      <c r="C1455" s="179">
        <v>1</v>
      </c>
      <c r="D1455" s="39" t="str">
        <f t="shared" si="351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338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339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85">
        <f t="shared" si="340"/>
        <v>90491.575221238949</v>
      </c>
      <c r="AD1455" s="141">
        <v>0.12970000000000001</v>
      </c>
      <c r="AE1455" s="186">
        <f t="shared" si="341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236" t="str">
        <f t="shared" si="348"/>
        <v>YAMAHA_Mounter</v>
      </c>
      <c r="AS1455" s="22">
        <f t="shared" si="347"/>
        <v>2</v>
      </c>
      <c r="AT1455" s="238" t="str">
        <f t="shared" si="349"/>
        <v>0-3 months</v>
      </c>
    </row>
    <row r="1456" spans="1:46" s="12" customFormat="1">
      <c r="A1456" s="13" t="s">
        <v>35</v>
      </c>
      <c r="B1456" s="179">
        <v>2021</v>
      </c>
      <c r="C1456" s="179">
        <v>1</v>
      </c>
      <c r="D1456" s="39" t="str">
        <f t="shared" si="351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338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339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85">
        <f t="shared" si="340"/>
        <v>47405.309734513277</v>
      </c>
      <c r="AD1456" s="141">
        <v>9.2999999999999999E-2</v>
      </c>
      <c r="AE1456" s="186">
        <f t="shared" si="341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236" t="str">
        <f t="shared" si="348"/>
        <v>YAMAHA_Mounter</v>
      </c>
      <c r="AS1456" s="22">
        <f t="shared" si="347"/>
        <v>2</v>
      </c>
      <c r="AT1456" s="238" t="str">
        <f t="shared" si="349"/>
        <v>0-3 months</v>
      </c>
    </row>
    <row r="1457" spans="1:46" s="12" customFormat="1">
      <c r="A1457" s="13" t="s">
        <v>35</v>
      </c>
      <c r="B1457" s="179">
        <v>2021</v>
      </c>
      <c r="C1457" s="179">
        <v>1</v>
      </c>
      <c r="D1457" s="39" t="str">
        <f t="shared" si="351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338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339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85">
        <f t="shared" si="340"/>
        <v>47405.309734513277</v>
      </c>
      <c r="AD1457" s="141">
        <v>9.2999999999999999E-2</v>
      </c>
      <c r="AE1457" s="186">
        <f t="shared" si="341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236" t="str">
        <f t="shared" si="348"/>
        <v>YAMAHA_Mounter</v>
      </c>
      <c r="AS1457" s="22">
        <f t="shared" si="347"/>
        <v>2</v>
      </c>
      <c r="AT1457" s="238" t="str">
        <f t="shared" si="349"/>
        <v>0-3 months</v>
      </c>
    </row>
    <row r="1458" spans="1:46" s="12" customFormat="1">
      <c r="A1458" s="13" t="s">
        <v>35</v>
      </c>
      <c r="B1458" s="179">
        <v>2021</v>
      </c>
      <c r="C1458" s="179">
        <v>1</v>
      </c>
      <c r="D1458" s="39" t="str">
        <f t="shared" si="351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338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339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85">
        <f t="shared" si="340"/>
        <v>76905.144</v>
      </c>
      <c r="AD1458" s="141">
        <v>0.14940000000000001</v>
      </c>
      <c r="AE1458" s="186">
        <f t="shared" si="341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236" t="str">
        <f t="shared" si="348"/>
        <v>YAMAHA_Mounter</v>
      </c>
      <c r="AS1458" s="22">
        <f t="shared" si="347"/>
        <v>1</v>
      </c>
      <c r="AT1458" s="238" t="str">
        <f t="shared" si="349"/>
        <v>0-3 months</v>
      </c>
    </row>
    <row r="1459" spans="1:46" s="12" customFormat="1">
      <c r="A1459" s="13" t="s">
        <v>35</v>
      </c>
      <c r="B1459" s="179">
        <v>2021</v>
      </c>
      <c r="C1459" s="179">
        <v>1</v>
      </c>
      <c r="D1459" s="39" t="str">
        <f t="shared" si="351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338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339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85">
        <f t="shared" si="340"/>
        <v>94218.491000000009</v>
      </c>
      <c r="AD1459" s="141">
        <v>0.17530000000000001</v>
      </c>
      <c r="AE1459" s="186">
        <f t="shared" si="341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236" t="str">
        <f t="shared" si="348"/>
        <v>YAMAHA_Mounter</v>
      </c>
      <c r="AS1459" s="22">
        <f t="shared" si="347"/>
        <v>1</v>
      </c>
      <c r="AT1459" s="238" t="str">
        <f t="shared" si="349"/>
        <v>0-3 months</v>
      </c>
    </row>
    <row r="1460" spans="1:46" s="12" customFormat="1">
      <c r="A1460" s="13" t="s">
        <v>35</v>
      </c>
      <c r="B1460" s="179">
        <v>2021</v>
      </c>
      <c r="C1460" s="179">
        <v>1</v>
      </c>
      <c r="D1460" s="39" t="str">
        <f t="shared" si="351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338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339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85">
        <f t="shared" si="340"/>
        <v>84338.884000000005</v>
      </c>
      <c r="AD1460" s="141">
        <v>0.161</v>
      </c>
      <c r="AE1460" s="186">
        <f t="shared" si="341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236" t="str">
        <f t="shared" si="348"/>
        <v>YAMAHA_Mounter</v>
      </c>
      <c r="AS1460" s="22">
        <f t="shared" si="347"/>
        <v>1</v>
      </c>
      <c r="AT1460" s="238" t="str">
        <f t="shared" si="349"/>
        <v>0-3 months</v>
      </c>
    </row>
    <row r="1461" spans="1:46" s="12" customFormat="1">
      <c r="A1461" s="13" t="s">
        <v>35</v>
      </c>
      <c r="B1461" s="179">
        <v>2021</v>
      </c>
      <c r="C1461" s="179">
        <v>1</v>
      </c>
      <c r="D1461" s="39" t="str">
        <f t="shared" si="351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338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339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85">
        <f t="shared" si="340"/>
        <v>109846.1504</v>
      </c>
      <c r="AD1461" s="141">
        <v>0.1148</v>
      </c>
      <c r="AE1461" s="186">
        <f t="shared" si="341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236" t="str">
        <f t="shared" si="348"/>
        <v>YAMAHA_Mounter</v>
      </c>
      <c r="AS1461" s="22">
        <f t="shared" si="347"/>
        <v>1</v>
      </c>
      <c r="AT1461" s="238" t="str">
        <f t="shared" si="349"/>
        <v>0-3 months</v>
      </c>
    </row>
    <row r="1462" spans="1:46" s="12" customFormat="1">
      <c r="A1462" s="13" t="s">
        <v>35</v>
      </c>
      <c r="B1462" s="179">
        <v>2021</v>
      </c>
      <c r="C1462" s="179">
        <v>1</v>
      </c>
      <c r="D1462" s="39" t="str">
        <f t="shared" si="351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338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339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85">
        <f t="shared" si="340"/>
        <v>138093.94500000001</v>
      </c>
      <c r="AD1462" s="141">
        <v>0.1353</v>
      </c>
      <c r="AE1462" s="186">
        <f t="shared" si="341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1570</v>
      </c>
      <c r="AP1462" s="28" t="str">
        <f t="shared" si="345"/>
        <v>20213</v>
      </c>
      <c r="AQ1462" s="28" t="str">
        <f t="shared" si="346"/>
        <v>20213JPY</v>
      </c>
      <c r="AR1462" s="236" t="str">
        <f t="shared" si="348"/>
        <v>YAMAHA_Mounter</v>
      </c>
      <c r="AS1462" s="22">
        <f t="shared" si="347"/>
        <v>2</v>
      </c>
      <c r="AT1462" s="238" t="str">
        <f t="shared" si="349"/>
        <v>0-3 months</v>
      </c>
    </row>
    <row r="1463" spans="1:46" s="12" customFormat="1">
      <c r="A1463" s="13" t="s">
        <v>35</v>
      </c>
      <c r="B1463" s="179">
        <v>2021</v>
      </c>
      <c r="C1463" s="179">
        <v>1</v>
      </c>
      <c r="D1463" s="39" t="str">
        <f t="shared" si="351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338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339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85">
        <f t="shared" si="340"/>
        <v>138093.94500000001</v>
      </c>
      <c r="AD1463" s="141">
        <v>0.1353</v>
      </c>
      <c r="AE1463" s="186">
        <f t="shared" si="341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1570</v>
      </c>
      <c r="AP1463" s="28" t="str">
        <f t="shared" si="345"/>
        <v>20213</v>
      </c>
      <c r="AQ1463" s="28" t="str">
        <f t="shared" si="346"/>
        <v>20213JPY</v>
      </c>
      <c r="AR1463" s="236" t="str">
        <f t="shared" si="348"/>
        <v>YAMAHA_Mounter</v>
      </c>
      <c r="AS1463" s="22">
        <f t="shared" si="347"/>
        <v>2</v>
      </c>
      <c r="AT1463" s="238" t="str">
        <f t="shared" si="349"/>
        <v>0-3 months</v>
      </c>
    </row>
    <row r="1464" spans="1:46" s="12" customFormat="1">
      <c r="A1464" s="13" t="s">
        <v>35</v>
      </c>
      <c r="B1464" s="179">
        <v>2021</v>
      </c>
      <c r="C1464" s="179">
        <v>1</v>
      </c>
      <c r="D1464" s="39" t="str">
        <f t="shared" si="351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338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339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85">
        <f t="shared" si="340"/>
        <v>67151.150442477883</v>
      </c>
      <c r="AD1464" s="141">
        <v>0.1171</v>
      </c>
      <c r="AE1464" s="186">
        <f t="shared" si="341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236" t="str">
        <f t="shared" si="348"/>
        <v>YAMAHA_Mounter</v>
      </c>
      <c r="AS1464" s="22">
        <f t="shared" si="347"/>
        <v>2</v>
      </c>
      <c r="AT1464" s="238" t="str">
        <f t="shared" si="349"/>
        <v>0-3 months</v>
      </c>
    </row>
    <row r="1465" spans="1:46" s="12" customFormat="1">
      <c r="A1465" s="13" t="s">
        <v>35</v>
      </c>
      <c r="B1465" s="179">
        <v>2021</v>
      </c>
      <c r="C1465" s="179">
        <v>1</v>
      </c>
      <c r="D1465" s="39" t="str">
        <f t="shared" si="351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338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339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85">
        <f t="shared" si="340"/>
        <v>67151.150442477883</v>
      </c>
      <c r="AD1465" s="141">
        <v>0.1171</v>
      </c>
      <c r="AE1465" s="186">
        <f t="shared" si="341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236" t="str">
        <f t="shared" si="348"/>
        <v>YAMAHA_Mounter</v>
      </c>
      <c r="AS1465" s="22">
        <f t="shared" si="347"/>
        <v>2</v>
      </c>
      <c r="AT1465" s="238" t="str">
        <f t="shared" si="349"/>
        <v>0-3 months</v>
      </c>
    </row>
    <row r="1466" spans="1:46" s="12" customFormat="1">
      <c r="A1466" s="13" t="s">
        <v>35</v>
      </c>
      <c r="B1466" s="179">
        <v>2021</v>
      </c>
      <c r="C1466" s="179">
        <v>2</v>
      </c>
      <c r="D1466" s="39" t="str">
        <f t="shared" si="351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338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339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85">
        <f t="shared" si="340"/>
        <v>156554.30000000002</v>
      </c>
      <c r="AD1466" s="141">
        <v>0.15010000000000001</v>
      </c>
      <c r="AE1466" s="186">
        <f t="shared" si="341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236" t="str">
        <f t="shared" si="348"/>
        <v>YAMAHA_Mounter</v>
      </c>
      <c r="AS1466" s="22">
        <f t="shared" si="347"/>
        <v>1</v>
      </c>
      <c r="AT1466" s="238" t="str">
        <f t="shared" si="349"/>
        <v>0-3 months</v>
      </c>
    </row>
    <row r="1467" spans="1:46" s="12" customFormat="1">
      <c r="A1467" s="13" t="s">
        <v>35</v>
      </c>
      <c r="B1467" s="179">
        <v>2021</v>
      </c>
      <c r="C1467" s="179">
        <v>2</v>
      </c>
      <c r="D1467" s="39" t="str">
        <f t="shared" si="351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338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339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85">
        <f t="shared" si="340"/>
        <v>111824.50000000001</v>
      </c>
      <c r="AD1467" s="141">
        <v>0.15010000000000001</v>
      </c>
      <c r="AE1467" s="186">
        <f t="shared" si="341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236" t="str">
        <f t="shared" si="348"/>
        <v>YAMAHA_Mounter</v>
      </c>
      <c r="AS1467" s="22">
        <f t="shared" si="347"/>
        <v>1</v>
      </c>
      <c r="AT1467" s="238" t="str">
        <f t="shared" si="349"/>
        <v>0-3 months</v>
      </c>
    </row>
    <row r="1468" spans="1:46" s="12" customFormat="1">
      <c r="A1468" s="13" t="s">
        <v>35</v>
      </c>
      <c r="B1468" s="179">
        <v>2021</v>
      </c>
      <c r="C1468" s="179">
        <v>2</v>
      </c>
      <c r="D1468" s="39" t="str">
        <f t="shared" si="351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338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339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85">
        <f t="shared" si="340"/>
        <v>133862.82053097346</v>
      </c>
      <c r="AD1468" s="141">
        <v>0.129</v>
      </c>
      <c r="AE1468" s="186">
        <f t="shared" si="341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236" t="str">
        <f t="shared" si="348"/>
        <v>YAMAHA_Mounter</v>
      </c>
      <c r="AS1468" s="22">
        <f t="shared" si="347"/>
        <v>1</v>
      </c>
      <c r="AT1468" s="238" t="str">
        <f t="shared" si="349"/>
        <v>0-3 months</v>
      </c>
    </row>
    <row r="1469" spans="1:46" s="12" customFormat="1">
      <c r="A1469" s="13" t="s">
        <v>35</v>
      </c>
      <c r="B1469" s="179">
        <v>2021</v>
      </c>
      <c r="C1469" s="179">
        <v>2</v>
      </c>
      <c r="D1469" s="39" t="str">
        <f t="shared" si="351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338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339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85">
        <f t="shared" si="340"/>
        <v>77868.318584070788</v>
      </c>
      <c r="AD1469" s="141">
        <v>0.1452</v>
      </c>
      <c r="AE1469" s="186">
        <f t="shared" si="341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236" t="str">
        <f t="shared" si="348"/>
        <v>YAMAHA_Mounter</v>
      </c>
      <c r="AS1469" s="22">
        <f t="shared" si="347"/>
        <v>0</v>
      </c>
      <c r="AT1469" s="238" t="str">
        <f t="shared" si="349"/>
        <v>0-3 months</v>
      </c>
    </row>
    <row r="1470" spans="1:46" s="12" customFormat="1">
      <c r="A1470" s="13" t="s">
        <v>35</v>
      </c>
      <c r="B1470" s="179">
        <v>2021</v>
      </c>
      <c r="C1470" s="179">
        <v>1</v>
      </c>
      <c r="D1470" s="39" t="str">
        <f t="shared" si="351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338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339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85">
        <f t="shared" si="340"/>
        <v>110762.5025</v>
      </c>
      <c r="AD1470" s="141">
        <v>0.1285</v>
      </c>
      <c r="AE1470" s="186">
        <f t="shared" si="341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236" t="str">
        <f t="shared" si="348"/>
        <v>YAMAHA_Mounter</v>
      </c>
      <c r="AS1470" s="22">
        <f t="shared" si="347"/>
        <v>2</v>
      </c>
      <c r="AT1470" s="238" t="str">
        <f t="shared" si="349"/>
        <v>0-3 months</v>
      </c>
    </row>
    <row r="1471" spans="1:46" s="12" customFormat="1">
      <c r="A1471" s="13" t="s">
        <v>35</v>
      </c>
      <c r="B1471" s="179">
        <v>2021</v>
      </c>
      <c r="C1471" s="179">
        <v>1</v>
      </c>
      <c r="D1471" s="39" t="str">
        <f t="shared" si="351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338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339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85">
        <f t="shared" si="340"/>
        <v>110762.5025</v>
      </c>
      <c r="AD1471" s="141">
        <v>0.1285</v>
      </c>
      <c r="AE1471" s="186">
        <f t="shared" si="341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236" t="str">
        <f t="shared" si="348"/>
        <v>YAMAHA_Mounter</v>
      </c>
      <c r="AS1471" s="22">
        <f t="shared" si="347"/>
        <v>2</v>
      </c>
      <c r="AT1471" s="238" t="str">
        <f t="shared" si="349"/>
        <v>0-3 months</v>
      </c>
    </row>
    <row r="1472" spans="1:46" s="12" customFormat="1">
      <c r="A1472" s="13" t="s">
        <v>35</v>
      </c>
      <c r="B1472" s="179">
        <v>2021</v>
      </c>
      <c r="C1472" s="179">
        <v>1</v>
      </c>
      <c r="D1472" s="39" t="str">
        <f t="shared" si="351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338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339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85">
        <f t="shared" si="340"/>
        <v>112546.5965</v>
      </c>
      <c r="AD1472" s="141">
        <v>0.1285</v>
      </c>
      <c r="AE1472" s="186">
        <f t="shared" si="341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236" t="str">
        <f t="shared" si="348"/>
        <v>YAMAHA_Mounter</v>
      </c>
      <c r="AS1472" s="22">
        <f t="shared" si="347"/>
        <v>1</v>
      </c>
      <c r="AT1472" s="238" t="str">
        <f t="shared" si="349"/>
        <v>0-3 months</v>
      </c>
    </row>
    <row r="1473" spans="1:46" s="12" customFormat="1">
      <c r="A1473" s="13" t="s">
        <v>35</v>
      </c>
      <c r="B1473" s="179">
        <v>2021</v>
      </c>
      <c r="C1473" s="179">
        <v>1</v>
      </c>
      <c r="D1473" s="39" t="str">
        <f t="shared" si="351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338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339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85">
        <f t="shared" si="340"/>
        <v>79278.717499999999</v>
      </c>
      <c r="AD1473" s="141">
        <v>0.1285</v>
      </c>
      <c r="AE1473" s="186">
        <f t="shared" si="341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236" t="str">
        <f t="shared" si="348"/>
        <v>YAMAHA_Mounter</v>
      </c>
      <c r="AS1473" s="22">
        <f t="shared" si="347"/>
        <v>1</v>
      </c>
      <c r="AT1473" s="238" t="str">
        <f t="shared" si="349"/>
        <v>0-3 months</v>
      </c>
    </row>
    <row r="1474" spans="1:46" s="12" customFormat="1">
      <c r="A1474" s="13" t="s">
        <v>35</v>
      </c>
      <c r="B1474" s="179">
        <v>2021</v>
      </c>
      <c r="C1474" s="179">
        <v>1</v>
      </c>
      <c r="D1474" s="39" t="str">
        <f t="shared" si="351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85">
        <f t="shared" ref="AC1474:AC1537" si="356">IF(R1474&lt;&gt;"",AB1474*AD1474,"")</f>
        <v>97096.222500000003</v>
      </c>
      <c r="AD1474" s="141">
        <v>9.69E-2</v>
      </c>
      <c r="AE1474" s="186">
        <f t="shared" ref="AE1474:AE1537" si="357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236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38" t="str">
        <f t="shared" si="349"/>
        <v>0-3 months</v>
      </c>
    </row>
    <row r="1475" spans="1:46" s="12" customFormat="1">
      <c r="A1475" s="13" t="s">
        <v>35</v>
      </c>
      <c r="B1475" s="179">
        <v>2021</v>
      </c>
      <c r="C1475" s="179">
        <v>1</v>
      </c>
      <c r="D1475" s="39" t="str">
        <f t="shared" si="351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354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355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85">
        <f t="shared" si="356"/>
        <v>97096.222500000003</v>
      </c>
      <c r="AD1475" s="141">
        <v>9.69E-2</v>
      </c>
      <c r="AE1475" s="186">
        <f t="shared" si="357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236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38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35</v>
      </c>
      <c r="B1476" s="179">
        <v>2021</v>
      </c>
      <c r="C1476" s="179">
        <v>1</v>
      </c>
      <c r="D1476" s="39" t="str">
        <f t="shared" si="351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354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355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85">
        <f t="shared" si="356"/>
        <v>97096.222500000003</v>
      </c>
      <c r="AD1476" s="141">
        <v>9.69E-2</v>
      </c>
      <c r="AE1476" s="186">
        <f t="shared" si="357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236" t="str">
        <f t="shared" si="364"/>
        <v>YAMAHA_Mounter</v>
      </c>
      <c r="AS1476" s="22">
        <f t="shared" si="363"/>
        <v>2</v>
      </c>
      <c r="AT1476" s="238" t="str">
        <f t="shared" si="365"/>
        <v>0-3 months</v>
      </c>
    </row>
    <row r="1477" spans="1:46" s="12" customFormat="1">
      <c r="A1477" s="13" t="s">
        <v>35</v>
      </c>
      <c r="B1477" s="179">
        <v>2021</v>
      </c>
      <c r="C1477" s="179">
        <v>1</v>
      </c>
      <c r="D1477" s="39" t="str">
        <f t="shared" si="351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354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355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85">
        <f t="shared" si="356"/>
        <v>97096.222500000003</v>
      </c>
      <c r="AD1477" s="141">
        <v>9.69E-2</v>
      </c>
      <c r="AE1477" s="186">
        <f t="shared" si="357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236" t="str">
        <f t="shared" si="364"/>
        <v>YAMAHA_Mounter</v>
      </c>
      <c r="AS1477" s="22">
        <f t="shared" si="363"/>
        <v>2</v>
      </c>
      <c r="AT1477" s="238" t="str">
        <f t="shared" si="365"/>
        <v>0-3 months</v>
      </c>
    </row>
    <row r="1478" spans="1:46" s="12" customFormat="1">
      <c r="A1478" s="13" t="s">
        <v>35</v>
      </c>
      <c r="B1478" s="179">
        <v>2021</v>
      </c>
      <c r="C1478" s="179">
        <v>1</v>
      </c>
      <c r="D1478" s="39" t="str">
        <f t="shared" si="351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354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355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85">
        <f t="shared" si="356"/>
        <v>64971.45</v>
      </c>
      <c r="AD1478" s="141">
        <v>9.69E-2</v>
      </c>
      <c r="AE1478" s="186">
        <f t="shared" si="357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236" t="str">
        <f t="shared" si="364"/>
        <v>YAMAHA_Mounter</v>
      </c>
      <c r="AS1478" s="22">
        <f t="shared" si="363"/>
        <v>2</v>
      </c>
      <c r="AT1478" s="238" t="str">
        <f t="shared" si="365"/>
        <v>0-3 months</v>
      </c>
    </row>
    <row r="1479" spans="1:46" s="12" customFormat="1">
      <c r="A1479" s="13" t="s">
        <v>35</v>
      </c>
      <c r="B1479" s="179">
        <v>2021</v>
      </c>
      <c r="C1479" s="179">
        <v>1</v>
      </c>
      <c r="D1479" s="39" t="str">
        <f t="shared" si="351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354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355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85">
        <f t="shared" si="356"/>
        <v>64971.45</v>
      </c>
      <c r="AD1479" s="141">
        <v>9.69E-2</v>
      </c>
      <c r="AE1479" s="186">
        <f t="shared" si="357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236" t="str">
        <f t="shared" si="364"/>
        <v>YAMAHA_Mounter</v>
      </c>
      <c r="AS1479" s="22">
        <f t="shared" si="363"/>
        <v>2</v>
      </c>
      <c r="AT1479" s="238" t="str">
        <f t="shared" si="365"/>
        <v>0-3 months</v>
      </c>
    </row>
    <row r="1480" spans="1:46" s="12" customFormat="1">
      <c r="A1480" s="13" t="s">
        <v>35</v>
      </c>
      <c r="B1480" s="179">
        <v>2021</v>
      </c>
      <c r="C1480" s="179">
        <v>1</v>
      </c>
      <c r="D1480" s="39" t="str">
        <f t="shared" si="351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354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355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85">
        <f t="shared" si="356"/>
        <v>64971.45</v>
      </c>
      <c r="AD1480" s="141">
        <v>9.69E-2</v>
      </c>
      <c r="AE1480" s="186">
        <f t="shared" si="357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236" t="str">
        <f t="shared" si="364"/>
        <v>YAMAHA_Mounter</v>
      </c>
      <c r="AS1480" s="22">
        <f t="shared" si="363"/>
        <v>2</v>
      </c>
      <c r="AT1480" s="238" t="str">
        <f t="shared" si="365"/>
        <v>0-3 months</v>
      </c>
    </row>
    <row r="1481" spans="1:46" s="12" customFormat="1">
      <c r="A1481" s="13" t="s">
        <v>35</v>
      </c>
      <c r="B1481" s="179">
        <v>2021</v>
      </c>
      <c r="C1481" s="179">
        <v>1</v>
      </c>
      <c r="D1481" s="39" t="str">
        <f t="shared" si="351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354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355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85">
        <f t="shared" si="356"/>
        <v>64971.45</v>
      </c>
      <c r="AD1481" s="141">
        <v>9.69E-2</v>
      </c>
      <c r="AE1481" s="186">
        <f t="shared" si="357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236" t="str">
        <f t="shared" si="364"/>
        <v>YAMAHA_Mounter</v>
      </c>
      <c r="AS1481" s="22">
        <f t="shared" si="363"/>
        <v>2</v>
      </c>
      <c r="AT1481" s="238" t="str">
        <f t="shared" si="365"/>
        <v>0-3 months</v>
      </c>
    </row>
    <row r="1482" spans="1:46" s="12" customFormat="1">
      <c r="A1482" s="13" t="s">
        <v>35</v>
      </c>
      <c r="B1482" s="179">
        <v>2021</v>
      </c>
      <c r="C1482" s="179">
        <v>1</v>
      </c>
      <c r="D1482" s="39" t="str">
        <f t="shared" si="351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354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355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85">
        <f t="shared" si="356"/>
        <v>63023.575221238942</v>
      </c>
      <c r="AD1482" s="141">
        <v>0.12364</v>
      </c>
      <c r="AE1482" s="186">
        <f t="shared" si="357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236" t="str">
        <f t="shared" si="364"/>
        <v>YAMAHA_Mounter</v>
      </c>
      <c r="AS1482" s="22">
        <f t="shared" si="363"/>
        <v>2</v>
      </c>
      <c r="AT1482" s="238" t="str">
        <f t="shared" si="365"/>
        <v>0-3 months</v>
      </c>
    </row>
    <row r="1483" spans="1:46" s="12" customFormat="1">
      <c r="A1483" s="13" t="s">
        <v>35</v>
      </c>
      <c r="B1483" s="179">
        <v>2021</v>
      </c>
      <c r="C1483" s="179">
        <v>1</v>
      </c>
      <c r="D1483" s="39" t="str">
        <f t="shared" si="351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354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355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85">
        <f t="shared" si="356"/>
        <v>85924.153982300893</v>
      </c>
      <c r="AD1483" s="141">
        <v>0.13969999999999999</v>
      </c>
      <c r="AE1483" s="186">
        <f t="shared" si="357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236" t="str">
        <f t="shared" si="364"/>
        <v>YAMAHA_Mounter</v>
      </c>
      <c r="AS1483" s="22">
        <f t="shared" si="363"/>
        <v>3</v>
      </c>
      <c r="AT1483" s="238" t="str">
        <f t="shared" si="365"/>
        <v>0-3 months</v>
      </c>
    </row>
    <row r="1484" spans="1:46" s="12" customFormat="1">
      <c r="A1484" s="13" t="s">
        <v>35</v>
      </c>
      <c r="B1484" s="179">
        <v>2021</v>
      </c>
      <c r="C1484" s="179">
        <v>1</v>
      </c>
      <c r="D1484" s="39" t="str">
        <f t="shared" si="351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354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355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85">
        <f t="shared" si="356"/>
        <v>85924.153982300893</v>
      </c>
      <c r="AD1484" s="141">
        <v>0.13969999999999999</v>
      </c>
      <c r="AE1484" s="186">
        <f t="shared" si="357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236" t="str">
        <f t="shared" si="364"/>
        <v>YAMAHA_Mounter</v>
      </c>
      <c r="AS1484" s="22">
        <f t="shared" si="363"/>
        <v>3</v>
      </c>
      <c r="AT1484" s="238" t="str">
        <f t="shared" si="365"/>
        <v>0-3 months</v>
      </c>
    </row>
    <row r="1485" spans="1:46" s="12" customFormat="1">
      <c r="A1485" s="13" t="s">
        <v>35</v>
      </c>
      <c r="B1485" s="179">
        <v>2021</v>
      </c>
      <c r="C1485" s="179">
        <v>1</v>
      </c>
      <c r="D1485" s="39" t="str">
        <f t="shared" si="351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354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355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85">
        <f t="shared" si="356"/>
        <v>72021.769911504438</v>
      </c>
      <c r="AD1485" s="141">
        <v>0.1452</v>
      </c>
      <c r="AE1485" s="186">
        <f t="shared" si="357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236" t="str">
        <f t="shared" si="364"/>
        <v>YAMAHA_Mounter</v>
      </c>
      <c r="AS1485" s="22">
        <f t="shared" si="363"/>
        <v>3</v>
      </c>
      <c r="AT1485" s="238" t="str">
        <f t="shared" si="365"/>
        <v>0-3 months</v>
      </c>
    </row>
    <row r="1486" spans="1:46" s="12" customFormat="1">
      <c r="A1486" s="13" t="s">
        <v>35</v>
      </c>
      <c r="B1486" s="179">
        <v>2021</v>
      </c>
      <c r="C1486" s="179">
        <v>1</v>
      </c>
      <c r="D1486" s="39" t="str">
        <f t="shared" si="351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354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355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85">
        <f t="shared" si="356"/>
        <v>99777.146399999998</v>
      </c>
      <c r="AD1486" s="141">
        <v>0.1104</v>
      </c>
      <c r="AE1486" s="186">
        <f t="shared" si="357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236" t="str">
        <f t="shared" si="364"/>
        <v>YAMAHA_Mounter</v>
      </c>
      <c r="AS1486" s="22">
        <f t="shared" si="363"/>
        <v>3</v>
      </c>
      <c r="AT1486" s="238" t="str">
        <f t="shared" si="365"/>
        <v>0-3 months</v>
      </c>
    </row>
    <row r="1487" spans="1:46" s="12" customFormat="1">
      <c r="A1487" s="13" t="s">
        <v>35</v>
      </c>
      <c r="B1487" s="179">
        <v>2021</v>
      </c>
      <c r="C1487" s="179">
        <v>1</v>
      </c>
      <c r="D1487" s="39" t="str">
        <f t="shared" si="351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354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355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85">
        <f t="shared" si="356"/>
        <v>92428.765317960002</v>
      </c>
      <c r="AD1487" s="141">
        <v>0.1459</v>
      </c>
      <c r="AE1487" s="186">
        <f t="shared" si="357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236" t="str">
        <f t="shared" si="364"/>
        <v>YAMAHA_Mounter</v>
      </c>
      <c r="AS1487" s="22">
        <f t="shared" si="363"/>
        <v>3</v>
      </c>
      <c r="AT1487" s="238" t="str">
        <f t="shared" si="365"/>
        <v>0-3 months</v>
      </c>
    </row>
    <row r="1488" spans="1:46" s="12" customFormat="1">
      <c r="A1488" s="13" t="s">
        <v>35</v>
      </c>
      <c r="B1488" s="179">
        <v>2021</v>
      </c>
      <c r="C1488" s="179">
        <v>1</v>
      </c>
      <c r="D1488" s="39" t="str">
        <f t="shared" si="351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354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355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85">
        <f t="shared" si="356"/>
        <v>115676.54867256638</v>
      </c>
      <c r="AD1488" s="141">
        <v>0.12659999999999999</v>
      </c>
      <c r="AE1488" s="186">
        <f t="shared" si="357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236" t="str">
        <f t="shared" si="364"/>
        <v>YAMAHA_Mounter</v>
      </c>
      <c r="AS1488" s="22">
        <f t="shared" si="363"/>
        <v>3</v>
      </c>
      <c r="AT1488" s="238" t="str">
        <f t="shared" si="365"/>
        <v>0-3 months</v>
      </c>
    </row>
    <row r="1489" spans="1:46" s="12" customFormat="1">
      <c r="A1489" s="13" t="s">
        <v>35</v>
      </c>
      <c r="B1489" s="179">
        <v>2021</v>
      </c>
      <c r="C1489" s="179">
        <v>1</v>
      </c>
      <c r="D1489" s="39" t="str">
        <f t="shared" si="351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354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355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85">
        <f t="shared" si="356"/>
        <v>115676.54867256638</v>
      </c>
      <c r="AD1489" s="141">
        <v>0.12659999999999999</v>
      </c>
      <c r="AE1489" s="186">
        <f t="shared" si="357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236" t="str">
        <f t="shared" si="364"/>
        <v>YAMAHA_Mounter</v>
      </c>
      <c r="AS1489" s="22">
        <f t="shared" si="363"/>
        <v>3</v>
      </c>
      <c r="AT1489" s="238" t="str">
        <f t="shared" si="365"/>
        <v>0-3 months</v>
      </c>
    </row>
    <row r="1490" spans="1:46" s="12" customFormat="1">
      <c r="A1490" s="13" t="s">
        <v>35</v>
      </c>
      <c r="B1490" s="179">
        <v>2021</v>
      </c>
      <c r="C1490" s="179">
        <v>1</v>
      </c>
      <c r="D1490" s="39" t="str">
        <f t="shared" si="351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354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355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85">
        <f t="shared" si="356"/>
        <v>115676.54867256638</v>
      </c>
      <c r="AD1490" s="141">
        <v>0.12659999999999999</v>
      </c>
      <c r="AE1490" s="186">
        <f t="shared" si="357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236" t="str">
        <f t="shared" si="364"/>
        <v>YAMAHA_Mounter</v>
      </c>
      <c r="AS1490" s="22">
        <f t="shared" si="363"/>
        <v>3</v>
      </c>
      <c r="AT1490" s="238" t="str">
        <f t="shared" si="365"/>
        <v>0-3 months</v>
      </c>
    </row>
    <row r="1491" spans="1:46" s="12" customFormat="1">
      <c r="A1491" s="13" t="s">
        <v>35</v>
      </c>
      <c r="B1491" s="179">
        <v>2021</v>
      </c>
      <c r="C1491" s="179">
        <v>1</v>
      </c>
      <c r="D1491" s="39" t="str">
        <f t="shared" si="351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354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355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85">
        <f t="shared" si="356"/>
        <v>115676.54867256638</v>
      </c>
      <c r="AD1491" s="141">
        <v>0.12659999999999999</v>
      </c>
      <c r="AE1491" s="186">
        <f t="shared" si="357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236" t="str">
        <f t="shared" si="364"/>
        <v>YAMAHA_Mounter</v>
      </c>
      <c r="AS1491" s="22">
        <f t="shared" si="363"/>
        <v>3</v>
      </c>
      <c r="AT1491" s="238" t="str">
        <f t="shared" si="365"/>
        <v>0-3 months</v>
      </c>
    </row>
    <row r="1492" spans="1:46" s="12" customFormat="1">
      <c r="A1492" s="13" t="s">
        <v>35</v>
      </c>
      <c r="B1492" s="179">
        <v>2021</v>
      </c>
      <c r="C1492" s="179">
        <v>1</v>
      </c>
      <c r="D1492" s="39" t="str">
        <f t="shared" si="351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354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355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85">
        <f t="shared" si="356"/>
        <v>432486.29790000001</v>
      </c>
      <c r="AD1492" s="141">
        <v>0.24490000000000001</v>
      </c>
      <c r="AE1492" s="186">
        <f t="shared" si="357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236" t="str">
        <f t="shared" si="364"/>
        <v>YAMAHA_Mounter</v>
      </c>
      <c r="AS1492" s="22">
        <f t="shared" si="363"/>
        <v>3</v>
      </c>
      <c r="AT1492" s="238" t="str">
        <f t="shared" si="365"/>
        <v>0-3 months</v>
      </c>
    </row>
    <row r="1493" spans="1:46" s="12" customFormat="1">
      <c r="A1493" s="13" t="s">
        <v>35</v>
      </c>
      <c r="B1493" s="179">
        <v>2021</v>
      </c>
      <c r="C1493" s="179">
        <v>1</v>
      </c>
      <c r="D1493" s="39" t="str">
        <f t="shared" si="351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354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355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85">
        <f t="shared" si="356"/>
        <v>169455.78</v>
      </c>
      <c r="AD1493" s="141">
        <v>0.18179999999999999</v>
      </c>
      <c r="AE1493" s="186">
        <f t="shared" si="357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236" t="str">
        <f t="shared" si="364"/>
        <v>YAMAHA_Mounter</v>
      </c>
      <c r="AS1493" s="22">
        <f t="shared" si="363"/>
        <v>3</v>
      </c>
      <c r="AT1493" s="238" t="str">
        <f t="shared" si="365"/>
        <v>0-3 months</v>
      </c>
    </row>
    <row r="1494" spans="1:46" s="12" customFormat="1">
      <c r="A1494" s="13" t="s">
        <v>35</v>
      </c>
      <c r="B1494" s="179">
        <v>2021</v>
      </c>
      <c r="C1494" s="179">
        <v>1</v>
      </c>
      <c r="D1494" s="39" t="str">
        <f t="shared" si="351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354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355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85">
        <f t="shared" si="356"/>
        <v>103068.21941999999</v>
      </c>
      <c r="AD1494" s="141">
        <v>0.18179999999999999</v>
      </c>
      <c r="AE1494" s="186">
        <f t="shared" si="357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236" t="str">
        <f t="shared" si="364"/>
        <v>YAMAHA_Mounter</v>
      </c>
      <c r="AS1494" s="22">
        <f t="shared" si="363"/>
        <v>3</v>
      </c>
      <c r="AT1494" s="238" t="str">
        <f t="shared" si="365"/>
        <v>0-3 months</v>
      </c>
    </row>
    <row r="1495" spans="1:46" s="12" customFormat="1">
      <c r="A1495" s="13" t="s">
        <v>35</v>
      </c>
      <c r="B1495" s="179">
        <v>2021</v>
      </c>
      <c r="C1495" s="179">
        <v>2</v>
      </c>
      <c r="D1495" s="39" t="str">
        <f t="shared" si="351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354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355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85">
        <f t="shared" si="356"/>
        <v>115864.33199999999</v>
      </c>
      <c r="AD1495" s="141">
        <v>0.1138</v>
      </c>
      <c r="AE1495" s="186">
        <f t="shared" si="357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236" t="str">
        <f t="shared" si="364"/>
        <v>YAMAHA_Mounter</v>
      </c>
      <c r="AS1495" s="22">
        <f t="shared" si="363"/>
        <v>2</v>
      </c>
      <c r="AT1495" s="238" t="str">
        <f t="shared" si="365"/>
        <v>0-3 months</v>
      </c>
    </row>
    <row r="1496" spans="1:46" s="12" customFormat="1">
      <c r="A1496" s="13" t="s">
        <v>35</v>
      </c>
      <c r="B1496" s="179">
        <v>2021</v>
      </c>
      <c r="C1496" s="179">
        <v>2</v>
      </c>
      <c r="D1496" s="39" t="str">
        <f t="shared" si="351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354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355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85">
        <f t="shared" si="356"/>
        <v>239914.65299999999</v>
      </c>
      <c r="AD1496" s="141">
        <v>0.16009999999999999</v>
      </c>
      <c r="AE1496" s="186">
        <f t="shared" si="357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236" t="str">
        <f t="shared" si="364"/>
        <v>YAMAHA_Mounter</v>
      </c>
      <c r="AS1496" s="22">
        <f t="shared" si="363"/>
        <v>2</v>
      </c>
      <c r="AT1496" s="238" t="str">
        <f t="shared" si="365"/>
        <v>0-3 months</v>
      </c>
    </row>
    <row r="1497" spans="1:46" s="12" customFormat="1">
      <c r="A1497" s="13" t="s">
        <v>35</v>
      </c>
      <c r="B1497" s="179">
        <v>2021</v>
      </c>
      <c r="C1497" s="179">
        <v>2</v>
      </c>
      <c r="D1497" s="39" t="str">
        <f t="shared" si="351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354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355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85">
        <f t="shared" si="356"/>
        <v>239914.65299999999</v>
      </c>
      <c r="AD1497" s="141">
        <v>0.16009999999999999</v>
      </c>
      <c r="AE1497" s="186">
        <f t="shared" si="357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236" t="str">
        <f t="shared" si="364"/>
        <v>YAMAHA_Mounter</v>
      </c>
      <c r="AS1497" s="22">
        <f t="shared" si="363"/>
        <v>2</v>
      </c>
      <c r="AT1497" s="238" t="str">
        <f t="shared" si="365"/>
        <v>0-3 months</v>
      </c>
    </row>
    <row r="1498" spans="1:46" s="12" customFormat="1">
      <c r="A1498" s="13" t="s">
        <v>35</v>
      </c>
      <c r="B1498" s="179">
        <v>2021</v>
      </c>
      <c r="C1498" s="179">
        <v>2</v>
      </c>
      <c r="D1498" s="39" t="str">
        <f t="shared" si="351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354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355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85">
        <f t="shared" si="356"/>
        <v>111443.31000000001</v>
      </c>
      <c r="AD1498" s="141">
        <v>0.14130000000000001</v>
      </c>
      <c r="AE1498" s="186">
        <f t="shared" si="357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236" t="str">
        <f t="shared" si="364"/>
        <v>YAMAHA_Mounter</v>
      </c>
      <c r="AS1498" s="22">
        <f t="shared" si="363"/>
        <v>2</v>
      </c>
      <c r="AT1498" s="238" t="str">
        <f t="shared" si="365"/>
        <v>0-3 months</v>
      </c>
    </row>
    <row r="1499" spans="1:46" s="12" customFormat="1">
      <c r="A1499" s="13" t="s">
        <v>35</v>
      </c>
      <c r="B1499" s="179">
        <v>2021</v>
      </c>
      <c r="C1499" s="179">
        <v>2</v>
      </c>
      <c r="D1499" s="39" t="str">
        <f t="shared" si="351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354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355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85">
        <f t="shared" si="356"/>
        <v>74464.393500000006</v>
      </c>
      <c r="AD1499" s="141">
        <v>0.14130000000000001</v>
      </c>
      <c r="AE1499" s="186">
        <f t="shared" si="357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236" t="str">
        <f t="shared" si="364"/>
        <v>YAMAHA_Mounter</v>
      </c>
      <c r="AS1499" s="22">
        <f t="shared" si="363"/>
        <v>2</v>
      </c>
      <c r="AT1499" s="238" t="str">
        <f t="shared" si="365"/>
        <v>0-3 months</v>
      </c>
    </row>
    <row r="1500" spans="1:46" s="12" customFormat="1">
      <c r="A1500" s="13" t="s">
        <v>35</v>
      </c>
      <c r="B1500" s="179">
        <v>2021</v>
      </c>
      <c r="C1500" s="179">
        <v>2</v>
      </c>
      <c r="D1500" s="39" t="str">
        <f t="shared" si="351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354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355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85">
        <f t="shared" si="356"/>
        <v>65144.771681415936</v>
      </c>
      <c r="AD1500" s="141">
        <v>0.129</v>
      </c>
      <c r="AE1500" s="186">
        <f t="shared" si="357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236" t="str">
        <f t="shared" si="364"/>
        <v>YAMAHA_Mounter</v>
      </c>
      <c r="AS1500" s="22">
        <f t="shared" si="363"/>
        <v>2</v>
      </c>
      <c r="AT1500" s="238" t="str">
        <f t="shared" si="365"/>
        <v>0-3 months</v>
      </c>
    </row>
    <row r="1501" spans="1:46" s="12" customFormat="1">
      <c r="A1501" s="13" t="s">
        <v>35</v>
      </c>
      <c r="B1501" s="179">
        <v>2021</v>
      </c>
      <c r="C1501" s="179">
        <v>2</v>
      </c>
      <c r="D1501" s="39" t="str">
        <f t="shared" si="351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354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355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85">
        <f t="shared" si="356"/>
        <v>65144.771681415936</v>
      </c>
      <c r="AD1501" s="141">
        <v>0.129</v>
      </c>
      <c r="AE1501" s="186">
        <f t="shared" si="357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236" t="str">
        <f t="shared" si="364"/>
        <v>YAMAHA_Mounter</v>
      </c>
      <c r="AS1501" s="22">
        <f t="shared" si="363"/>
        <v>2</v>
      </c>
      <c r="AT1501" s="238" t="str">
        <f t="shared" si="365"/>
        <v>0-3 months</v>
      </c>
    </row>
    <row r="1502" spans="1:46" s="12" customFormat="1">
      <c r="A1502" s="13" t="s">
        <v>35</v>
      </c>
      <c r="B1502" s="179">
        <v>2021</v>
      </c>
      <c r="C1502" s="179">
        <v>2</v>
      </c>
      <c r="D1502" s="39" t="str">
        <f t="shared" si="351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354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355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85">
        <f t="shared" si="356"/>
        <v>65144.771681415936</v>
      </c>
      <c r="AD1502" s="141">
        <v>0.129</v>
      </c>
      <c r="AE1502" s="186">
        <f t="shared" si="357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236" t="str">
        <f t="shared" si="364"/>
        <v>YAMAHA_Mounter</v>
      </c>
      <c r="AS1502" s="22">
        <f t="shared" si="363"/>
        <v>2</v>
      </c>
      <c r="AT1502" s="238" t="str">
        <f t="shared" si="365"/>
        <v>0-3 months</v>
      </c>
    </row>
    <row r="1503" spans="1:46" s="12" customFormat="1">
      <c r="A1503" s="13" t="s">
        <v>35</v>
      </c>
      <c r="B1503" s="179">
        <v>2021</v>
      </c>
      <c r="C1503" s="179">
        <v>3</v>
      </c>
      <c r="D1503" s="39" t="str">
        <f t="shared" si="351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354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355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85">
        <f t="shared" si="356"/>
        <v>98720.145000000004</v>
      </c>
      <c r="AD1503" s="141">
        <v>0.10050000000000001</v>
      </c>
      <c r="AE1503" s="186">
        <f t="shared" si="357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236" t="str">
        <f t="shared" si="364"/>
        <v>YAMAHA_Mounter</v>
      </c>
      <c r="AS1503" s="22">
        <f t="shared" si="363"/>
        <v>1</v>
      </c>
      <c r="AT1503" s="238" t="str">
        <f t="shared" si="365"/>
        <v>0-3 months</v>
      </c>
    </row>
    <row r="1504" spans="1:46" s="12" customFormat="1">
      <c r="A1504" s="13" t="s">
        <v>35</v>
      </c>
      <c r="B1504" s="179">
        <v>2021</v>
      </c>
      <c r="C1504" s="179">
        <v>3</v>
      </c>
      <c r="D1504" s="39" t="str">
        <f t="shared" si="351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354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355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85">
        <f t="shared" si="356"/>
        <v>54625.387094999998</v>
      </c>
      <c r="AD1504" s="141">
        <v>0.10050000000000001</v>
      </c>
      <c r="AE1504" s="186">
        <f t="shared" si="357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236" t="str">
        <f t="shared" si="364"/>
        <v>YAMAHA_Mounter</v>
      </c>
      <c r="AS1504" s="22">
        <f t="shared" si="363"/>
        <v>1</v>
      </c>
      <c r="AT1504" s="238" t="str">
        <f t="shared" si="365"/>
        <v>0-3 months</v>
      </c>
    </row>
    <row r="1505" spans="1:46" s="12" customFormat="1">
      <c r="A1505" s="13" t="s">
        <v>35</v>
      </c>
      <c r="B1505" s="179">
        <v>2021</v>
      </c>
      <c r="C1505" s="179">
        <v>2</v>
      </c>
      <c r="D1505" s="39" t="str">
        <f t="shared" si="351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354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355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85">
        <f t="shared" si="356"/>
        <v>96801.769911504438</v>
      </c>
      <c r="AD1505" s="141">
        <v>0.18540000000000001</v>
      </c>
      <c r="AE1505" s="186">
        <f t="shared" si="357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236" t="str">
        <f t="shared" si="364"/>
        <v>YAMAHA_Mounter</v>
      </c>
      <c r="AS1505" s="22">
        <f t="shared" si="363"/>
        <v>2</v>
      </c>
      <c r="AT1505" s="238" t="str">
        <f t="shared" si="365"/>
        <v>0-3 months</v>
      </c>
    </row>
    <row r="1506" spans="1:46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354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355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85">
        <f t="shared" si="356"/>
        <v>82060.649999999994</v>
      </c>
      <c r="AD1506" s="141">
        <v>0.105</v>
      </c>
      <c r="AE1506" s="186">
        <f t="shared" si="357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236" t="str">
        <f t="shared" si="364"/>
        <v>YAMAHA_Mounter</v>
      </c>
      <c r="AS1506" s="22">
        <f t="shared" si="363"/>
        <v>1</v>
      </c>
      <c r="AT1506" s="238" t="str">
        <f t="shared" si="365"/>
        <v>0-3 months</v>
      </c>
    </row>
    <row r="1507" spans="1:46" s="12" customFormat="1">
      <c r="A1507" s="13" t="s">
        <v>35</v>
      </c>
      <c r="B1507" s="179">
        <v>2021</v>
      </c>
      <c r="C1507" s="179">
        <v>3</v>
      </c>
      <c r="D1507" s="39" t="str">
        <f t="shared" si="367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354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355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85">
        <f t="shared" si="356"/>
        <v>82060.649999999994</v>
      </c>
      <c r="AD1507" s="141">
        <v>0.105</v>
      </c>
      <c r="AE1507" s="186">
        <f t="shared" si="357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236" t="str">
        <f t="shared" si="364"/>
        <v>YAMAHA_Mounter</v>
      </c>
      <c r="AS1507" s="22">
        <f t="shared" si="363"/>
        <v>1</v>
      </c>
      <c r="AT1507" s="238" t="str">
        <f t="shared" si="365"/>
        <v>0-3 months</v>
      </c>
    </row>
    <row r="1508" spans="1:46" s="12" customFormat="1">
      <c r="A1508" s="13" t="s">
        <v>35</v>
      </c>
      <c r="B1508" s="179">
        <v>2021</v>
      </c>
      <c r="C1508" s="179">
        <v>3</v>
      </c>
      <c r="D1508" s="39" t="str">
        <f t="shared" si="367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354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355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85">
        <f t="shared" si="356"/>
        <v>82060.649999999994</v>
      </c>
      <c r="AD1508" s="141">
        <v>0.105</v>
      </c>
      <c r="AE1508" s="186">
        <f t="shared" si="357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236" t="str">
        <f t="shared" si="364"/>
        <v>YAMAHA_Mounter</v>
      </c>
      <c r="AS1508" s="22">
        <f t="shared" si="363"/>
        <v>1</v>
      </c>
      <c r="AT1508" s="238" t="str">
        <f t="shared" si="365"/>
        <v>0-3 months</v>
      </c>
    </row>
    <row r="1509" spans="1:46" s="12" customFormat="1">
      <c r="A1509" s="13" t="s">
        <v>35</v>
      </c>
      <c r="B1509" s="179">
        <v>2021</v>
      </c>
      <c r="C1509" s="179">
        <v>3</v>
      </c>
      <c r="D1509" s="39" t="str">
        <f t="shared" si="367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354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355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85">
        <f t="shared" si="356"/>
        <v>412633.5</v>
      </c>
      <c r="AD1509" s="141">
        <v>0.23019999999999999</v>
      </c>
      <c r="AE1509" s="186">
        <f t="shared" si="357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236" t="str">
        <f t="shared" si="364"/>
        <v>YAMAHA_Mounter</v>
      </c>
      <c r="AS1509" s="22">
        <f t="shared" si="363"/>
        <v>1</v>
      </c>
      <c r="AT1509" s="238" t="str">
        <f t="shared" si="365"/>
        <v>0-3 months</v>
      </c>
    </row>
    <row r="1510" spans="1:46" s="12" customFormat="1">
      <c r="A1510" s="13" t="s">
        <v>35</v>
      </c>
      <c r="B1510" s="179">
        <v>2021</v>
      </c>
      <c r="C1510" s="179">
        <v>3</v>
      </c>
      <c r="D1510" s="39" t="str">
        <f t="shared" si="367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354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355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85">
        <f t="shared" si="356"/>
        <v>293795.05199999997</v>
      </c>
      <c r="AD1510" s="141">
        <v>0.23019999999999999</v>
      </c>
      <c r="AE1510" s="186">
        <f t="shared" si="357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236" t="str">
        <f t="shared" si="364"/>
        <v>YAMAHA_Mounter</v>
      </c>
      <c r="AS1510" s="22">
        <f t="shared" si="363"/>
        <v>1</v>
      </c>
      <c r="AT1510" s="238" t="str">
        <f t="shared" si="365"/>
        <v>0-3 months</v>
      </c>
    </row>
    <row r="1511" spans="1:46" s="12" customFormat="1">
      <c r="A1511" s="13" t="s">
        <v>35</v>
      </c>
      <c r="B1511" s="179">
        <v>2021</v>
      </c>
      <c r="C1511" s="179">
        <v>3</v>
      </c>
      <c r="D1511" s="39" t="str">
        <f t="shared" si="367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354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355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85">
        <f t="shared" si="356"/>
        <v>86771.268299999996</v>
      </c>
      <c r="AD1511" s="141">
        <v>0.1439</v>
      </c>
      <c r="AE1511" s="186">
        <f t="shared" si="357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236" t="str">
        <f t="shared" si="364"/>
        <v>YAMAHA_Mounter</v>
      </c>
      <c r="AS1511" s="22">
        <f t="shared" si="363"/>
        <v>1</v>
      </c>
      <c r="AT1511" s="238" t="str">
        <f t="shared" si="365"/>
        <v>0-3 months</v>
      </c>
    </row>
    <row r="1512" spans="1:46" s="12" customFormat="1">
      <c r="A1512" s="13" t="s">
        <v>35</v>
      </c>
      <c r="B1512" s="179">
        <v>2021</v>
      </c>
      <c r="C1512" s="179">
        <v>2</v>
      </c>
      <c r="D1512" s="39" t="str">
        <f t="shared" si="367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354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355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85">
        <f t="shared" si="356"/>
        <v>81304.715044247801</v>
      </c>
      <c r="AD1512" s="141">
        <v>0.13020000000000001</v>
      </c>
      <c r="AE1512" s="186">
        <f t="shared" si="357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236" t="str">
        <f t="shared" si="364"/>
        <v>YAMAHA_Mounter</v>
      </c>
      <c r="AS1512" s="22">
        <f t="shared" si="363"/>
        <v>2</v>
      </c>
      <c r="AT1512" s="238" t="str">
        <f t="shared" si="365"/>
        <v>0-3 months</v>
      </c>
    </row>
    <row r="1513" spans="1:46" s="12" customFormat="1">
      <c r="A1513" s="13" t="s">
        <v>35</v>
      </c>
      <c r="B1513" s="179">
        <v>2021</v>
      </c>
      <c r="C1513" s="179">
        <v>2</v>
      </c>
      <c r="D1513" s="39" t="str">
        <f t="shared" si="367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354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355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85">
        <f t="shared" si="356"/>
        <v>108768.84955752215</v>
      </c>
      <c r="AD1513" s="141">
        <v>0.13020000000000001</v>
      </c>
      <c r="AE1513" s="186">
        <f t="shared" si="357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236" t="str">
        <f t="shared" si="364"/>
        <v>YAMAHA_Mounter</v>
      </c>
      <c r="AS1513" s="22">
        <f t="shared" si="363"/>
        <v>2</v>
      </c>
      <c r="AT1513" s="238" t="str">
        <f t="shared" si="365"/>
        <v>0-3 months</v>
      </c>
    </row>
    <row r="1514" spans="1:46" s="12" customFormat="1">
      <c r="A1514" s="13" t="s">
        <v>35</v>
      </c>
      <c r="B1514" s="179">
        <v>2021</v>
      </c>
      <c r="C1514" s="179">
        <v>3</v>
      </c>
      <c r="D1514" s="39" t="str">
        <f t="shared" si="367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354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355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85">
        <f t="shared" si="356"/>
        <v>128148.60566371682</v>
      </c>
      <c r="AD1514" s="141">
        <v>0.16489999999999999</v>
      </c>
      <c r="AE1514" s="186">
        <f t="shared" si="357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236" t="str">
        <f t="shared" si="364"/>
        <v>YAMAHA_Mounter</v>
      </c>
      <c r="AS1514" s="22">
        <f t="shared" si="363"/>
        <v>1</v>
      </c>
      <c r="AT1514" s="238" t="str">
        <f t="shared" si="365"/>
        <v>0-3 months</v>
      </c>
    </row>
    <row r="1515" spans="1:46" s="12" customFormat="1">
      <c r="A1515" s="13" t="s">
        <v>35</v>
      </c>
      <c r="B1515" s="179">
        <v>2021</v>
      </c>
      <c r="C1515" s="179">
        <v>3</v>
      </c>
      <c r="D1515" s="39" t="str">
        <f t="shared" si="367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354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355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85">
        <f t="shared" si="356"/>
        <v>168265.70268300001</v>
      </c>
      <c r="AD1515" s="141">
        <v>0.19500000000000001</v>
      </c>
      <c r="AE1515" s="186">
        <f t="shared" si="357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236" t="str">
        <f t="shared" si="364"/>
        <v>YAMAHA_Mounter</v>
      </c>
      <c r="AS1515" s="22">
        <f t="shared" si="363"/>
        <v>1</v>
      </c>
      <c r="AT1515" s="238" t="str">
        <f t="shared" si="365"/>
        <v>0-3 months</v>
      </c>
    </row>
    <row r="1516" spans="1:46" s="12" customFormat="1">
      <c r="A1516" s="13" t="s">
        <v>35</v>
      </c>
      <c r="B1516" s="179">
        <v>2021</v>
      </c>
      <c r="C1516" s="179">
        <v>3</v>
      </c>
      <c r="D1516" s="39" t="str">
        <f t="shared" si="367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354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355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85">
        <f t="shared" si="356"/>
        <v>111852</v>
      </c>
      <c r="AD1516" s="141">
        <v>0.19500000000000001</v>
      </c>
      <c r="AE1516" s="186">
        <f t="shared" si="357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236" t="str">
        <f t="shared" si="364"/>
        <v>YAMAHA_Mounter</v>
      </c>
      <c r="AS1516" s="22">
        <f t="shared" si="363"/>
        <v>1</v>
      </c>
      <c r="AT1516" s="238" t="str">
        <f t="shared" si="365"/>
        <v>0-3 months</v>
      </c>
    </row>
    <row r="1517" spans="1:46" s="12" customFormat="1">
      <c r="A1517" s="13" t="s">
        <v>40</v>
      </c>
      <c r="B1517" s="179">
        <v>2021</v>
      </c>
      <c r="C1517" s="179">
        <v>4</v>
      </c>
      <c r="D1517" s="39" t="str">
        <f t="shared" si="367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354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355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85">
        <f t="shared" si="356"/>
        <v>146695.9918584071</v>
      </c>
      <c r="AD1517" s="141">
        <v>0.1421</v>
      </c>
      <c r="AE1517" s="186">
        <f t="shared" si="357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236" t="str">
        <f t="shared" si="364"/>
        <v>YAMAHA_Mounter</v>
      </c>
      <c r="AS1517" s="22">
        <f t="shared" si="363"/>
        <v>0</v>
      </c>
      <c r="AT1517" s="238" t="str">
        <f t="shared" si="365"/>
        <v>0-3 months</v>
      </c>
    </row>
    <row r="1518" spans="1:46" s="12" customFormat="1">
      <c r="A1518" s="13" t="s">
        <v>40</v>
      </c>
      <c r="B1518" s="179">
        <v>2021</v>
      </c>
      <c r="C1518" s="179">
        <v>4</v>
      </c>
      <c r="D1518" s="39" t="str">
        <f t="shared" si="367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354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355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85">
        <f t="shared" si="356"/>
        <v>70225.663716814175</v>
      </c>
      <c r="AD1518" s="141">
        <v>0.13450000000000001</v>
      </c>
      <c r="AE1518" s="186">
        <f t="shared" si="357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236" t="str">
        <f t="shared" si="364"/>
        <v>YAMAHA_Mounter</v>
      </c>
      <c r="AS1518" s="22">
        <f t="shared" si="363"/>
        <v>0</v>
      </c>
      <c r="AT1518" s="238" t="str">
        <f t="shared" si="365"/>
        <v>0-3 months</v>
      </c>
    </row>
    <row r="1519" spans="1:46" s="12" customFormat="1">
      <c r="A1519" s="13" t="s">
        <v>40</v>
      </c>
      <c r="B1519" s="179">
        <v>2021</v>
      </c>
      <c r="C1519" s="179">
        <v>4</v>
      </c>
      <c r="D1519" s="39" t="str">
        <f t="shared" si="367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354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355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85">
        <f t="shared" si="356"/>
        <v>124889.94690265488</v>
      </c>
      <c r="AD1519" s="141">
        <v>0.12859999999999999</v>
      </c>
      <c r="AE1519" s="186">
        <f t="shared" si="357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236" t="str">
        <f t="shared" si="364"/>
        <v>YAMAHA_Mounter</v>
      </c>
      <c r="AS1519" s="22">
        <f t="shared" si="363"/>
        <v>0</v>
      </c>
      <c r="AT1519" s="238" t="str">
        <f t="shared" si="365"/>
        <v>0-3 months</v>
      </c>
    </row>
    <row r="1520" spans="1:46" s="12" customFormat="1">
      <c r="A1520" s="13" t="s">
        <v>40</v>
      </c>
      <c r="B1520" s="179">
        <v>2021</v>
      </c>
      <c r="C1520" s="179">
        <v>4</v>
      </c>
      <c r="D1520" s="39" t="str">
        <f t="shared" si="367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354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355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85">
        <f t="shared" si="356"/>
        <v>124889.94690265488</v>
      </c>
      <c r="AD1520" s="141">
        <v>0.12859999999999999</v>
      </c>
      <c r="AE1520" s="186">
        <f t="shared" si="357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236" t="str">
        <f t="shared" si="364"/>
        <v>YAMAHA_Mounter</v>
      </c>
      <c r="AS1520" s="22">
        <f t="shared" si="363"/>
        <v>0</v>
      </c>
      <c r="AT1520" s="238" t="str">
        <f t="shared" si="365"/>
        <v>0-3 months</v>
      </c>
    </row>
    <row r="1521" spans="1:46" s="12" customFormat="1">
      <c r="A1521" s="13" t="s">
        <v>35</v>
      </c>
      <c r="B1521" s="179">
        <v>2021</v>
      </c>
      <c r="C1521" s="179">
        <v>3</v>
      </c>
      <c r="D1521" s="39" t="str">
        <f t="shared" si="367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354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355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85">
        <f t="shared" si="356"/>
        <v>77738.142500000002</v>
      </c>
      <c r="AD1521" s="141">
        <v>9.0499999999999997E-2</v>
      </c>
      <c r="AE1521" s="186">
        <f t="shared" si="357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236" t="str">
        <f t="shared" si="364"/>
        <v>YAMAHA_Mounter</v>
      </c>
      <c r="AS1521" s="22">
        <f t="shared" si="363"/>
        <v>0</v>
      </c>
      <c r="AT1521" s="238" t="str">
        <f t="shared" si="365"/>
        <v>0-3 months</v>
      </c>
    </row>
    <row r="1522" spans="1:46" s="12" customFormat="1">
      <c r="A1522" s="13" t="s">
        <v>35</v>
      </c>
      <c r="B1522" s="179">
        <v>2021</v>
      </c>
      <c r="C1522" s="179">
        <v>3</v>
      </c>
      <c r="D1522" s="39" t="str">
        <f t="shared" si="367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354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355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85">
        <f t="shared" si="356"/>
        <v>77738.142500000002</v>
      </c>
      <c r="AD1522" s="141">
        <v>9.0499999999999997E-2</v>
      </c>
      <c r="AE1522" s="186">
        <f t="shared" si="357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236" t="str">
        <f t="shared" si="364"/>
        <v>YAMAHA_Mounter</v>
      </c>
      <c r="AS1522" s="22">
        <f t="shared" si="363"/>
        <v>0</v>
      </c>
      <c r="AT1522" s="238" t="str">
        <f t="shared" si="365"/>
        <v>0-3 months</v>
      </c>
    </row>
    <row r="1523" spans="1:46" s="12" customFormat="1">
      <c r="A1523" s="13" t="s">
        <v>35</v>
      </c>
      <c r="B1523" s="179">
        <v>2021</v>
      </c>
      <c r="C1523" s="179">
        <v>3</v>
      </c>
      <c r="D1523" s="39" t="str">
        <f t="shared" si="367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354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355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85">
        <f t="shared" si="356"/>
        <v>50566.875</v>
      </c>
      <c r="AD1523" s="141">
        <v>9.0499999999999997E-2</v>
      </c>
      <c r="AE1523" s="186">
        <f t="shared" si="357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236" t="str">
        <f t="shared" si="364"/>
        <v>YAMAHA_Mounter</v>
      </c>
      <c r="AS1523" s="22">
        <f t="shared" si="363"/>
        <v>0</v>
      </c>
      <c r="AT1523" s="238" t="str">
        <f t="shared" si="365"/>
        <v>0-3 months</v>
      </c>
    </row>
    <row r="1524" spans="1:46" s="12" customFormat="1">
      <c r="A1524" s="13" t="s">
        <v>35</v>
      </c>
      <c r="B1524" s="179">
        <v>2021</v>
      </c>
      <c r="C1524" s="179">
        <v>3</v>
      </c>
      <c r="D1524" s="39" t="str">
        <f t="shared" si="367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354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355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85">
        <f t="shared" si="356"/>
        <v>50566.875</v>
      </c>
      <c r="AD1524" s="141">
        <v>9.0499999999999997E-2</v>
      </c>
      <c r="AE1524" s="186">
        <f t="shared" si="357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236" t="str">
        <f t="shared" si="364"/>
        <v>YAMAHA_Mounter</v>
      </c>
      <c r="AS1524" s="22">
        <f t="shared" si="363"/>
        <v>0</v>
      </c>
      <c r="AT1524" s="238" t="str">
        <f t="shared" si="365"/>
        <v>0-3 months</v>
      </c>
    </row>
    <row r="1525" spans="1:46" s="12" customFormat="1">
      <c r="A1525" s="13" t="s">
        <v>35</v>
      </c>
      <c r="B1525" s="179">
        <v>2021</v>
      </c>
      <c r="C1525" s="179">
        <v>3</v>
      </c>
      <c r="D1525" s="39" t="str">
        <f t="shared" si="367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354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355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85">
        <f t="shared" si="356"/>
        <v>77738.142500000002</v>
      </c>
      <c r="AD1525" s="141">
        <v>9.0499999999999997E-2</v>
      </c>
      <c r="AE1525" s="186">
        <f t="shared" si="357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236" t="str">
        <f t="shared" si="364"/>
        <v>YAMAHA_Mounter</v>
      </c>
      <c r="AS1525" s="22">
        <f t="shared" si="363"/>
        <v>0</v>
      </c>
      <c r="AT1525" s="238" t="str">
        <f t="shared" si="365"/>
        <v>0-3 months</v>
      </c>
    </row>
    <row r="1526" spans="1:46" s="12" customFormat="1">
      <c r="A1526" s="13" t="s">
        <v>35</v>
      </c>
      <c r="B1526" s="179">
        <v>2021</v>
      </c>
      <c r="C1526" s="179">
        <v>3</v>
      </c>
      <c r="D1526" s="39" t="str">
        <f t="shared" si="367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354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355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85">
        <f t="shared" si="356"/>
        <v>77738.142500000002</v>
      </c>
      <c r="AD1526" s="141">
        <v>9.0499999999999997E-2</v>
      </c>
      <c r="AE1526" s="186">
        <f t="shared" si="357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236" t="str">
        <f t="shared" si="364"/>
        <v>YAMAHA_Mounter</v>
      </c>
      <c r="AS1526" s="22">
        <f t="shared" si="363"/>
        <v>0</v>
      </c>
      <c r="AT1526" s="238" t="str">
        <f t="shared" si="365"/>
        <v>0-3 months</v>
      </c>
    </row>
    <row r="1527" spans="1:46" s="12" customFormat="1">
      <c r="A1527" s="13" t="s">
        <v>35</v>
      </c>
      <c r="B1527" s="179">
        <v>2021</v>
      </c>
      <c r="C1527" s="179">
        <v>3</v>
      </c>
      <c r="D1527" s="39" t="str">
        <f t="shared" si="367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354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355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85">
        <f t="shared" si="356"/>
        <v>50566.875</v>
      </c>
      <c r="AD1527" s="141">
        <v>9.0499999999999997E-2</v>
      </c>
      <c r="AE1527" s="186">
        <f t="shared" si="357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236" t="str">
        <f t="shared" si="364"/>
        <v>YAMAHA_Mounter</v>
      </c>
      <c r="AS1527" s="22">
        <f t="shared" si="363"/>
        <v>0</v>
      </c>
      <c r="AT1527" s="238" t="str">
        <f t="shared" si="365"/>
        <v>0-3 months</v>
      </c>
    </row>
    <row r="1528" spans="1:46" s="12" customFormat="1">
      <c r="A1528" s="13" t="s">
        <v>35</v>
      </c>
      <c r="B1528" s="179">
        <v>2021</v>
      </c>
      <c r="C1528" s="179">
        <v>3</v>
      </c>
      <c r="D1528" s="39" t="str">
        <f t="shared" si="367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354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355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85">
        <f t="shared" si="356"/>
        <v>50566.875</v>
      </c>
      <c r="AD1528" s="141">
        <v>9.0499999999999997E-2</v>
      </c>
      <c r="AE1528" s="186">
        <f t="shared" si="357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236" t="str">
        <f t="shared" si="364"/>
        <v>YAMAHA_Mounter</v>
      </c>
      <c r="AS1528" s="22">
        <f t="shared" si="363"/>
        <v>0</v>
      </c>
      <c r="AT1528" s="238" t="str">
        <f t="shared" si="365"/>
        <v>0-3 months</v>
      </c>
    </row>
    <row r="1529" spans="1:46" s="12" customFormat="1">
      <c r="A1529" s="13" t="s">
        <v>35</v>
      </c>
      <c r="B1529" s="179">
        <v>2021</v>
      </c>
      <c r="C1529" s="179">
        <v>1</v>
      </c>
      <c r="D1529" s="39" t="str">
        <f t="shared" si="367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354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355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85">
        <f t="shared" si="356"/>
        <v>82350.631999999998</v>
      </c>
      <c r="AD1529" s="141">
        <v>0.12709999999999999</v>
      </c>
      <c r="AE1529" s="186">
        <f t="shared" si="357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236" t="str">
        <f t="shared" si="364"/>
        <v>YAMAHA_Mounter</v>
      </c>
      <c r="AS1529" s="22">
        <f t="shared" si="363"/>
        <v>4</v>
      </c>
      <c r="AT1529" s="238" t="str">
        <f t="shared" si="365"/>
        <v>4-6 months</v>
      </c>
    </row>
    <row r="1530" spans="1:46" s="12" customFormat="1">
      <c r="A1530" s="13" t="s">
        <v>35</v>
      </c>
      <c r="B1530" s="179">
        <v>2021</v>
      </c>
      <c r="C1530" s="179">
        <v>1</v>
      </c>
      <c r="D1530" s="39" t="str">
        <f t="shared" si="367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354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355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85">
        <f t="shared" si="356"/>
        <v>111034.56</v>
      </c>
      <c r="AD1530" s="141">
        <v>0.12709999999999999</v>
      </c>
      <c r="AE1530" s="186">
        <f t="shared" si="357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236" t="str">
        <f t="shared" si="364"/>
        <v>YAMAHA_Mounter</v>
      </c>
      <c r="AS1530" s="22">
        <f t="shared" si="363"/>
        <v>4</v>
      </c>
      <c r="AT1530" s="238" t="str">
        <f t="shared" si="365"/>
        <v>4-6 months</v>
      </c>
    </row>
    <row r="1531" spans="1:46" s="12" customFormat="1">
      <c r="A1531" s="13" t="s">
        <v>35</v>
      </c>
      <c r="B1531" s="179">
        <v>2021</v>
      </c>
      <c r="C1531" s="179">
        <v>1</v>
      </c>
      <c r="D1531" s="39" t="str">
        <f t="shared" si="367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354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355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85">
        <f t="shared" si="356"/>
        <v>100376.64</v>
      </c>
      <c r="AD1531" s="141">
        <v>0.1149</v>
      </c>
      <c r="AE1531" s="186">
        <f t="shared" si="357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236" t="str">
        <f t="shared" si="364"/>
        <v>YAMAHA_Mounter</v>
      </c>
      <c r="AS1531" s="22">
        <f t="shared" si="363"/>
        <v>4</v>
      </c>
      <c r="AT1531" s="238" t="str">
        <f t="shared" si="365"/>
        <v>4-6 months</v>
      </c>
    </row>
    <row r="1532" spans="1:46" s="12" customFormat="1">
      <c r="A1532" s="13" t="s">
        <v>35</v>
      </c>
      <c r="B1532" s="179">
        <v>2021</v>
      </c>
      <c r="C1532" s="179">
        <v>1</v>
      </c>
      <c r="D1532" s="39" t="str">
        <f t="shared" si="367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354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355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85">
        <f t="shared" si="356"/>
        <v>100376.64</v>
      </c>
      <c r="AD1532" s="141">
        <v>0.1149</v>
      </c>
      <c r="AE1532" s="186">
        <f t="shared" si="357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236" t="str">
        <f t="shared" si="364"/>
        <v>YAMAHA_Mounter</v>
      </c>
      <c r="AS1532" s="22">
        <f t="shared" si="363"/>
        <v>4</v>
      </c>
      <c r="AT1532" s="238" t="str">
        <f t="shared" si="365"/>
        <v>4-6 months</v>
      </c>
    </row>
    <row r="1533" spans="1:46" s="12" customFormat="1">
      <c r="A1533" s="13" t="s">
        <v>35</v>
      </c>
      <c r="B1533" s="179">
        <v>2021</v>
      </c>
      <c r="C1533" s="179">
        <v>1</v>
      </c>
      <c r="D1533" s="39" t="str">
        <f t="shared" si="367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354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355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85">
        <f t="shared" si="356"/>
        <v>100376.64</v>
      </c>
      <c r="AD1533" s="141">
        <v>0.1149</v>
      </c>
      <c r="AE1533" s="186">
        <f t="shared" si="357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236" t="str">
        <f t="shared" si="364"/>
        <v>YAMAHA_Mounter</v>
      </c>
      <c r="AS1533" s="22">
        <f t="shared" si="363"/>
        <v>4</v>
      </c>
      <c r="AT1533" s="238" t="str">
        <f t="shared" si="365"/>
        <v>4-6 months</v>
      </c>
    </row>
    <row r="1534" spans="1:46" s="12" customFormat="1">
      <c r="A1534" s="13" t="s">
        <v>35</v>
      </c>
      <c r="B1534" s="179">
        <v>2021</v>
      </c>
      <c r="C1534" s="179">
        <v>1</v>
      </c>
      <c r="D1534" s="39" t="str">
        <f t="shared" si="367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354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355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85">
        <f t="shared" si="356"/>
        <v>77791.896000000008</v>
      </c>
      <c r="AD1534" s="141">
        <v>0.1149</v>
      </c>
      <c r="AE1534" s="186">
        <f t="shared" si="357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236" t="str">
        <f t="shared" si="364"/>
        <v>YAMAHA_Mounter</v>
      </c>
      <c r="AS1534" s="22">
        <f t="shared" si="363"/>
        <v>4</v>
      </c>
      <c r="AT1534" s="238" t="str">
        <f t="shared" si="365"/>
        <v>4-6 months</v>
      </c>
    </row>
    <row r="1535" spans="1:46" s="12" customFormat="1">
      <c r="A1535" s="13" t="s">
        <v>35</v>
      </c>
      <c r="B1535" s="179">
        <v>2021</v>
      </c>
      <c r="C1535" s="179">
        <v>1</v>
      </c>
      <c r="D1535" s="39" t="str">
        <f t="shared" si="367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354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355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85">
        <f t="shared" si="356"/>
        <v>77791.896000000008</v>
      </c>
      <c r="AD1535" s="141">
        <v>0.1149</v>
      </c>
      <c r="AE1535" s="186">
        <f t="shared" si="357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236" t="str">
        <f t="shared" si="364"/>
        <v>YAMAHA_Mounter</v>
      </c>
      <c r="AS1535" s="22">
        <f t="shared" si="363"/>
        <v>4</v>
      </c>
      <c r="AT1535" s="238" t="str">
        <f t="shared" si="365"/>
        <v>4-6 months</v>
      </c>
    </row>
    <row r="1536" spans="1:46" s="12" customFormat="1">
      <c r="A1536" s="13" t="s">
        <v>35</v>
      </c>
      <c r="B1536" s="179">
        <v>2021</v>
      </c>
      <c r="C1536" s="179">
        <v>1</v>
      </c>
      <c r="D1536" s="39" t="str">
        <f t="shared" si="367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354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355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85">
        <f t="shared" si="356"/>
        <v>77791.896000000008</v>
      </c>
      <c r="AD1536" s="141">
        <v>0.1149</v>
      </c>
      <c r="AE1536" s="186">
        <f t="shared" si="357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236" t="str">
        <f t="shared" si="364"/>
        <v>YAMAHA_Mounter</v>
      </c>
      <c r="AS1536" s="22">
        <f t="shared" si="363"/>
        <v>4</v>
      </c>
      <c r="AT1536" s="238" t="str">
        <f t="shared" si="365"/>
        <v>4-6 months</v>
      </c>
    </row>
    <row r="1537" spans="1:46" s="12" customFormat="1">
      <c r="A1537" s="13" t="s">
        <v>35</v>
      </c>
      <c r="B1537" s="179">
        <v>2021</v>
      </c>
      <c r="C1537" s="179">
        <v>1</v>
      </c>
      <c r="D1537" s="39" t="str">
        <f t="shared" si="367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354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355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85">
        <f t="shared" si="356"/>
        <v>75295.584000000003</v>
      </c>
      <c r="AD1537" s="141">
        <v>0.15210000000000001</v>
      </c>
      <c r="AE1537" s="186">
        <f t="shared" si="357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236" t="str">
        <f t="shared" si="364"/>
        <v>YAMAHA_Mounter</v>
      </c>
      <c r="AS1537" s="22">
        <f t="shared" si="363"/>
        <v>4</v>
      </c>
      <c r="AT1537" s="238" t="str">
        <f t="shared" si="365"/>
        <v>4-6 months</v>
      </c>
    </row>
    <row r="1538" spans="1:46" s="12" customFormat="1">
      <c r="A1538" s="13" t="s">
        <v>35</v>
      </c>
      <c r="B1538" s="179">
        <v>2021</v>
      </c>
      <c r="C1538" s="179">
        <v>1</v>
      </c>
      <c r="D1538" s="39" t="str">
        <f t="shared" si="367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85">
        <f t="shared" ref="AC1538:AC1601" si="372">IF(R1538&lt;&gt;"",AB1538*AD1538,"")</f>
        <v>156669.78761061947</v>
      </c>
      <c r="AD1538" s="141">
        <v>0.1036</v>
      </c>
      <c r="AE1538" s="186">
        <f t="shared" ref="AE1538:AE1601" si="373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236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38" t="str">
        <f t="shared" si="365"/>
        <v>4-6 months</v>
      </c>
    </row>
    <row r="1539" spans="1:46" s="12" customFormat="1">
      <c r="A1539" s="13" t="s">
        <v>35</v>
      </c>
      <c r="B1539" s="179">
        <v>2021</v>
      </c>
      <c r="C1539" s="179">
        <v>1</v>
      </c>
      <c r="D1539" s="39" t="str">
        <f t="shared" si="367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370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371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85">
        <f t="shared" si="372"/>
        <v>156669.78761061947</v>
      </c>
      <c r="AD1539" s="141">
        <v>0.1036</v>
      </c>
      <c r="AE1539" s="186">
        <f t="shared" si="373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236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38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35</v>
      </c>
      <c r="B1540" s="179">
        <v>2021</v>
      </c>
      <c r="C1540" s="179">
        <v>1</v>
      </c>
      <c r="D1540" s="39" t="str">
        <f t="shared" si="367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370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371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85">
        <f t="shared" si="372"/>
        <v>156669.78761061947</v>
      </c>
      <c r="AD1540" s="141">
        <v>0.1036</v>
      </c>
      <c r="AE1540" s="186">
        <f t="shared" si="373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236" t="str">
        <f t="shared" si="380"/>
        <v>YAMAHA_Mounter</v>
      </c>
      <c r="AS1540" s="22">
        <f t="shared" si="379"/>
        <v>4</v>
      </c>
      <c r="AT1540" s="238" t="str">
        <f t="shared" si="381"/>
        <v>4-6 months</v>
      </c>
    </row>
    <row r="1541" spans="1:46" s="12" customFormat="1">
      <c r="A1541" s="13" t="s">
        <v>35</v>
      </c>
      <c r="B1541" s="179">
        <v>2021</v>
      </c>
      <c r="C1541" s="179">
        <v>1</v>
      </c>
      <c r="D1541" s="39" t="str">
        <f t="shared" si="367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370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371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85">
        <f t="shared" si="372"/>
        <v>156669.78761061947</v>
      </c>
      <c r="AD1541" s="141">
        <v>0.1036</v>
      </c>
      <c r="AE1541" s="186">
        <f t="shared" si="373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236" t="str">
        <f t="shared" si="380"/>
        <v>YAMAHA_Mounter</v>
      </c>
      <c r="AS1541" s="22">
        <f t="shared" si="379"/>
        <v>4</v>
      </c>
      <c r="AT1541" s="238" t="str">
        <f t="shared" si="381"/>
        <v>4-6 months</v>
      </c>
    </row>
    <row r="1542" spans="1:46" s="12" customFormat="1">
      <c r="A1542" s="13" t="s">
        <v>35</v>
      </c>
      <c r="B1542" s="179">
        <v>2021</v>
      </c>
      <c r="C1542" s="179">
        <v>1</v>
      </c>
      <c r="D1542" s="39" t="str">
        <f t="shared" si="367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370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371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85">
        <f t="shared" si="372"/>
        <v>113675.75856</v>
      </c>
      <c r="AD1542" s="141">
        <v>0.1227</v>
      </c>
      <c r="AE1542" s="186">
        <f t="shared" si="373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236" t="str">
        <f t="shared" si="380"/>
        <v>YAMAHA_Mounter</v>
      </c>
      <c r="AS1542" s="22">
        <f t="shared" si="379"/>
        <v>4</v>
      </c>
      <c r="AT1542" s="238" t="str">
        <f t="shared" si="381"/>
        <v>4-6 months</v>
      </c>
    </row>
    <row r="1543" spans="1:46" s="12" customFormat="1">
      <c r="A1543" s="13" t="s">
        <v>35</v>
      </c>
      <c r="B1543" s="179">
        <v>2021</v>
      </c>
      <c r="C1543" s="179">
        <v>1</v>
      </c>
      <c r="D1543" s="39" t="str">
        <f t="shared" si="367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370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371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85">
        <f t="shared" si="372"/>
        <v>92514.239999999991</v>
      </c>
      <c r="AD1543" s="141">
        <v>0.10589999999999999</v>
      </c>
      <c r="AE1543" s="186">
        <f t="shared" si="373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236" t="str">
        <f t="shared" si="380"/>
        <v>YAMAHA_Mounter</v>
      </c>
      <c r="AS1543" s="22">
        <f t="shared" si="379"/>
        <v>4</v>
      </c>
      <c r="AT1543" s="238" t="str">
        <f t="shared" si="381"/>
        <v>4-6 months</v>
      </c>
    </row>
    <row r="1544" spans="1:46" s="12" customFormat="1">
      <c r="A1544" s="13" t="s">
        <v>35</v>
      </c>
      <c r="B1544" s="179">
        <v>2021</v>
      </c>
      <c r="C1544" s="179">
        <v>1</v>
      </c>
      <c r="D1544" s="39" t="str">
        <f t="shared" si="367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370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371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85">
        <f t="shared" si="372"/>
        <v>92514.239999999991</v>
      </c>
      <c r="AD1544" s="141">
        <v>0.10589999999999999</v>
      </c>
      <c r="AE1544" s="186">
        <f t="shared" si="373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236" t="str">
        <f t="shared" si="380"/>
        <v>YAMAHA_Mounter</v>
      </c>
      <c r="AS1544" s="22">
        <f t="shared" si="379"/>
        <v>4</v>
      </c>
      <c r="AT1544" s="238" t="str">
        <f t="shared" si="381"/>
        <v>4-6 months</v>
      </c>
    </row>
    <row r="1545" spans="1:46" s="12" customFormat="1">
      <c r="A1545" s="13" t="s">
        <v>35</v>
      </c>
      <c r="B1545" s="179">
        <v>2021</v>
      </c>
      <c r="C1545" s="179">
        <v>1</v>
      </c>
      <c r="D1545" s="39" t="str">
        <f t="shared" si="367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370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371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85">
        <f t="shared" si="372"/>
        <v>61676.159999999996</v>
      </c>
      <c r="AD1545" s="141">
        <v>0.10589999999999999</v>
      </c>
      <c r="AE1545" s="186">
        <f t="shared" si="373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236" t="str">
        <f t="shared" si="380"/>
        <v>YAMAHA_Mounter</v>
      </c>
      <c r="AS1545" s="22">
        <f t="shared" si="379"/>
        <v>4</v>
      </c>
      <c r="AT1545" s="238" t="str">
        <f t="shared" si="381"/>
        <v>4-6 months</v>
      </c>
    </row>
    <row r="1546" spans="1:46" s="12" customFormat="1">
      <c r="A1546" s="13" t="s">
        <v>35</v>
      </c>
      <c r="B1546" s="179">
        <v>2021</v>
      </c>
      <c r="C1546" s="179">
        <v>1</v>
      </c>
      <c r="D1546" s="39" t="str">
        <f t="shared" si="367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370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371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85">
        <f t="shared" si="372"/>
        <v>61676.159999999996</v>
      </c>
      <c r="AD1546" s="141">
        <v>0.10589999999999999</v>
      </c>
      <c r="AE1546" s="186">
        <f t="shared" si="373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236" t="str">
        <f t="shared" si="380"/>
        <v>YAMAHA_Mounter</v>
      </c>
      <c r="AS1546" s="22">
        <f t="shared" si="379"/>
        <v>4</v>
      </c>
      <c r="AT1546" s="238" t="str">
        <f t="shared" si="381"/>
        <v>4-6 months</v>
      </c>
    </row>
    <row r="1547" spans="1:46" s="12" customFormat="1">
      <c r="A1547" s="13" t="s">
        <v>35</v>
      </c>
      <c r="B1547" s="179">
        <v>2021</v>
      </c>
      <c r="C1547" s="179">
        <v>1</v>
      </c>
      <c r="D1547" s="39" t="str">
        <f t="shared" si="367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370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371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85">
        <f t="shared" si="372"/>
        <v>61676.159999999996</v>
      </c>
      <c r="AD1547" s="141">
        <v>0.10589999999999999</v>
      </c>
      <c r="AE1547" s="186">
        <f t="shared" si="373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236" t="str">
        <f t="shared" si="380"/>
        <v>YAMAHA_Mounter</v>
      </c>
      <c r="AS1547" s="22">
        <f t="shared" si="379"/>
        <v>4</v>
      </c>
      <c r="AT1547" s="238" t="str">
        <f t="shared" si="381"/>
        <v>4-6 months</v>
      </c>
    </row>
    <row r="1548" spans="1:46" s="12" customFormat="1">
      <c r="A1548" s="13" t="s">
        <v>35</v>
      </c>
      <c r="B1548" s="179">
        <v>2021</v>
      </c>
      <c r="C1548" s="179">
        <v>1</v>
      </c>
      <c r="D1548" s="39" t="str">
        <f t="shared" si="367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370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371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85">
        <f t="shared" si="372"/>
        <v>69468.308000000005</v>
      </c>
      <c r="AD1548" s="141">
        <v>0.13730000000000001</v>
      </c>
      <c r="AE1548" s="186">
        <f t="shared" si="373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236" t="str">
        <f t="shared" si="380"/>
        <v>YAMAHA_Mounter</v>
      </c>
      <c r="AS1548" s="22">
        <f t="shared" si="379"/>
        <v>4</v>
      </c>
      <c r="AT1548" s="238" t="str">
        <f t="shared" si="381"/>
        <v>4-6 months</v>
      </c>
    </row>
    <row r="1549" spans="1:46" s="12" customFormat="1">
      <c r="A1549" s="13" t="s">
        <v>35</v>
      </c>
      <c r="B1549" s="179">
        <v>2021</v>
      </c>
      <c r="C1549" s="179">
        <v>3</v>
      </c>
      <c r="D1549" s="39" t="str">
        <f t="shared" si="367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370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371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85">
        <f t="shared" si="372"/>
        <v>68942.3</v>
      </c>
      <c r="AD1549" s="141">
        <v>0.13220000000000001</v>
      </c>
      <c r="AE1549" s="186">
        <f t="shared" si="373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236" t="str">
        <f t="shared" si="380"/>
        <v>YAMAHA_Mounter</v>
      </c>
      <c r="AS1549" s="22">
        <f t="shared" si="379"/>
        <v>0</v>
      </c>
      <c r="AT1549" s="238" t="str">
        <f t="shared" si="381"/>
        <v>0-3 months</v>
      </c>
    </row>
    <row r="1550" spans="1:46" s="12" customFormat="1">
      <c r="A1550" s="13" t="s">
        <v>35</v>
      </c>
      <c r="B1550" s="179">
        <v>2021</v>
      </c>
      <c r="C1550" s="179">
        <v>2</v>
      </c>
      <c r="D1550" s="39" t="str">
        <f t="shared" si="367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370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371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85">
        <f t="shared" si="372"/>
        <v>118735.344</v>
      </c>
      <c r="AD1550" s="141">
        <v>0.20910000000000001</v>
      </c>
      <c r="AE1550" s="186">
        <f t="shared" si="373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236" t="str">
        <f t="shared" si="380"/>
        <v>YAMAHA_Mounter</v>
      </c>
      <c r="AS1550" s="22">
        <f t="shared" si="379"/>
        <v>3</v>
      </c>
      <c r="AT1550" s="238" t="str">
        <f t="shared" si="381"/>
        <v>0-3 months</v>
      </c>
    </row>
    <row r="1551" spans="1:46" s="12" customFormat="1">
      <c r="A1551" s="13" t="s">
        <v>35</v>
      </c>
      <c r="B1551" s="179">
        <v>2021</v>
      </c>
      <c r="C1551" s="179">
        <v>2</v>
      </c>
      <c r="D1551" s="39" t="str">
        <f t="shared" si="367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370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371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85">
        <f t="shared" si="372"/>
        <v>228337.2</v>
      </c>
      <c r="AD1551" s="141">
        <v>0.20910000000000001</v>
      </c>
      <c r="AE1551" s="186">
        <f t="shared" si="373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236" t="str">
        <f t="shared" si="380"/>
        <v>YAMAHA_Mounter</v>
      </c>
      <c r="AS1551" s="22">
        <f t="shared" si="379"/>
        <v>3</v>
      </c>
      <c r="AT1551" s="238" t="str">
        <f t="shared" si="381"/>
        <v>0-3 months</v>
      </c>
    </row>
    <row r="1552" spans="1:46" s="12" customFormat="1">
      <c r="A1552" s="13" t="s">
        <v>35</v>
      </c>
      <c r="B1552" s="179">
        <v>2021</v>
      </c>
      <c r="C1552" s="179">
        <v>2</v>
      </c>
      <c r="D1552" s="39" t="str">
        <f t="shared" si="367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370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371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85">
        <f t="shared" si="372"/>
        <v>228337.2</v>
      </c>
      <c r="AD1552" s="141">
        <v>0.20910000000000001</v>
      </c>
      <c r="AE1552" s="186">
        <f t="shared" si="373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236" t="str">
        <f t="shared" si="380"/>
        <v>YAMAHA_Mounter</v>
      </c>
      <c r="AS1552" s="22">
        <f t="shared" si="379"/>
        <v>3</v>
      </c>
      <c r="AT1552" s="238" t="str">
        <f t="shared" si="381"/>
        <v>0-3 months</v>
      </c>
    </row>
    <row r="1553" spans="1:46" s="12" customFormat="1">
      <c r="A1553" s="13" t="s">
        <v>35</v>
      </c>
      <c r="B1553" s="179">
        <v>2021</v>
      </c>
      <c r="C1553" s="179">
        <v>2</v>
      </c>
      <c r="D1553" s="39" t="str">
        <f t="shared" si="367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370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371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85">
        <f t="shared" si="372"/>
        <v>129161.03199999999</v>
      </c>
      <c r="AD1553" s="141">
        <v>0.13969999999999999</v>
      </c>
      <c r="AE1553" s="186">
        <f t="shared" si="373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236" t="str">
        <f t="shared" si="380"/>
        <v>YAMAHA_Mounter</v>
      </c>
      <c r="AS1553" s="22">
        <f t="shared" si="379"/>
        <v>3</v>
      </c>
      <c r="AT1553" s="238" t="str">
        <f t="shared" si="381"/>
        <v>0-3 months</v>
      </c>
    </row>
    <row r="1554" spans="1:46" s="12" customFormat="1">
      <c r="A1554" s="13" t="s">
        <v>35</v>
      </c>
      <c r="B1554" s="179">
        <v>2021</v>
      </c>
      <c r="C1554" s="179">
        <v>2</v>
      </c>
      <c r="D1554" s="39" t="str">
        <f t="shared" si="367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370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371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85">
        <f t="shared" si="372"/>
        <v>147529.20000000001</v>
      </c>
      <c r="AD1554" s="141">
        <v>0.193</v>
      </c>
      <c r="AE1554" s="186">
        <f t="shared" si="373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236" t="str">
        <f t="shared" si="380"/>
        <v>YAMAHA_Mounter</v>
      </c>
      <c r="AS1554" s="22">
        <f t="shared" si="379"/>
        <v>3</v>
      </c>
      <c r="AT1554" s="238" t="str">
        <f t="shared" si="381"/>
        <v>0-3 months</v>
      </c>
    </row>
    <row r="1555" spans="1:46" s="12" customFormat="1">
      <c r="A1555" s="13" t="s">
        <v>35</v>
      </c>
      <c r="B1555" s="179">
        <v>2021</v>
      </c>
      <c r="C1555" s="179">
        <v>2</v>
      </c>
      <c r="D1555" s="39" t="str">
        <f t="shared" si="367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370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371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85">
        <f t="shared" si="372"/>
        <v>147529.20000000001</v>
      </c>
      <c r="AD1555" s="141">
        <v>0.193</v>
      </c>
      <c r="AE1555" s="186">
        <f t="shared" si="373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236" t="str">
        <f t="shared" si="380"/>
        <v>YAMAHA_Mounter</v>
      </c>
      <c r="AS1555" s="22">
        <f t="shared" si="379"/>
        <v>3</v>
      </c>
      <c r="AT1555" s="238" t="str">
        <f t="shared" si="381"/>
        <v>0-3 months</v>
      </c>
    </row>
    <row r="1556" spans="1:46" s="12" customFormat="1">
      <c r="A1556" s="13" t="s">
        <v>35</v>
      </c>
      <c r="B1556" s="179">
        <v>2021</v>
      </c>
      <c r="C1556" s="179">
        <v>2</v>
      </c>
      <c r="D1556" s="39" t="str">
        <f t="shared" si="367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370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371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85">
        <f t="shared" si="372"/>
        <v>124670</v>
      </c>
      <c r="AD1556" s="141">
        <v>0.125</v>
      </c>
      <c r="AE1556" s="186">
        <f t="shared" si="373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236" t="str">
        <f t="shared" si="380"/>
        <v>YAMAHA_Mounter</v>
      </c>
      <c r="AS1556" s="22">
        <f t="shared" si="379"/>
        <v>3</v>
      </c>
      <c r="AT1556" s="238" t="str">
        <f t="shared" si="381"/>
        <v>0-3 months</v>
      </c>
    </row>
    <row r="1557" spans="1:46" s="12" customFormat="1">
      <c r="A1557" s="13" t="s">
        <v>35</v>
      </c>
      <c r="B1557" s="179">
        <v>2021</v>
      </c>
      <c r="C1557" s="179">
        <v>2</v>
      </c>
      <c r="D1557" s="39" t="str">
        <f t="shared" si="367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370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371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85">
        <f t="shared" si="372"/>
        <v>105299.592920354</v>
      </c>
      <c r="AD1557" s="141">
        <v>0.16059999999999999</v>
      </c>
      <c r="AE1557" s="186">
        <f t="shared" si="373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236" t="str">
        <f t="shared" si="380"/>
        <v>YAMAHA_Mounter</v>
      </c>
      <c r="AS1557" s="22">
        <f t="shared" si="379"/>
        <v>3</v>
      </c>
      <c r="AT1557" s="238" t="str">
        <f t="shared" si="381"/>
        <v>0-3 months</v>
      </c>
    </row>
    <row r="1558" spans="1:46" s="12" customFormat="1">
      <c r="A1558" s="13" t="s">
        <v>35</v>
      </c>
      <c r="B1558" s="179">
        <v>2021</v>
      </c>
      <c r="C1558" s="179">
        <v>2</v>
      </c>
      <c r="D1558" s="39" t="str">
        <f t="shared" si="367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370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371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85">
        <f t="shared" si="372"/>
        <v>105299.592920354</v>
      </c>
      <c r="AD1558" s="141">
        <v>0.16059999999999999</v>
      </c>
      <c r="AE1558" s="186">
        <f t="shared" si="373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236" t="str">
        <f t="shared" si="380"/>
        <v>YAMAHA_Mounter</v>
      </c>
      <c r="AS1558" s="22">
        <f t="shared" si="379"/>
        <v>3</v>
      </c>
      <c r="AT1558" s="238" t="str">
        <f t="shared" si="381"/>
        <v>0-3 months</v>
      </c>
    </row>
    <row r="1559" spans="1:46" s="12" customFormat="1">
      <c r="A1559" s="13" t="s">
        <v>35</v>
      </c>
      <c r="B1559" s="179">
        <v>2021</v>
      </c>
      <c r="C1559" s="179">
        <v>2</v>
      </c>
      <c r="D1559" s="39" t="str">
        <f t="shared" si="367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370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371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85">
        <f t="shared" si="372"/>
        <v>136719.63274336283</v>
      </c>
      <c r="AD1559" s="141">
        <v>0.16059999999999999</v>
      </c>
      <c r="AE1559" s="186">
        <f t="shared" si="373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236" t="str">
        <f t="shared" si="380"/>
        <v>YAMAHA_Mounter</v>
      </c>
      <c r="AS1559" s="22">
        <f t="shared" si="379"/>
        <v>3</v>
      </c>
      <c r="AT1559" s="238" t="str">
        <f t="shared" si="381"/>
        <v>0-3 months</v>
      </c>
    </row>
    <row r="1560" spans="1:46" s="12" customFormat="1">
      <c r="A1560" s="13" t="s">
        <v>35</v>
      </c>
      <c r="B1560" s="179">
        <v>2021</v>
      </c>
      <c r="C1560" s="179">
        <v>2</v>
      </c>
      <c r="D1560" s="39" t="str">
        <f t="shared" si="367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370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371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85">
        <f t="shared" si="372"/>
        <v>136719.63274336283</v>
      </c>
      <c r="AD1560" s="141">
        <v>0.16059999999999999</v>
      </c>
      <c r="AE1560" s="186">
        <f t="shared" si="373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236" t="str">
        <f t="shared" si="380"/>
        <v>YAMAHA_Mounter</v>
      </c>
      <c r="AS1560" s="22">
        <f t="shared" si="379"/>
        <v>3</v>
      </c>
      <c r="AT1560" s="238" t="str">
        <f t="shared" si="381"/>
        <v>0-3 months</v>
      </c>
    </row>
    <row r="1561" spans="1:46" s="12" customFormat="1">
      <c r="A1561" s="13" t="s">
        <v>35</v>
      </c>
      <c r="B1561" s="179">
        <v>2021</v>
      </c>
      <c r="C1561" s="179">
        <v>1</v>
      </c>
      <c r="D1561" s="39" t="str">
        <f t="shared" si="367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370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371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85">
        <f t="shared" si="372"/>
        <v>132188.1504424779</v>
      </c>
      <c r="AD1561" s="141">
        <v>0.15060000000000001</v>
      </c>
      <c r="AE1561" s="186">
        <f t="shared" si="373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236" t="str">
        <f t="shared" si="380"/>
        <v>YAMAHA_Mounter</v>
      </c>
      <c r="AS1561" s="22">
        <f t="shared" si="379"/>
        <v>4</v>
      </c>
      <c r="AT1561" s="238" t="str">
        <f t="shared" si="381"/>
        <v>4-6 months</v>
      </c>
    </row>
    <row r="1562" spans="1:46" s="12" customFormat="1">
      <c r="A1562" s="13" t="s">
        <v>35</v>
      </c>
      <c r="B1562" s="179">
        <v>2021</v>
      </c>
      <c r="C1562" s="179">
        <v>2</v>
      </c>
      <c r="D1562" s="39" t="str">
        <f t="shared" si="367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370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371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85">
        <f t="shared" si="372"/>
        <v>76975.08</v>
      </c>
      <c r="AD1562" s="141">
        <v>0.1007</v>
      </c>
      <c r="AE1562" s="186">
        <f t="shared" si="373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236" t="str">
        <f t="shared" si="380"/>
        <v>YAMAHA_Mounter</v>
      </c>
      <c r="AS1562" s="22">
        <f t="shared" si="379"/>
        <v>3</v>
      </c>
      <c r="AT1562" s="238" t="str">
        <f t="shared" si="381"/>
        <v>0-3 months</v>
      </c>
    </row>
    <row r="1563" spans="1:46" s="12" customFormat="1" ht="28">
      <c r="A1563" s="13" t="s">
        <v>35</v>
      </c>
      <c r="B1563" s="179">
        <v>2021</v>
      </c>
      <c r="C1563" s="179">
        <v>2</v>
      </c>
      <c r="D1563" s="39" t="str">
        <f t="shared" si="367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370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85">
        <f t="shared" si="372"/>
        <v>15468.812495575221</v>
      </c>
      <c r="AD1563" s="141">
        <v>0.25509999999999999</v>
      </c>
      <c r="AE1563" s="186">
        <f t="shared" si="373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236" t="str">
        <f t="shared" si="380"/>
        <v>YAMAHA_Mounter</v>
      </c>
      <c r="AS1563" s="22">
        <f t="shared" si="379"/>
        <v>1</v>
      </c>
      <c r="AT1563" s="238" t="str">
        <f t="shared" si="381"/>
        <v>0-3 months</v>
      </c>
    </row>
    <row r="1564" spans="1:46" s="12" customFormat="1">
      <c r="A1564" s="13" t="s">
        <v>35</v>
      </c>
      <c r="B1564" s="179">
        <v>2021</v>
      </c>
      <c r="C1564" s="179">
        <v>3</v>
      </c>
      <c r="D1564" s="39" t="str">
        <f t="shared" si="367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370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371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85">
        <f t="shared" si="372"/>
        <v>70392.504000000001</v>
      </c>
      <c r="AD1564" s="141">
        <v>0.1158</v>
      </c>
      <c r="AE1564" s="186">
        <f t="shared" si="373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236" t="str">
        <f t="shared" si="380"/>
        <v>YAMAHA_Mounter</v>
      </c>
      <c r="AS1564" s="22">
        <f t="shared" si="379"/>
        <v>2</v>
      </c>
      <c r="AT1564" s="238" t="str">
        <f t="shared" si="381"/>
        <v>0-3 months</v>
      </c>
    </row>
    <row r="1565" spans="1:46" s="12" customFormat="1">
      <c r="A1565" s="13" t="s">
        <v>35</v>
      </c>
      <c r="B1565" s="179">
        <v>2021</v>
      </c>
      <c r="C1565" s="179">
        <v>3</v>
      </c>
      <c r="D1565" s="39" t="str">
        <f t="shared" si="367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370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371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85">
        <f t="shared" si="372"/>
        <v>119718.144</v>
      </c>
      <c r="AD1565" s="141">
        <v>0.17130000000000001</v>
      </c>
      <c r="AE1565" s="186">
        <f t="shared" si="373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236" t="str">
        <f t="shared" si="380"/>
        <v>YAMAHA_Mounter</v>
      </c>
      <c r="AS1565" s="22">
        <f t="shared" si="379"/>
        <v>2</v>
      </c>
      <c r="AT1565" s="238" t="str">
        <f t="shared" si="381"/>
        <v>0-3 months</v>
      </c>
    </row>
    <row r="1566" spans="1:46" s="12" customFormat="1">
      <c r="A1566" s="13" t="s">
        <v>35</v>
      </c>
      <c r="B1566" s="179">
        <v>2021</v>
      </c>
      <c r="C1566" s="179">
        <v>3</v>
      </c>
      <c r="D1566" s="39" t="str">
        <f t="shared" si="367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370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371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85">
        <f t="shared" si="372"/>
        <v>132033.92141592922</v>
      </c>
      <c r="AD1566" s="141">
        <v>0.16159999999999999</v>
      </c>
      <c r="AE1566" s="186">
        <f t="shared" si="373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236" t="str">
        <f t="shared" si="380"/>
        <v>YAMAHA_Mounter</v>
      </c>
      <c r="AS1566" s="22">
        <f t="shared" si="379"/>
        <v>2</v>
      </c>
      <c r="AT1566" s="238" t="str">
        <f t="shared" si="381"/>
        <v>0-3 months</v>
      </c>
    </row>
    <row r="1567" spans="1:46" s="12" customFormat="1">
      <c r="A1567" s="13" t="s">
        <v>35</v>
      </c>
      <c r="B1567" s="179">
        <v>2021</v>
      </c>
      <c r="C1567" s="179">
        <v>3</v>
      </c>
      <c r="D1567" s="39" t="str">
        <f t="shared" si="367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370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371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85">
        <f t="shared" si="372"/>
        <v>112328.44015486728</v>
      </c>
      <c r="AD1567" s="141">
        <v>0.17150000000000001</v>
      </c>
      <c r="AE1567" s="186">
        <f t="shared" si="373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236" t="str">
        <f t="shared" si="380"/>
        <v>YAMAHA_Mounter</v>
      </c>
      <c r="AS1567" s="22">
        <f t="shared" si="379"/>
        <v>2</v>
      </c>
      <c r="AT1567" s="238" t="str">
        <f t="shared" si="381"/>
        <v>0-3 months</v>
      </c>
    </row>
    <row r="1568" spans="1:46" s="12" customFormat="1">
      <c r="A1568" s="13" t="s">
        <v>35</v>
      </c>
      <c r="B1568" s="179">
        <v>2021</v>
      </c>
      <c r="C1568" s="179">
        <v>3</v>
      </c>
      <c r="D1568" s="39" t="str">
        <f t="shared" si="367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370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371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85">
        <f t="shared" si="372"/>
        <v>112328.44015486728</v>
      </c>
      <c r="AD1568" s="141">
        <v>0.17150000000000001</v>
      </c>
      <c r="AE1568" s="186">
        <f t="shared" si="373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236" t="str">
        <f t="shared" si="380"/>
        <v>YAMAHA_Mounter</v>
      </c>
      <c r="AS1568" s="22">
        <f t="shared" si="379"/>
        <v>2</v>
      </c>
      <c r="AT1568" s="238" t="str">
        <f t="shared" si="381"/>
        <v>0-3 months</v>
      </c>
    </row>
    <row r="1569" spans="1:46" s="12" customFormat="1">
      <c r="A1569" s="13" t="s">
        <v>35</v>
      </c>
      <c r="B1569" s="179">
        <v>2021</v>
      </c>
      <c r="C1569" s="179">
        <v>3</v>
      </c>
      <c r="D1569" s="39" t="str">
        <f t="shared" si="367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370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371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85">
        <f t="shared" si="372"/>
        <v>112328.44015486728</v>
      </c>
      <c r="AD1569" s="141">
        <v>0.17150000000000001</v>
      </c>
      <c r="AE1569" s="186">
        <f t="shared" si="373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236" t="str">
        <f t="shared" si="380"/>
        <v>YAMAHA_Mounter</v>
      </c>
      <c r="AS1569" s="22">
        <f t="shared" si="379"/>
        <v>2</v>
      </c>
      <c r="AT1569" s="238" t="str">
        <f t="shared" si="381"/>
        <v>0-3 months</v>
      </c>
    </row>
    <row r="1570" spans="1:46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370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371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85">
        <f t="shared" si="372"/>
        <v>112328.44015486728</v>
      </c>
      <c r="AD1570" s="141">
        <v>0.17150000000000001</v>
      </c>
      <c r="AE1570" s="186">
        <f t="shared" si="373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236" t="str">
        <f t="shared" si="380"/>
        <v>YAMAHA_Mounter</v>
      </c>
      <c r="AS1570" s="22">
        <f t="shared" si="379"/>
        <v>2</v>
      </c>
      <c r="AT1570" s="238" t="str">
        <f t="shared" si="381"/>
        <v>0-3 months</v>
      </c>
    </row>
    <row r="1571" spans="1:46" s="12" customFormat="1">
      <c r="A1571" s="13" t="s">
        <v>35</v>
      </c>
      <c r="B1571" s="179">
        <v>2021</v>
      </c>
      <c r="C1571" s="179">
        <v>3</v>
      </c>
      <c r="D1571" s="39" t="str">
        <f t="shared" si="383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370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371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85">
        <f t="shared" si="372"/>
        <v>126665.76991150445</v>
      </c>
      <c r="AD1571" s="141">
        <v>0.1216</v>
      </c>
      <c r="AE1571" s="186">
        <f t="shared" si="373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236" t="str">
        <f t="shared" si="380"/>
        <v>YAMAHA_Mounter</v>
      </c>
      <c r="AS1571" s="22">
        <f t="shared" si="379"/>
        <v>2</v>
      </c>
      <c r="AT1571" s="238" t="str">
        <f t="shared" si="381"/>
        <v>0-3 months</v>
      </c>
    </row>
    <row r="1572" spans="1:46" s="12" customFormat="1">
      <c r="A1572" s="13" t="s">
        <v>35</v>
      </c>
      <c r="B1572" s="179">
        <v>2021</v>
      </c>
      <c r="C1572" s="179">
        <v>3</v>
      </c>
      <c r="D1572" s="39" t="str">
        <f t="shared" si="383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370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371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85">
        <f t="shared" si="372"/>
        <v>129660.80400000002</v>
      </c>
      <c r="AD1572" s="141">
        <v>0.13500000000000001</v>
      </c>
      <c r="AE1572" s="186">
        <f t="shared" si="373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236" t="str">
        <f t="shared" si="380"/>
        <v>YAMAHA_Mounter</v>
      </c>
      <c r="AS1572" s="22">
        <f t="shared" si="379"/>
        <v>2</v>
      </c>
      <c r="AT1572" s="238" t="str">
        <f t="shared" si="381"/>
        <v>0-3 months</v>
      </c>
    </row>
    <row r="1573" spans="1:46" s="12" customFormat="1">
      <c r="A1573" s="13" t="s">
        <v>35</v>
      </c>
      <c r="B1573" s="179">
        <v>2021</v>
      </c>
      <c r="C1573" s="179">
        <v>3</v>
      </c>
      <c r="D1573" s="39" t="str">
        <f t="shared" si="383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370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371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85">
        <f t="shared" si="372"/>
        <v>132053.74</v>
      </c>
      <c r="AD1573" s="141">
        <v>0.13689999999999999</v>
      </c>
      <c r="AE1573" s="186">
        <f t="shared" si="373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236" t="str">
        <f t="shared" si="380"/>
        <v>YAMAHA_Mounter</v>
      </c>
      <c r="AS1573" s="22">
        <f t="shared" si="379"/>
        <v>2</v>
      </c>
      <c r="AT1573" s="238" t="str">
        <f t="shared" si="381"/>
        <v>0-3 months</v>
      </c>
    </row>
    <row r="1574" spans="1:46" s="12" customFormat="1">
      <c r="A1574" s="13" t="s">
        <v>35</v>
      </c>
      <c r="B1574" s="179">
        <v>2021</v>
      </c>
      <c r="C1574" s="179">
        <v>3</v>
      </c>
      <c r="D1574" s="39" t="str">
        <f t="shared" si="383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370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371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85">
        <f t="shared" si="372"/>
        <v>132053.74</v>
      </c>
      <c r="AD1574" s="141">
        <v>0.13689999999999999</v>
      </c>
      <c r="AE1574" s="186">
        <f t="shared" si="373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236" t="str">
        <f t="shared" si="380"/>
        <v>YAMAHA_Mounter</v>
      </c>
      <c r="AS1574" s="22">
        <f t="shared" si="379"/>
        <v>2</v>
      </c>
      <c r="AT1574" s="238" t="str">
        <f t="shared" si="381"/>
        <v>0-3 months</v>
      </c>
    </row>
    <row r="1575" spans="1:46" s="12" customFormat="1">
      <c r="A1575" s="13" t="s">
        <v>35</v>
      </c>
      <c r="B1575" s="179">
        <v>2021</v>
      </c>
      <c r="C1575" s="179">
        <v>2</v>
      </c>
      <c r="D1575" s="39" t="str">
        <f t="shared" si="383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370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371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85">
        <f t="shared" si="372"/>
        <v>118216.16814159293</v>
      </c>
      <c r="AD1575" s="141">
        <v>0.18029999999999999</v>
      </c>
      <c r="AE1575" s="186">
        <f t="shared" si="373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236" t="str">
        <f t="shared" si="380"/>
        <v>YAMAHA_Mounter</v>
      </c>
      <c r="AS1575" s="22">
        <f t="shared" si="379"/>
        <v>3</v>
      </c>
      <c r="AT1575" s="238" t="str">
        <f t="shared" si="381"/>
        <v>0-3 months</v>
      </c>
    </row>
    <row r="1576" spans="1:46" s="12" customFormat="1">
      <c r="A1576" s="13" t="s">
        <v>35</v>
      </c>
      <c r="B1576" s="179">
        <v>2021</v>
      </c>
      <c r="C1576" s="179">
        <v>3</v>
      </c>
      <c r="D1576" s="39" t="str">
        <f t="shared" si="383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370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371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85">
        <f t="shared" si="372"/>
        <v>155777.44</v>
      </c>
      <c r="AD1576" s="141">
        <v>0.1646</v>
      </c>
      <c r="AE1576" s="186">
        <f t="shared" si="373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236" t="str">
        <f t="shared" si="380"/>
        <v>YAMAHA_Mounter</v>
      </c>
      <c r="AS1576" s="22">
        <f t="shared" si="379"/>
        <v>2</v>
      </c>
      <c r="AT1576" s="238" t="str">
        <f t="shared" si="381"/>
        <v>0-3 months</v>
      </c>
    </row>
    <row r="1577" spans="1:46" s="12" customFormat="1">
      <c r="A1577" s="13" t="s">
        <v>35</v>
      </c>
      <c r="B1577" s="179">
        <v>2021</v>
      </c>
      <c r="C1577" s="179">
        <v>3</v>
      </c>
      <c r="D1577" s="39" t="str">
        <f t="shared" si="383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370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371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85">
        <f t="shared" si="372"/>
        <v>198964.00159999999</v>
      </c>
      <c r="AD1577" s="141">
        <v>0.25929999999999997</v>
      </c>
      <c r="AE1577" s="186">
        <f t="shared" si="373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236" t="str">
        <f t="shared" si="380"/>
        <v>YAMAHA_Mounter</v>
      </c>
      <c r="AS1577" s="22">
        <f t="shared" si="379"/>
        <v>2</v>
      </c>
      <c r="AT1577" s="238" t="str">
        <f t="shared" si="381"/>
        <v>0-3 months</v>
      </c>
    </row>
    <row r="1578" spans="1:46" s="12" customFormat="1">
      <c r="A1578" s="13" t="s">
        <v>40</v>
      </c>
      <c r="B1578" s="179">
        <v>2021</v>
      </c>
      <c r="C1578" s="179">
        <v>4</v>
      </c>
      <c r="D1578" s="39" t="str">
        <f t="shared" si="383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370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371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85">
        <f t="shared" si="372"/>
        <v>145600</v>
      </c>
      <c r="AD1578" s="141">
        <v>0.16</v>
      </c>
      <c r="AE1578" s="186">
        <f t="shared" si="373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236" t="str">
        <f t="shared" si="380"/>
        <v>YAMAHA_Mounter</v>
      </c>
      <c r="AS1578" s="22">
        <f t="shared" si="379"/>
        <v>1</v>
      </c>
      <c r="AT1578" s="238" t="str">
        <f t="shared" si="381"/>
        <v>0-3 months</v>
      </c>
    </row>
    <row r="1579" spans="1:46" s="12" customFormat="1">
      <c r="A1579" s="13" t="s">
        <v>40</v>
      </c>
      <c r="B1579" s="179">
        <v>2021</v>
      </c>
      <c r="C1579" s="179">
        <v>4</v>
      </c>
      <c r="D1579" s="39" t="str">
        <f t="shared" si="383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370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371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85">
        <f t="shared" si="372"/>
        <v>97295.744000000006</v>
      </c>
      <c r="AD1579" s="141">
        <v>0.16</v>
      </c>
      <c r="AE1579" s="186">
        <f t="shared" si="373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236" t="str">
        <f t="shared" si="380"/>
        <v>YAMAHA_Mounter</v>
      </c>
      <c r="AS1579" s="22">
        <f t="shared" si="379"/>
        <v>1</v>
      </c>
      <c r="AT1579" s="238" t="str">
        <f t="shared" si="381"/>
        <v>0-3 months</v>
      </c>
    </row>
    <row r="1580" spans="1:46" s="12" customFormat="1">
      <c r="A1580" s="13" t="s">
        <v>40</v>
      </c>
      <c r="B1580" s="179">
        <v>2021</v>
      </c>
      <c r="C1580" s="179">
        <v>4</v>
      </c>
      <c r="D1580" s="39" t="str">
        <f t="shared" si="383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370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371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85">
        <f t="shared" si="372"/>
        <v>97295.744000000006</v>
      </c>
      <c r="AD1580" s="141">
        <v>0.16</v>
      </c>
      <c r="AE1580" s="186">
        <f t="shared" si="373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236" t="str">
        <f t="shared" si="380"/>
        <v>YAMAHA_Mounter</v>
      </c>
      <c r="AS1580" s="22">
        <f t="shared" si="379"/>
        <v>1</v>
      </c>
      <c r="AT1580" s="238" t="str">
        <f t="shared" si="381"/>
        <v>0-3 months</v>
      </c>
    </row>
    <row r="1581" spans="1:46" s="12" customFormat="1">
      <c r="A1581" s="13" t="s">
        <v>40</v>
      </c>
      <c r="B1581" s="179">
        <v>2021</v>
      </c>
      <c r="C1581" s="179">
        <v>4</v>
      </c>
      <c r="D1581" s="39" t="str">
        <f t="shared" si="383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370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371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85">
        <f t="shared" si="372"/>
        <v>103383.36283185842</v>
      </c>
      <c r="AD1581" s="141">
        <v>0.11749999999999999</v>
      </c>
      <c r="AE1581" s="186">
        <f t="shared" si="373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236" t="str">
        <f t="shared" si="380"/>
        <v>YAMAHA_Mounter</v>
      </c>
      <c r="AS1581" s="22">
        <f t="shared" si="379"/>
        <v>1</v>
      </c>
      <c r="AT1581" s="238" t="str">
        <f t="shared" si="381"/>
        <v>0-3 months</v>
      </c>
    </row>
    <row r="1582" spans="1:46" s="12" customFormat="1">
      <c r="A1582" s="13" t="s">
        <v>40</v>
      </c>
      <c r="B1582" s="179">
        <v>2021</v>
      </c>
      <c r="C1582" s="179">
        <v>4</v>
      </c>
      <c r="D1582" s="39" t="str">
        <f t="shared" si="383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370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371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85">
        <f t="shared" si="372"/>
        <v>73312.721238938058</v>
      </c>
      <c r="AD1582" s="141">
        <v>0.11749999999999999</v>
      </c>
      <c r="AE1582" s="186">
        <f t="shared" si="373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236" t="str">
        <f t="shared" si="380"/>
        <v>YAMAHA_Mounter</v>
      </c>
      <c r="AS1582" s="22">
        <f t="shared" si="379"/>
        <v>1</v>
      </c>
      <c r="AT1582" s="238" t="str">
        <f t="shared" si="381"/>
        <v>0-3 months</v>
      </c>
    </row>
    <row r="1583" spans="1:46" s="12" customFormat="1">
      <c r="A1583" s="13" t="s">
        <v>40</v>
      </c>
      <c r="B1583" s="179">
        <v>2021</v>
      </c>
      <c r="C1583" s="179">
        <v>4</v>
      </c>
      <c r="D1583" s="39" t="str">
        <f t="shared" si="383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370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371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85">
        <f t="shared" si="372"/>
        <v>153117.32800000001</v>
      </c>
      <c r="AD1583" s="141">
        <v>0.20419999999999999</v>
      </c>
      <c r="AE1583" s="186">
        <f t="shared" si="373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236" t="str">
        <f t="shared" si="380"/>
        <v>YAMAHA_Mounter</v>
      </c>
      <c r="AS1583" s="22">
        <f t="shared" si="379"/>
        <v>1</v>
      </c>
      <c r="AT1583" s="238" t="str">
        <f t="shared" si="381"/>
        <v>0-3 months</v>
      </c>
    </row>
    <row r="1584" spans="1:46" s="12" customFormat="1">
      <c r="A1584" s="13" t="s">
        <v>40</v>
      </c>
      <c r="B1584" s="179">
        <v>2021</v>
      </c>
      <c r="C1584" s="179">
        <v>4</v>
      </c>
      <c r="D1584" s="39" t="str">
        <f t="shared" si="383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370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371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85">
        <f t="shared" si="372"/>
        <v>87687.599999999991</v>
      </c>
      <c r="AD1584" s="141">
        <v>0.16059999999999999</v>
      </c>
      <c r="AE1584" s="186">
        <f t="shared" si="373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236" t="str">
        <f t="shared" si="380"/>
        <v>YAMAHA_Mounter</v>
      </c>
      <c r="AS1584" s="22">
        <f t="shared" si="379"/>
        <v>1</v>
      </c>
      <c r="AT1584" s="238" t="str">
        <f t="shared" si="381"/>
        <v>0-3 months</v>
      </c>
    </row>
    <row r="1585" spans="1:46" s="12" customFormat="1">
      <c r="A1585" s="13" t="s">
        <v>35</v>
      </c>
      <c r="B1585" s="179">
        <v>2021</v>
      </c>
      <c r="C1585" s="179">
        <v>3</v>
      </c>
      <c r="D1585" s="39" t="str">
        <f t="shared" si="383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370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371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85">
        <f t="shared" si="372"/>
        <v>79150.076803097356</v>
      </c>
      <c r="AD1585" s="141">
        <v>0.11650000000000001</v>
      </c>
      <c r="AE1585" s="186">
        <f t="shared" si="373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236" t="str">
        <f t="shared" si="380"/>
        <v>YAMAHA_Mounter</v>
      </c>
      <c r="AS1585" s="22">
        <f t="shared" si="379"/>
        <v>2</v>
      </c>
      <c r="AT1585" s="238" t="str">
        <f t="shared" si="381"/>
        <v>0-3 months</v>
      </c>
    </row>
    <row r="1586" spans="1:46" s="12" customFormat="1">
      <c r="A1586" s="13" t="s">
        <v>40</v>
      </c>
      <c r="B1586" s="179">
        <v>2021</v>
      </c>
      <c r="C1586" s="179">
        <v>4</v>
      </c>
      <c r="D1586" s="39" t="str">
        <f t="shared" si="383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370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371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85">
        <f t="shared" si="372"/>
        <v>74838.964134955764</v>
      </c>
      <c r="AD1586" s="141">
        <v>0.14699999999999999</v>
      </c>
      <c r="AE1586" s="186">
        <f t="shared" si="373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236" t="str">
        <f t="shared" si="380"/>
        <v>YAMAHA_Mounter</v>
      </c>
      <c r="AS1586" s="22">
        <f t="shared" si="379"/>
        <v>1</v>
      </c>
      <c r="AT1586" s="238" t="str">
        <f t="shared" si="381"/>
        <v>0-3 months</v>
      </c>
    </row>
    <row r="1587" spans="1:46" s="12" customFormat="1">
      <c r="A1587" s="13" t="s">
        <v>40</v>
      </c>
      <c r="B1587" s="179">
        <v>2021</v>
      </c>
      <c r="C1587" s="179">
        <v>4</v>
      </c>
      <c r="D1587" s="39" t="str">
        <f t="shared" si="383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370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371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85">
        <f t="shared" si="372"/>
        <v>74838.964134955764</v>
      </c>
      <c r="AD1587" s="141">
        <v>0.14699999999999999</v>
      </c>
      <c r="AE1587" s="186">
        <f t="shared" si="373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236" t="str">
        <f t="shared" si="380"/>
        <v>YAMAHA_Mounter</v>
      </c>
      <c r="AS1587" s="22">
        <f t="shared" si="379"/>
        <v>1</v>
      </c>
      <c r="AT1587" s="238" t="str">
        <f t="shared" si="381"/>
        <v>0-3 months</v>
      </c>
    </row>
    <row r="1588" spans="1:46" s="12" customFormat="1">
      <c r="A1588" s="13" t="s">
        <v>40</v>
      </c>
      <c r="B1588" s="179">
        <v>2021</v>
      </c>
      <c r="C1588" s="179">
        <v>4</v>
      </c>
      <c r="D1588" s="39" t="str">
        <f t="shared" si="383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370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371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85">
        <f t="shared" si="372"/>
        <v>127582.53584070799</v>
      </c>
      <c r="AD1588" s="141">
        <v>0.14699999999999999</v>
      </c>
      <c r="AE1588" s="186">
        <f t="shared" si="373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236" t="str">
        <f t="shared" si="380"/>
        <v>YAMAHA_Mounter</v>
      </c>
      <c r="AS1588" s="22">
        <f t="shared" si="379"/>
        <v>1</v>
      </c>
      <c r="AT1588" s="238" t="str">
        <f t="shared" si="381"/>
        <v>0-3 months</v>
      </c>
    </row>
    <row r="1589" spans="1:46" s="12" customFormat="1">
      <c r="A1589" s="13" t="s">
        <v>40</v>
      </c>
      <c r="B1589" s="179">
        <v>2021</v>
      </c>
      <c r="C1589" s="179">
        <v>4</v>
      </c>
      <c r="D1589" s="39" t="str">
        <f t="shared" si="383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370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371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85">
        <f t="shared" si="372"/>
        <v>138583.45552522124</v>
      </c>
      <c r="AD1589" s="141">
        <v>0.1229</v>
      </c>
      <c r="AE1589" s="186">
        <f t="shared" si="373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236" t="str">
        <f t="shared" si="380"/>
        <v>YAMAHA_Mounter</v>
      </c>
      <c r="AS1589" s="22">
        <f t="shared" si="379"/>
        <v>1</v>
      </c>
      <c r="AT1589" s="238" t="str">
        <f t="shared" si="381"/>
        <v>0-3 months</v>
      </c>
    </row>
    <row r="1590" spans="1:46" s="12" customFormat="1">
      <c r="A1590" s="13" t="s">
        <v>40</v>
      </c>
      <c r="B1590" s="179">
        <v>2021</v>
      </c>
      <c r="C1590" s="179">
        <v>4</v>
      </c>
      <c r="D1590" s="39" t="str">
        <f t="shared" si="383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370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371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85">
        <f t="shared" si="372"/>
        <v>145165.6389380531</v>
      </c>
      <c r="AD1590" s="141">
        <v>0.17419999999999999</v>
      </c>
      <c r="AE1590" s="186">
        <f t="shared" si="373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236" t="str">
        <f t="shared" si="380"/>
        <v>YAMAHA_Mounter</v>
      </c>
      <c r="AS1590" s="22">
        <f t="shared" si="379"/>
        <v>1</v>
      </c>
      <c r="AT1590" s="238" t="str">
        <f t="shared" si="381"/>
        <v>0-3 months</v>
      </c>
    </row>
    <row r="1591" spans="1:46" s="12" customFormat="1">
      <c r="A1591" s="13" t="s">
        <v>40</v>
      </c>
      <c r="B1591" s="179">
        <v>2021</v>
      </c>
      <c r="C1591" s="179">
        <v>4</v>
      </c>
      <c r="D1591" s="39" t="str">
        <f t="shared" si="383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370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371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85">
        <f t="shared" si="372"/>
        <v>96107.610619469051</v>
      </c>
      <c r="AD1591" s="141">
        <v>0.11360000000000001</v>
      </c>
      <c r="AE1591" s="186">
        <f t="shared" si="373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236" t="str">
        <f t="shared" si="380"/>
        <v>YAMAHA_Mounter</v>
      </c>
      <c r="AS1591" s="22">
        <f t="shared" si="379"/>
        <v>1</v>
      </c>
      <c r="AT1591" s="238" t="str">
        <f t="shared" si="381"/>
        <v>0-3 months</v>
      </c>
    </row>
    <row r="1592" spans="1:46" s="12" customFormat="1">
      <c r="A1592" s="13" t="s">
        <v>40</v>
      </c>
      <c r="B1592" s="179">
        <v>2021</v>
      </c>
      <c r="C1592" s="179">
        <v>4</v>
      </c>
      <c r="D1592" s="39" t="str">
        <f t="shared" si="383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370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371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85">
        <f t="shared" si="372"/>
        <v>84094.159292035401</v>
      </c>
      <c r="AD1592" s="141">
        <v>0.11360000000000001</v>
      </c>
      <c r="AE1592" s="186">
        <f t="shared" si="373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236" t="str">
        <f t="shared" si="380"/>
        <v>YAMAHA_Mounter</v>
      </c>
      <c r="AS1592" s="22">
        <f t="shared" si="379"/>
        <v>1</v>
      </c>
      <c r="AT1592" s="238" t="str">
        <f t="shared" si="381"/>
        <v>0-3 months</v>
      </c>
    </row>
    <row r="1593" spans="1:46" s="12" customFormat="1">
      <c r="A1593" s="13" t="s">
        <v>40</v>
      </c>
      <c r="B1593" s="179">
        <v>2021</v>
      </c>
      <c r="C1593" s="179">
        <v>4</v>
      </c>
      <c r="D1593" s="39" t="str">
        <f t="shared" si="383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370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371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85">
        <f t="shared" si="372"/>
        <v>66594.527999999991</v>
      </c>
      <c r="AD1593" s="141">
        <v>7.2599999999999998E-2</v>
      </c>
      <c r="AE1593" s="186">
        <f t="shared" si="373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236" t="str">
        <f t="shared" si="380"/>
        <v>YAMAHA_Mounter</v>
      </c>
      <c r="AS1593" s="22">
        <f t="shared" si="379"/>
        <v>1</v>
      </c>
      <c r="AT1593" s="238" t="str">
        <f t="shared" si="381"/>
        <v>0-3 months</v>
      </c>
    </row>
    <row r="1594" spans="1:46" s="12" customFormat="1">
      <c r="A1594" s="13" t="s">
        <v>40</v>
      </c>
      <c r="B1594" s="179">
        <v>2021</v>
      </c>
      <c r="C1594" s="179">
        <v>4</v>
      </c>
      <c r="D1594" s="39" t="str">
        <f t="shared" si="383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370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371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85">
        <f t="shared" si="372"/>
        <v>66594.527999999991</v>
      </c>
      <c r="AD1594" s="141">
        <v>7.2599999999999998E-2</v>
      </c>
      <c r="AE1594" s="186">
        <f t="shared" si="373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236" t="str">
        <f t="shared" si="380"/>
        <v>YAMAHA_Mounter</v>
      </c>
      <c r="AS1594" s="22">
        <f t="shared" si="379"/>
        <v>1</v>
      </c>
      <c r="AT1594" s="238" t="str">
        <f t="shared" si="381"/>
        <v>0-3 months</v>
      </c>
    </row>
    <row r="1595" spans="1:46" s="12" customFormat="1">
      <c r="A1595" s="13" t="s">
        <v>40</v>
      </c>
      <c r="B1595" s="179">
        <v>2021</v>
      </c>
      <c r="C1595" s="179">
        <v>4</v>
      </c>
      <c r="D1595" s="39" t="str">
        <f t="shared" si="383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370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371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85">
        <f t="shared" si="372"/>
        <v>49723.914239999998</v>
      </c>
      <c r="AD1595" s="141">
        <v>7.2599999999999998E-2</v>
      </c>
      <c r="AE1595" s="186">
        <f t="shared" si="373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236" t="str">
        <f t="shared" si="380"/>
        <v>YAMAHA_Mounter</v>
      </c>
      <c r="AS1595" s="22">
        <f t="shared" si="379"/>
        <v>1</v>
      </c>
      <c r="AT1595" s="238" t="str">
        <f t="shared" si="381"/>
        <v>0-3 months</v>
      </c>
    </row>
    <row r="1596" spans="1:46" s="12" customFormat="1">
      <c r="A1596" s="13" t="s">
        <v>40</v>
      </c>
      <c r="B1596" s="179">
        <v>2021</v>
      </c>
      <c r="C1596" s="179">
        <v>4</v>
      </c>
      <c r="D1596" s="39" t="str">
        <f t="shared" si="383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370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371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85">
        <f t="shared" si="372"/>
        <v>90578.884955752219</v>
      </c>
      <c r="AD1596" s="141">
        <v>0.11269999999999999</v>
      </c>
      <c r="AE1596" s="186">
        <f t="shared" si="373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236" t="str">
        <f t="shared" si="380"/>
        <v>YAMAHA_Mounter</v>
      </c>
      <c r="AS1596" s="22">
        <f t="shared" si="379"/>
        <v>1</v>
      </c>
      <c r="AT1596" s="238" t="str">
        <f t="shared" si="381"/>
        <v>0-3 months</v>
      </c>
    </row>
    <row r="1597" spans="1:46" s="12" customFormat="1">
      <c r="A1597" s="13" t="s">
        <v>40</v>
      </c>
      <c r="B1597" s="179">
        <v>2021</v>
      </c>
      <c r="C1597" s="179">
        <v>4</v>
      </c>
      <c r="D1597" s="39" t="str">
        <f t="shared" si="383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370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371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85">
        <f t="shared" si="372"/>
        <v>56157.920000000006</v>
      </c>
      <c r="AD1597" s="141">
        <v>0.11020000000000001</v>
      </c>
      <c r="AE1597" s="186">
        <f t="shared" si="373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236" t="str">
        <f t="shared" si="380"/>
        <v>YAMAHA_Mounter</v>
      </c>
      <c r="AS1597" s="22">
        <f t="shared" si="379"/>
        <v>1</v>
      </c>
      <c r="AT1597" s="238" t="str">
        <f t="shared" si="381"/>
        <v>0-3 months</v>
      </c>
    </row>
    <row r="1598" spans="1:46" s="12" customFormat="1">
      <c r="A1598" s="13" t="s">
        <v>40</v>
      </c>
      <c r="B1598" s="179">
        <v>2021</v>
      </c>
      <c r="C1598" s="179">
        <v>4</v>
      </c>
      <c r="D1598" s="39" t="str">
        <f t="shared" si="383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370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371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85">
        <f t="shared" si="372"/>
        <v>92288.560000000012</v>
      </c>
      <c r="AD1598" s="141">
        <v>0.18110000000000001</v>
      </c>
      <c r="AE1598" s="186">
        <f t="shared" si="373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236" t="str">
        <f t="shared" si="380"/>
        <v>YAMAHA_Mounter</v>
      </c>
      <c r="AS1598" s="22">
        <f t="shared" si="379"/>
        <v>1</v>
      </c>
      <c r="AT1598" s="238" t="str">
        <f t="shared" si="381"/>
        <v>0-3 months</v>
      </c>
    </row>
    <row r="1599" spans="1:46" s="12" customFormat="1">
      <c r="A1599" s="13" t="s">
        <v>40</v>
      </c>
      <c r="B1599" s="179">
        <v>2021</v>
      </c>
      <c r="C1599" s="179">
        <v>4</v>
      </c>
      <c r="D1599" s="39" t="str">
        <f t="shared" si="383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370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371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85">
        <f t="shared" si="372"/>
        <v>92288.560000000012</v>
      </c>
      <c r="AD1599" s="141">
        <v>0.18110000000000001</v>
      </c>
      <c r="AE1599" s="186">
        <f t="shared" si="373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236" t="str">
        <f t="shared" si="380"/>
        <v>YAMAHA_Mounter</v>
      </c>
      <c r="AS1599" s="22">
        <f t="shared" si="379"/>
        <v>1</v>
      </c>
      <c r="AT1599" s="238" t="str">
        <f t="shared" si="381"/>
        <v>0-3 months</v>
      </c>
    </row>
    <row r="1600" spans="1:46" s="12" customFormat="1">
      <c r="A1600" s="13" t="s">
        <v>40</v>
      </c>
      <c r="B1600" s="179">
        <v>2021</v>
      </c>
      <c r="C1600" s="179">
        <v>4</v>
      </c>
      <c r="D1600" s="39" t="str">
        <f t="shared" si="383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370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371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85">
        <f t="shared" si="372"/>
        <v>54441.238938053109</v>
      </c>
      <c r="AD1600" s="141">
        <v>9.9000000000000005E-2</v>
      </c>
      <c r="AE1600" s="186">
        <f t="shared" si="373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236" t="str">
        <f t="shared" si="380"/>
        <v>YAMAHA_Mounter</v>
      </c>
      <c r="AS1600" s="22">
        <f t="shared" si="379"/>
        <v>1</v>
      </c>
      <c r="AT1600" s="238" t="str">
        <f t="shared" si="381"/>
        <v>0-3 months</v>
      </c>
    </row>
    <row r="1601" spans="1:46" s="12" customFormat="1">
      <c r="A1601" s="13" t="s">
        <v>40</v>
      </c>
      <c r="B1601" s="179">
        <v>2021</v>
      </c>
      <c r="C1601" s="179">
        <v>5</v>
      </c>
      <c r="D1601" s="39" t="str">
        <f t="shared" si="383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370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371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85">
        <f t="shared" si="372"/>
        <v>127854.34356106198</v>
      </c>
      <c r="AD1601" s="141">
        <v>0.19320000000000001</v>
      </c>
      <c r="AE1601" s="186">
        <f t="shared" si="373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236" t="str">
        <f t="shared" si="380"/>
        <v>YAMAHA_Mounter</v>
      </c>
      <c r="AS1601" s="22">
        <f t="shared" si="379"/>
        <v>0</v>
      </c>
      <c r="AT1601" s="238" t="str">
        <f t="shared" si="381"/>
        <v>0-3 months</v>
      </c>
    </row>
    <row r="1602" spans="1:46" s="12" customFormat="1">
      <c r="A1602" s="13" t="s">
        <v>40</v>
      </c>
      <c r="B1602" s="179">
        <v>2021</v>
      </c>
      <c r="C1602" s="179">
        <v>5</v>
      </c>
      <c r="D1602" s="39" t="str">
        <f t="shared" si="383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85">
        <f t="shared" ref="AC1602:AC1665" si="388">IF(R1602&lt;&gt;"",AB1602*AD1602,"")</f>
        <v>93533.440000000002</v>
      </c>
      <c r="AD1602" s="141">
        <v>0.16059999999999999</v>
      </c>
      <c r="AE1602" s="186">
        <f t="shared" ref="AE1602:AE1665" si="389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236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38" t="str">
        <f t="shared" si="381"/>
        <v>0-3 months</v>
      </c>
    </row>
    <row r="1603" spans="1:46" s="12" customFormat="1">
      <c r="A1603" s="13" t="s">
        <v>40</v>
      </c>
      <c r="B1603" s="179">
        <v>2021</v>
      </c>
      <c r="C1603" s="179">
        <v>5</v>
      </c>
      <c r="D1603" s="39" t="str">
        <f t="shared" si="383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86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87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85">
        <f t="shared" si="388"/>
        <v>93533.440000000002</v>
      </c>
      <c r="AD1603" s="141">
        <v>0.16059999999999999</v>
      </c>
      <c r="AE1603" s="186">
        <f t="shared" si="389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236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38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40</v>
      </c>
      <c r="B1604" s="179">
        <v>2021</v>
      </c>
      <c r="C1604" s="179">
        <v>4</v>
      </c>
      <c r="D1604" s="39" t="str">
        <f t="shared" si="383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86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87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85">
        <f t="shared" si="388"/>
        <v>148922.29925840709</v>
      </c>
      <c r="AD1604" s="141">
        <v>0.1482</v>
      </c>
      <c r="AE1604" s="186">
        <f t="shared" si="389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236" t="str">
        <f t="shared" si="396"/>
        <v>YAMAHA_Mounter</v>
      </c>
      <c r="AS1604" s="22">
        <f t="shared" si="395"/>
        <v>2</v>
      </c>
      <c r="AT1604" s="238" t="str">
        <f t="shared" si="397"/>
        <v>0-3 months</v>
      </c>
    </row>
    <row r="1605" spans="1:46" s="12" customFormat="1">
      <c r="A1605" s="13" t="s">
        <v>35</v>
      </c>
      <c r="B1605" s="179">
        <v>2021</v>
      </c>
      <c r="C1605" s="179">
        <v>2</v>
      </c>
      <c r="D1605" s="39" t="str">
        <f t="shared" si="383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86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87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85">
        <f t="shared" si="388"/>
        <v>155323.77212389381</v>
      </c>
      <c r="AD1605" s="141">
        <v>0.17510000000000001</v>
      </c>
      <c r="AE1605" s="186">
        <f t="shared" si="389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236" t="str">
        <f t="shared" si="396"/>
        <v>YAMAHA_Mounter</v>
      </c>
      <c r="AS1605" s="22">
        <f t="shared" si="395"/>
        <v>4</v>
      </c>
      <c r="AT1605" s="238" t="str">
        <f t="shared" si="397"/>
        <v>4-6 months</v>
      </c>
    </row>
    <row r="1606" spans="1:46" s="12" customFormat="1">
      <c r="A1606" s="13" t="s">
        <v>35</v>
      </c>
      <c r="B1606" s="179">
        <v>2021</v>
      </c>
      <c r="C1606" s="179">
        <v>2</v>
      </c>
      <c r="D1606" s="39" t="str">
        <f t="shared" si="383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86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87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85">
        <f t="shared" si="388"/>
        <v>155323.77212389381</v>
      </c>
      <c r="AD1606" s="141">
        <v>0.17510000000000001</v>
      </c>
      <c r="AE1606" s="186">
        <f t="shared" si="389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236" t="str">
        <f t="shared" si="396"/>
        <v>YAMAHA_Mounter</v>
      </c>
      <c r="AS1606" s="22">
        <f t="shared" si="395"/>
        <v>4</v>
      </c>
      <c r="AT1606" s="238" t="str">
        <f t="shared" si="397"/>
        <v>4-6 months</v>
      </c>
    </row>
    <row r="1607" spans="1:46" s="12" customFormat="1">
      <c r="A1607" s="13" t="s">
        <v>35</v>
      </c>
      <c r="B1607" s="179">
        <v>2021</v>
      </c>
      <c r="C1607" s="179">
        <v>2</v>
      </c>
      <c r="D1607" s="39" t="str">
        <f t="shared" si="383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86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87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85">
        <f t="shared" si="388"/>
        <v>211805.14380530978</v>
      </c>
      <c r="AD1607" s="141">
        <v>0.17510000000000001</v>
      </c>
      <c r="AE1607" s="186">
        <f t="shared" si="389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236" t="str">
        <f t="shared" si="396"/>
        <v>YAMAHA_Mounter</v>
      </c>
      <c r="AS1607" s="22">
        <f t="shared" si="395"/>
        <v>4</v>
      </c>
      <c r="AT1607" s="238" t="str">
        <f t="shared" si="397"/>
        <v>4-6 months</v>
      </c>
    </row>
    <row r="1608" spans="1:46" s="12" customFormat="1">
      <c r="A1608" s="13" t="s">
        <v>35</v>
      </c>
      <c r="B1608" s="179">
        <v>2021</v>
      </c>
      <c r="C1608" s="179">
        <v>2</v>
      </c>
      <c r="D1608" s="39" t="str">
        <f t="shared" si="383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86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87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85">
        <f t="shared" si="388"/>
        <v>211805.14380530978</v>
      </c>
      <c r="AD1608" s="141">
        <v>0.17510000000000001</v>
      </c>
      <c r="AE1608" s="186">
        <f t="shared" si="389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236" t="str">
        <f t="shared" si="396"/>
        <v>YAMAHA_Mounter</v>
      </c>
      <c r="AS1608" s="22">
        <f t="shared" si="395"/>
        <v>4</v>
      </c>
      <c r="AT1608" s="238" t="str">
        <f t="shared" si="397"/>
        <v>4-6 months</v>
      </c>
    </row>
    <row r="1609" spans="1:46" s="12" customFormat="1">
      <c r="A1609" s="13" t="s">
        <v>35</v>
      </c>
      <c r="B1609" s="179">
        <v>2021</v>
      </c>
      <c r="C1609" s="179">
        <v>2</v>
      </c>
      <c r="D1609" s="39" t="str">
        <f t="shared" si="383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86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87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85">
        <f t="shared" si="388"/>
        <v>95577.202000000005</v>
      </c>
      <c r="AD1609" s="141">
        <v>8.3900000000000002E-2</v>
      </c>
      <c r="AE1609" s="186">
        <f t="shared" si="389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236" t="str">
        <f t="shared" si="396"/>
        <v>SIGMA</v>
      </c>
      <c r="AS1609" s="22">
        <f t="shared" si="395"/>
        <v>4</v>
      </c>
      <c r="AT1609" s="238" t="str">
        <f t="shared" si="397"/>
        <v>4-6 months</v>
      </c>
    </row>
    <row r="1610" spans="1:46" s="12" customFormat="1">
      <c r="A1610" s="13" t="s">
        <v>35</v>
      </c>
      <c r="B1610" s="179">
        <v>2021</v>
      </c>
      <c r="C1610" s="179">
        <v>3</v>
      </c>
      <c r="D1610" s="39" t="str">
        <f t="shared" si="383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86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87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85">
        <f t="shared" si="388"/>
        <v>82518.45</v>
      </c>
      <c r="AD1610" s="141">
        <v>0.105</v>
      </c>
      <c r="AE1610" s="186">
        <f t="shared" si="389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236" t="str">
        <f t="shared" si="396"/>
        <v>YAMAHA_Mounter</v>
      </c>
      <c r="AS1610" s="22">
        <f t="shared" si="395"/>
        <v>3</v>
      </c>
      <c r="AT1610" s="238" t="str">
        <f t="shared" si="397"/>
        <v>0-3 months</v>
      </c>
    </row>
    <row r="1611" spans="1:46" s="12" customFormat="1">
      <c r="A1611" s="13" t="s">
        <v>35</v>
      </c>
      <c r="B1611" s="179">
        <v>2021</v>
      </c>
      <c r="C1611" s="179">
        <v>3</v>
      </c>
      <c r="D1611" s="39" t="str">
        <f t="shared" si="383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86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87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85">
        <f t="shared" si="388"/>
        <v>82518.45</v>
      </c>
      <c r="AD1611" s="141">
        <v>0.105</v>
      </c>
      <c r="AE1611" s="186">
        <f t="shared" si="389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236" t="str">
        <f t="shared" si="396"/>
        <v>YAMAHA_Mounter</v>
      </c>
      <c r="AS1611" s="22">
        <f t="shared" si="395"/>
        <v>3</v>
      </c>
      <c r="AT1611" s="238" t="str">
        <f t="shared" si="397"/>
        <v>0-3 months</v>
      </c>
    </row>
    <row r="1612" spans="1:46" s="12" customFormat="1">
      <c r="A1612" s="13" t="s">
        <v>35</v>
      </c>
      <c r="B1612" s="179">
        <v>2021</v>
      </c>
      <c r="C1612" s="179">
        <v>3</v>
      </c>
      <c r="D1612" s="39" t="str">
        <f t="shared" si="383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86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87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85">
        <f t="shared" si="388"/>
        <v>82518.45</v>
      </c>
      <c r="AD1612" s="141">
        <v>0.105</v>
      </c>
      <c r="AE1612" s="186">
        <f t="shared" si="389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236" t="str">
        <f t="shared" si="396"/>
        <v>YAMAHA_Mounter</v>
      </c>
      <c r="AS1612" s="22">
        <f t="shared" si="395"/>
        <v>3</v>
      </c>
      <c r="AT1612" s="238" t="str">
        <f t="shared" si="397"/>
        <v>0-3 months</v>
      </c>
    </row>
    <row r="1613" spans="1:46" s="12" customFormat="1">
      <c r="A1613" s="13" t="s">
        <v>35</v>
      </c>
      <c r="B1613" s="179">
        <v>2021</v>
      </c>
      <c r="C1613" s="179">
        <v>3</v>
      </c>
      <c r="D1613" s="39" t="str">
        <f t="shared" si="383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86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87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85">
        <f t="shared" si="388"/>
        <v>153797.95199999999</v>
      </c>
      <c r="AD1613" s="141">
        <v>0.16159999999999999</v>
      </c>
      <c r="AE1613" s="186">
        <f t="shared" si="389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236" t="str">
        <f t="shared" si="396"/>
        <v>YAMAHA_Mounter</v>
      </c>
      <c r="AS1613" s="22">
        <f t="shared" si="395"/>
        <v>3</v>
      </c>
      <c r="AT1613" s="238" t="str">
        <f t="shared" si="397"/>
        <v>0-3 months</v>
      </c>
    </row>
    <row r="1614" spans="1:46" s="12" customFormat="1">
      <c r="A1614" s="13" t="s">
        <v>35</v>
      </c>
      <c r="B1614" s="179">
        <v>2021</v>
      </c>
      <c r="C1614" s="179">
        <v>3</v>
      </c>
      <c r="D1614" s="39" t="str">
        <f t="shared" si="383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86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87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85">
        <f t="shared" si="388"/>
        <v>199117.128</v>
      </c>
      <c r="AD1614" s="141">
        <v>0.18659999999999999</v>
      </c>
      <c r="AE1614" s="186">
        <f t="shared" si="389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236" t="str">
        <f t="shared" si="396"/>
        <v>YAMAHA_Mounter</v>
      </c>
      <c r="AS1614" s="22">
        <f t="shared" si="395"/>
        <v>3</v>
      </c>
      <c r="AT1614" s="238" t="str">
        <f t="shared" si="397"/>
        <v>0-3 months</v>
      </c>
    </row>
    <row r="1615" spans="1:46" s="12" customFormat="1">
      <c r="A1615" s="13" t="s">
        <v>35</v>
      </c>
      <c r="B1615" s="179">
        <v>2021</v>
      </c>
      <c r="C1615" s="179">
        <v>3</v>
      </c>
      <c r="D1615" s="39" t="str">
        <f t="shared" si="383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86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87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85">
        <f t="shared" si="388"/>
        <v>64161.79</v>
      </c>
      <c r="AD1615" s="141">
        <v>8.09E-2</v>
      </c>
      <c r="AE1615" s="186">
        <f t="shared" si="389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236" t="str">
        <f t="shared" si="396"/>
        <v>YAMAHA_Mounter</v>
      </c>
      <c r="AS1615" s="22">
        <f t="shared" si="395"/>
        <v>3</v>
      </c>
      <c r="AT1615" s="238" t="str">
        <f t="shared" si="397"/>
        <v>0-3 months</v>
      </c>
    </row>
    <row r="1616" spans="1:46" s="12" customFormat="1">
      <c r="A1616" s="13" t="s">
        <v>35</v>
      </c>
      <c r="B1616" s="179">
        <v>2021</v>
      </c>
      <c r="C1616" s="179">
        <v>3</v>
      </c>
      <c r="D1616" s="39" t="str">
        <f t="shared" si="383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86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87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85">
        <f t="shared" si="388"/>
        <v>64161.79</v>
      </c>
      <c r="AD1616" s="141">
        <v>8.09E-2</v>
      </c>
      <c r="AE1616" s="186">
        <f t="shared" si="389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236" t="str">
        <f t="shared" si="396"/>
        <v>YAMAHA_Mounter</v>
      </c>
      <c r="AS1616" s="22">
        <f t="shared" si="395"/>
        <v>3</v>
      </c>
      <c r="AT1616" s="238" t="str">
        <f t="shared" si="397"/>
        <v>0-3 months</v>
      </c>
    </row>
    <row r="1617" spans="1:46" s="12" customFormat="1">
      <c r="A1617" s="13" t="s">
        <v>35</v>
      </c>
      <c r="B1617" s="179">
        <v>2021</v>
      </c>
      <c r="C1617" s="179">
        <v>3</v>
      </c>
      <c r="D1617" s="39" t="str">
        <f t="shared" si="383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86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87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85">
        <f t="shared" si="388"/>
        <v>64161.79</v>
      </c>
      <c r="AD1617" s="141">
        <v>8.09E-2</v>
      </c>
      <c r="AE1617" s="186">
        <f t="shared" si="389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236" t="str">
        <f t="shared" si="396"/>
        <v>YAMAHA_Mounter</v>
      </c>
      <c r="AS1617" s="22">
        <f t="shared" si="395"/>
        <v>3</v>
      </c>
      <c r="AT1617" s="238" t="str">
        <f t="shared" si="397"/>
        <v>0-3 months</v>
      </c>
    </row>
    <row r="1618" spans="1:46" s="12" customFormat="1">
      <c r="A1618" s="13" t="s">
        <v>35</v>
      </c>
      <c r="B1618" s="179">
        <v>2021</v>
      </c>
      <c r="C1618" s="179">
        <v>3</v>
      </c>
      <c r="D1618" s="39" t="str">
        <f t="shared" si="383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86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87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85">
        <f t="shared" si="388"/>
        <v>64161.79</v>
      </c>
      <c r="AD1618" s="141">
        <v>8.09E-2</v>
      </c>
      <c r="AE1618" s="186">
        <f t="shared" si="389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236" t="str">
        <f t="shared" si="396"/>
        <v>YAMAHA_Mounter</v>
      </c>
      <c r="AS1618" s="22">
        <f t="shared" si="395"/>
        <v>3</v>
      </c>
      <c r="AT1618" s="238" t="str">
        <f t="shared" si="397"/>
        <v>0-3 months</v>
      </c>
    </row>
    <row r="1619" spans="1:46" s="12" customFormat="1">
      <c r="A1619" s="13" t="s">
        <v>35</v>
      </c>
      <c r="B1619" s="179">
        <v>2021</v>
      </c>
      <c r="C1619" s="179">
        <v>3</v>
      </c>
      <c r="D1619" s="39" t="str">
        <f t="shared" si="383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86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87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85">
        <f t="shared" si="388"/>
        <v>64161.79</v>
      </c>
      <c r="AD1619" s="141">
        <v>8.09E-2</v>
      </c>
      <c r="AE1619" s="186">
        <f t="shared" si="389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236" t="str">
        <f t="shared" si="396"/>
        <v>YAMAHA_Mounter</v>
      </c>
      <c r="AS1619" s="22">
        <f t="shared" si="395"/>
        <v>3</v>
      </c>
      <c r="AT1619" s="238" t="str">
        <f t="shared" si="397"/>
        <v>0-3 months</v>
      </c>
    </row>
    <row r="1620" spans="1:46" s="12" customFormat="1">
      <c r="A1620" s="13" t="s">
        <v>35</v>
      </c>
      <c r="B1620" s="179">
        <v>2021</v>
      </c>
      <c r="C1620" s="179">
        <v>3</v>
      </c>
      <c r="D1620" s="39" t="str">
        <f t="shared" si="383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86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87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85">
        <f t="shared" si="388"/>
        <v>64161.79</v>
      </c>
      <c r="AD1620" s="141">
        <v>8.09E-2</v>
      </c>
      <c r="AE1620" s="186">
        <f t="shared" si="389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236" t="str">
        <f t="shared" si="396"/>
        <v>YAMAHA_Mounter</v>
      </c>
      <c r="AS1620" s="22">
        <f t="shared" si="395"/>
        <v>3</v>
      </c>
      <c r="AT1620" s="238" t="str">
        <f t="shared" si="397"/>
        <v>0-3 months</v>
      </c>
    </row>
    <row r="1621" spans="1:46" s="12" customFormat="1">
      <c r="A1621" s="13" t="s">
        <v>35</v>
      </c>
      <c r="B1621" s="179">
        <v>2021</v>
      </c>
      <c r="C1621" s="179">
        <v>3</v>
      </c>
      <c r="D1621" s="39" t="str">
        <f t="shared" si="383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86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87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85">
        <f t="shared" si="388"/>
        <v>64161.79</v>
      </c>
      <c r="AD1621" s="141">
        <v>8.09E-2</v>
      </c>
      <c r="AE1621" s="186">
        <f t="shared" si="389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236" t="str">
        <f t="shared" si="396"/>
        <v>YAMAHA_Mounter</v>
      </c>
      <c r="AS1621" s="22">
        <f t="shared" si="395"/>
        <v>3</v>
      </c>
      <c r="AT1621" s="238" t="str">
        <f t="shared" si="397"/>
        <v>0-3 months</v>
      </c>
    </row>
    <row r="1622" spans="1:46" s="12" customFormat="1">
      <c r="A1622" s="13" t="s">
        <v>35</v>
      </c>
      <c r="B1622" s="179">
        <v>2021</v>
      </c>
      <c r="C1622" s="179">
        <v>3</v>
      </c>
      <c r="D1622" s="39" t="str">
        <f t="shared" si="383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86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87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85">
        <f t="shared" si="388"/>
        <v>64161.79</v>
      </c>
      <c r="AD1622" s="141">
        <v>8.09E-2</v>
      </c>
      <c r="AE1622" s="186">
        <f t="shared" si="389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236" t="str">
        <f t="shared" si="396"/>
        <v>YAMAHA_Mounter</v>
      </c>
      <c r="AS1622" s="22">
        <f t="shared" si="395"/>
        <v>3</v>
      </c>
      <c r="AT1622" s="238" t="str">
        <f t="shared" si="397"/>
        <v>0-3 months</v>
      </c>
    </row>
    <row r="1623" spans="1:46" s="12" customFormat="1">
      <c r="A1623" s="13" t="s">
        <v>35</v>
      </c>
      <c r="B1623" s="179">
        <v>2021</v>
      </c>
      <c r="C1623" s="179">
        <v>3</v>
      </c>
      <c r="D1623" s="39" t="str">
        <f t="shared" si="383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86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87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85">
        <f t="shared" si="388"/>
        <v>65510.060000000005</v>
      </c>
      <c r="AD1623" s="141">
        <v>8.2600000000000007E-2</v>
      </c>
      <c r="AE1623" s="186">
        <f t="shared" si="389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236" t="str">
        <f t="shared" si="396"/>
        <v>YAMAHA_Mounter</v>
      </c>
      <c r="AS1623" s="22">
        <f t="shared" si="395"/>
        <v>3</v>
      </c>
      <c r="AT1623" s="238" t="str">
        <f t="shared" si="397"/>
        <v>0-3 months</v>
      </c>
    </row>
    <row r="1624" spans="1:46" s="12" customFormat="1">
      <c r="A1624" s="13" t="s">
        <v>35</v>
      </c>
      <c r="B1624" s="179">
        <v>2021</v>
      </c>
      <c r="C1624" s="179">
        <v>3</v>
      </c>
      <c r="D1624" s="39" t="str">
        <f t="shared" si="383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86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87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85">
        <f t="shared" si="388"/>
        <v>65510.060000000005</v>
      </c>
      <c r="AD1624" s="141">
        <v>8.2600000000000007E-2</v>
      </c>
      <c r="AE1624" s="186">
        <f t="shared" si="389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236" t="str">
        <f t="shared" si="396"/>
        <v>YAMAHA_Mounter</v>
      </c>
      <c r="AS1624" s="22">
        <f t="shared" si="395"/>
        <v>3</v>
      </c>
      <c r="AT1624" s="238" t="str">
        <f t="shared" si="397"/>
        <v>0-3 months</v>
      </c>
    </row>
    <row r="1625" spans="1:46" s="12" customFormat="1">
      <c r="A1625" s="13" t="s">
        <v>35</v>
      </c>
      <c r="B1625" s="179">
        <v>2021</v>
      </c>
      <c r="C1625" s="179">
        <v>3</v>
      </c>
      <c r="D1625" s="39" t="str">
        <f t="shared" si="383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86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87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85">
        <f t="shared" si="388"/>
        <v>65510.060000000005</v>
      </c>
      <c r="AD1625" s="141">
        <v>8.2600000000000007E-2</v>
      </c>
      <c r="AE1625" s="186">
        <f t="shared" si="389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236" t="str">
        <f t="shared" si="396"/>
        <v>YAMAHA_Mounter</v>
      </c>
      <c r="AS1625" s="22">
        <f t="shared" si="395"/>
        <v>3</v>
      </c>
      <c r="AT1625" s="238" t="str">
        <f t="shared" si="397"/>
        <v>0-3 months</v>
      </c>
    </row>
    <row r="1626" spans="1:46" s="12" customFormat="1">
      <c r="A1626" s="13" t="s">
        <v>35</v>
      </c>
      <c r="B1626" s="179">
        <v>2021</v>
      </c>
      <c r="C1626" s="179">
        <v>3</v>
      </c>
      <c r="D1626" s="39" t="str">
        <f t="shared" si="383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86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87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85">
        <f t="shared" si="388"/>
        <v>65510.060000000005</v>
      </c>
      <c r="AD1626" s="141">
        <v>8.2600000000000007E-2</v>
      </c>
      <c r="AE1626" s="186">
        <f t="shared" si="389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236" t="str">
        <f t="shared" si="396"/>
        <v>YAMAHA_Mounter</v>
      </c>
      <c r="AS1626" s="22">
        <f t="shared" si="395"/>
        <v>3</v>
      </c>
      <c r="AT1626" s="238" t="str">
        <f t="shared" si="397"/>
        <v>0-3 months</v>
      </c>
    </row>
    <row r="1627" spans="1:46" s="12" customFormat="1">
      <c r="A1627" s="13" t="s">
        <v>35</v>
      </c>
      <c r="B1627" s="179">
        <v>2021</v>
      </c>
      <c r="C1627" s="179">
        <v>3</v>
      </c>
      <c r="D1627" s="39" t="str">
        <f t="shared" si="383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86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87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85">
        <f t="shared" si="388"/>
        <v>65510.060000000005</v>
      </c>
      <c r="AD1627" s="141">
        <v>8.2600000000000007E-2</v>
      </c>
      <c r="AE1627" s="186">
        <f t="shared" si="389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236" t="str">
        <f t="shared" si="396"/>
        <v>YAMAHA_Mounter</v>
      </c>
      <c r="AS1627" s="22">
        <f t="shared" si="395"/>
        <v>3</v>
      </c>
      <c r="AT1627" s="238" t="str">
        <f t="shared" si="397"/>
        <v>0-3 months</v>
      </c>
    </row>
    <row r="1628" spans="1:46" s="12" customFormat="1">
      <c r="A1628" s="13" t="s">
        <v>35</v>
      </c>
      <c r="B1628" s="179">
        <v>2021</v>
      </c>
      <c r="C1628" s="179">
        <v>3</v>
      </c>
      <c r="D1628" s="39" t="str">
        <f t="shared" si="383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86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87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85">
        <f t="shared" si="388"/>
        <v>65510.060000000005</v>
      </c>
      <c r="AD1628" s="141">
        <v>8.2600000000000007E-2</v>
      </c>
      <c r="AE1628" s="186">
        <f t="shared" si="389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236" t="str">
        <f t="shared" si="396"/>
        <v>YAMAHA_Mounter</v>
      </c>
      <c r="AS1628" s="22">
        <f t="shared" si="395"/>
        <v>3</v>
      </c>
      <c r="AT1628" s="238" t="str">
        <f t="shared" si="397"/>
        <v>0-3 months</v>
      </c>
    </row>
    <row r="1629" spans="1:46" s="12" customFormat="1">
      <c r="A1629" s="13" t="s">
        <v>35</v>
      </c>
      <c r="B1629" s="179">
        <v>2021</v>
      </c>
      <c r="C1629" s="179">
        <v>3</v>
      </c>
      <c r="D1629" s="39" t="str">
        <f t="shared" si="383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86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87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85">
        <f t="shared" si="388"/>
        <v>65510.060000000005</v>
      </c>
      <c r="AD1629" s="141">
        <v>8.2600000000000007E-2</v>
      </c>
      <c r="AE1629" s="186">
        <f t="shared" si="389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236" t="str">
        <f t="shared" si="396"/>
        <v>YAMAHA_Mounter</v>
      </c>
      <c r="AS1629" s="22">
        <f t="shared" si="395"/>
        <v>3</v>
      </c>
      <c r="AT1629" s="238" t="str">
        <f t="shared" si="397"/>
        <v>0-3 months</v>
      </c>
    </row>
    <row r="1630" spans="1:46" s="12" customFormat="1">
      <c r="A1630" s="13" t="s">
        <v>35</v>
      </c>
      <c r="B1630" s="179">
        <v>2021</v>
      </c>
      <c r="C1630" s="179">
        <v>3</v>
      </c>
      <c r="D1630" s="39" t="str">
        <f t="shared" si="383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86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87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85">
        <f t="shared" si="388"/>
        <v>65510.060000000005</v>
      </c>
      <c r="AD1630" s="141">
        <v>8.2600000000000007E-2</v>
      </c>
      <c r="AE1630" s="186">
        <f t="shared" si="389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236" t="str">
        <f t="shared" si="396"/>
        <v>YAMAHA_Mounter</v>
      </c>
      <c r="AS1630" s="22">
        <f t="shared" si="395"/>
        <v>3</v>
      </c>
      <c r="AT1630" s="238" t="str">
        <f t="shared" si="397"/>
        <v>0-3 months</v>
      </c>
    </row>
    <row r="1631" spans="1:46" s="12" customFormat="1">
      <c r="A1631" s="13" t="s">
        <v>35</v>
      </c>
      <c r="B1631" s="179">
        <v>2021</v>
      </c>
      <c r="C1631" s="179">
        <v>3</v>
      </c>
      <c r="D1631" s="39" t="str">
        <f t="shared" si="383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86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87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85">
        <f t="shared" si="388"/>
        <v>40246.940999999999</v>
      </c>
      <c r="AD1631" s="141">
        <v>8.09E-2</v>
      </c>
      <c r="AE1631" s="186">
        <f t="shared" si="389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236" t="str">
        <f t="shared" si="396"/>
        <v>YAMAHA_Mounter</v>
      </c>
      <c r="AS1631" s="22">
        <f t="shared" si="395"/>
        <v>3</v>
      </c>
      <c r="AT1631" s="238" t="str">
        <f t="shared" si="397"/>
        <v>0-3 months</v>
      </c>
    </row>
    <row r="1632" spans="1:46" s="12" customFormat="1">
      <c r="A1632" s="13" t="s">
        <v>35</v>
      </c>
      <c r="B1632" s="179">
        <v>2021</v>
      </c>
      <c r="C1632" s="179">
        <v>3</v>
      </c>
      <c r="D1632" s="39" t="str">
        <f t="shared" si="383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86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87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85">
        <f t="shared" si="388"/>
        <v>40246.940999999999</v>
      </c>
      <c r="AD1632" s="141">
        <v>8.09E-2</v>
      </c>
      <c r="AE1632" s="186">
        <f t="shared" si="389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236" t="str">
        <f t="shared" si="396"/>
        <v>YAMAHA_Mounter</v>
      </c>
      <c r="AS1632" s="22">
        <f t="shared" si="395"/>
        <v>3</v>
      </c>
      <c r="AT1632" s="238" t="str">
        <f t="shared" si="397"/>
        <v>0-3 months</v>
      </c>
    </row>
    <row r="1633" spans="1:46" s="12" customFormat="1">
      <c r="A1633" s="13" t="s">
        <v>35</v>
      </c>
      <c r="B1633" s="179">
        <v>2021</v>
      </c>
      <c r="C1633" s="179">
        <v>3</v>
      </c>
      <c r="D1633" s="39" t="str">
        <f t="shared" si="383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86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87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85">
        <f t="shared" si="388"/>
        <v>41092.674000000006</v>
      </c>
      <c r="AD1633" s="141">
        <v>8.2600000000000007E-2</v>
      </c>
      <c r="AE1633" s="186">
        <f t="shared" si="389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236" t="str">
        <f t="shared" si="396"/>
        <v>YAMAHA_Mounter</v>
      </c>
      <c r="AS1633" s="22">
        <f t="shared" si="395"/>
        <v>3</v>
      </c>
      <c r="AT1633" s="238" t="str">
        <f t="shared" si="397"/>
        <v>0-3 months</v>
      </c>
    </row>
    <row r="1634" spans="1:46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86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87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85">
        <f t="shared" si="388"/>
        <v>109249.52499999999</v>
      </c>
      <c r="AD1634" s="141">
        <v>0.1045</v>
      </c>
      <c r="AE1634" s="186">
        <f t="shared" si="389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236" t="str">
        <f t="shared" si="396"/>
        <v>YAMAHA_Mounter</v>
      </c>
      <c r="AS1634" s="22">
        <f t="shared" si="395"/>
        <v>3</v>
      </c>
      <c r="AT1634" s="238" t="str">
        <f t="shared" si="397"/>
        <v>0-3 months</v>
      </c>
    </row>
    <row r="1635" spans="1:46" s="12" customFormat="1">
      <c r="A1635" s="13" t="s">
        <v>35</v>
      </c>
      <c r="B1635" s="179">
        <v>2021</v>
      </c>
      <c r="C1635" s="179">
        <v>3</v>
      </c>
      <c r="D1635" s="39" t="str">
        <f t="shared" si="399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86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87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85">
        <f t="shared" si="388"/>
        <v>109249.52499999999</v>
      </c>
      <c r="AD1635" s="141">
        <v>0.1045</v>
      </c>
      <c r="AE1635" s="186">
        <f t="shared" si="389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236" t="str">
        <f t="shared" si="396"/>
        <v>YAMAHA_Mounter</v>
      </c>
      <c r="AS1635" s="22">
        <f t="shared" si="395"/>
        <v>3</v>
      </c>
      <c r="AT1635" s="238" t="str">
        <f t="shared" si="397"/>
        <v>0-3 months</v>
      </c>
    </row>
    <row r="1636" spans="1:46" s="12" customFormat="1">
      <c r="A1636" s="13" t="s">
        <v>35</v>
      </c>
      <c r="B1636" s="179">
        <v>2021</v>
      </c>
      <c r="C1636" s="179">
        <v>3</v>
      </c>
      <c r="D1636" s="39" t="str">
        <f t="shared" si="399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86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87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85">
        <f t="shared" si="388"/>
        <v>55302.862999999998</v>
      </c>
      <c r="AD1636" s="141">
        <v>0.1045</v>
      </c>
      <c r="AE1636" s="186">
        <f t="shared" si="389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236" t="str">
        <f t="shared" si="396"/>
        <v>YAMAHA_Mounter</v>
      </c>
      <c r="AS1636" s="22">
        <f t="shared" si="395"/>
        <v>3</v>
      </c>
      <c r="AT1636" s="238" t="str">
        <f t="shared" si="397"/>
        <v>0-3 months</v>
      </c>
    </row>
    <row r="1637" spans="1:46" s="12" customFormat="1">
      <c r="A1637" s="13" t="s">
        <v>35</v>
      </c>
      <c r="B1637" s="179">
        <v>2021</v>
      </c>
      <c r="C1637" s="179">
        <v>3</v>
      </c>
      <c r="D1637" s="39" t="str">
        <f t="shared" si="399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86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87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85">
        <f t="shared" si="388"/>
        <v>87591.320235398249</v>
      </c>
      <c r="AD1637" s="141">
        <v>0.1434</v>
      </c>
      <c r="AE1637" s="186">
        <f t="shared" si="389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236" t="str">
        <f t="shared" si="396"/>
        <v>YAMAHA_Mounter</v>
      </c>
      <c r="AS1637" s="22">
        <f t="shared" si="395"/>
        <v>3</v>
      </c>
      <c r="AT1637" s="238" t="str">
        <f t="shared" si="397"/>
        <v>0-3 months</v>
      </c>
    </row>
    <row r="1638" spans="1:46" s="12" customFormat="1">
      <c r="A1638" s="13" t="s">
        <v>35</v>
      </c>
      <c r="B1638" s="179">
        <v>2021</v>
      </c>
      <c r="C1638" s="179">
        <v>3</v>
      </c>
      <c r="D1638" s="39" t="str">
        <f t="shared" si="399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86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87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85">
        <f t="shared" si="388"/>
        <v>57926.581999999995</v>
      </c>
      <c r="AD1638" s="141">
        <v>0.11559999999999999</v>
      </c>
      <c r="AE1638" s="186">
        <f t="shared" si="389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236" t="str">
        <f t="shared" si="396"/>
        <v>YAMAHA_Mounter</v>
      </c>
      <c r="AS1638" s="22">
        <f t="shared" si="395"/>
        <v>3</v>
      </c>
      <c r="AT1638" s="238" t="str">
        <f t="shared" si="397"/>
        <v>0-3 months</v>
      </c>
    </row>
    <row r="1639" spans="1:46" s="12" customFormat="1">
      <c r="A1639" s="13" t="s">
        <v>35</v>
      </c>
      <c r="B1639" s="179">
        <v>2021</v>
      </c>
      <c r="C1639" s="179">
        <v>3</v>
      </c>
      <c r="D1639" s="39" t="str">
        <f t="shared" si="399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86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87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85">
        <f t="shared" si="388"/>
        <v>57926.581999999995</v>
      </c>
      <c r="AD1639" s="141">
        <v>0.11559999999999999</v>
      </c>
      <c r="AE1639" s="186">
        <f t="shared" si="389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236" t="str">
        <f t="shared" si="396"/>
        <v>YAMAHA_Mounter</v>
      </c>
      <c r="AS1639" s="22">
        <f t="shared" si="395"/>
        <v>3</v>
      </c>
      <c r="AT1639" s="238" t="str">
        <f t="shared" si="397"/>
        <v>0-3 months</v>
      </c>
    </row>
    <row r="1640" spans="1:46" s="12" customFormat="1">
      <c r="A1640" s="13" t="s">
        <v>35</v>
      </c>
      <c r="B1640" s="179">
        <v>2021</v>
      </c>
      <c r="C1640" s="179">
        <v>3</v>
      </c>
      <c r="D1640" s="39" t="str">
        <f t="shared" si="399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86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87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85">
        <f t="shared" si="388"/>
        <v>103685.56799999998</v>
      </c>
      <c r="AD1640" s="141">
        <v>0.12839999999999999</v>
      </c>
      <c r="AE1640" s="186">
        <f t="shared" si="389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236" t="str">
        <f t="shared" si="396"/>
        <v>YAMAHA_Mounter</v>
      </c>
      <c r="AS1640" s="22">
        <f t="shared" si="395"/>
        <v>3</v>
      </c>
      <c r="AT1640" s="238" t="str">
        <f t="shared" si="397"/>
        <v>0-3 months</v>
      </c>
    </row>
    <row r="1641" spans="1:46" s="12" customFormat="1">
      <c r="A1641" s="13" t="s">
        <v>35</v>
      </c>
      <c r="B1641" s="179">
        <v>2021</v>
      </c>
      <c r="C1641" s="179">
        <v>3</v>
      </c>
      <c r="D1641" s="39" t="str">
        <f t="shared" si="399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86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87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85">
        <f t="shared" si="388"/>
        <v>87536.61</v>
      </c>
      <c r="AD1641" s="141">
        <v>0.17100000000000001</v>
      </c>
      <c r="AE1641" s="186">
        <f t="shared" si="389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236" t="str">
        <f t="shared" si="396"/>
        <v>YAMAHA_Mounter</v>
      </c>
      <c r="AS1641" s="22">
        <f t="shared" si="395"/>
        <v>3</v>
      </c>
      <c r="AT1641" s="238" t="str">
        <f t="shared" si="397"/>
        <v>0-3 months</v>
      </c>
    </row>
    <row r="1642" spans="1:46" s="12" customFormat="1">
      <c r="A1642" s="13" t="s">
        <v>35</v>
      </c>
      <c r="B1642" s="179">
        <v>2021</v>
      </c>
      <c r="C1642" s="179">
        <v>3</v>
      </c>
      <c r="D1642" s="39" t="str">
        <f t="shared" si="399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86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87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85">
        <f t="shared" si="388"/>
        <v>87536.61</v>
      </c>
      <c r="AD1642" s="141">
        <v>0.17100000000000001</v>
      </c>
      <c r="AE1642" s="186">
        <f t="shared" si="389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236" t="str">
        <f t="shared" si="396"/>
        <v>YAMAHA_Mounter</v>
      </c>
      <c r="AS1642" s="22">
        <f t="shared" si="395"/>
        <v>3</v>
      </c>
      <c r="AT1642" s="238" t="str">
        <f t="shared" si="397"/>
        <v>0-3 months</v>
      </c>
    </row>
    <row r="1643" spans="1:46" s="12" customFormat="1">
      <c r="A1643" s="13" t="s">
        <v>35</v>
      </c>
      <c r="B1643" s="179">
        <v>2021</v>
      </c>
      <c r="C1643" s="179">
        <v>3</v>
      </c>
      <c r="D1643" s="39" t="str">
        <f t="shared" si="399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86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87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85">
        <f t="shared" si="388"/>
        <v>106624.63672566372</v>
      </c>
      <c r="AD1643" s="141">
        <v>0.1623</v>
      </c>
      <c r="AE1643" s="186">
        <f t="shared" si="389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236" t="str">
        <f t="shared" si="396"/>
        <v>YAMAHA_Mounter</v>
      </c>
      <c r="AS1643" s="22">
        <f t="shared" si="395"/>
        <v>3</v>
      </c>
      <c r="AT1643" s="238" t="str">
        <f t="shared" si="397"/>
        <v>0-3 months</v>
      </c>
    </row>
    <row r="1644" spans="1:46" s="12" customFormat="1">
      <c r="A1644" s="13" t="s">
        <v>40</v>
      </c>
      <c r="B1644" s="179">
        <v>2021</v>
      </c>
      <c r="C1644" s="179">
        <v>4</v>
      </c>
      <c r="D1644" s="39" t="str">
        <f t="shared" si="399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86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87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85">
        <f t="shared" si="388"/>
        <v>121084.73999999999</v>
      </c>
      <c r="AD1644" s="141">
        <v>0.18659999999999999</v>
      </c>
      <c r="AE1644" s="186">
        <f t="shared" si="389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236" t="str">
        <f t="shared" si="396"/>
        <v>YAMAHA_Mounter</v>
      </c>
      <c r="AS1644" s="22">
        <f t="shared" si="395"/>
        <v>2</v>
      </c>
      <c r="AT1644" s="238" t="str">
        <f t="shared" si="397"/>
        <v>0-3 months</v>
      </c>
    </row>
    <row r="1645" spans="1:46" s="12" customFormat="1">
      <c r="A1645" s="13" t="s">
        <v>40</v>
      </c>
      <c r="B1645" s="179">
        <v>2021</v>
      </c>
      <c r="C1645" s="179">
        <v>4</v>
      </c>
      <c r="D1645" s="39" t="str">
        <f t="shared" si="399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86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87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85">
        <f t="shared" si="388"/>
        <v>103926.58407079647</v>
      </c>
      <c r="AD1645" s="141">
        <v>0.1726</v>
      </c>
      <c r="AE1645" s="186">
        <f t="shared" si="389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236" t="str">
        <f t="shared" si="396"/>
        <v>YAMAHA_Mounter</v>
      </c>
      <c r="AS1645" s="22">
        <f t="shared" si="395"/>
        <v>2</v>
      </c>
      <c r="AT1645" s="238" t="str">
        <f t="shared" si="397"/>
        <v>0-3 months</v>
      </c>
    </row>
    <row r="1646" spans="1:46" s="12" customFormat="1">
      <c r="A1646" s="13" t="s">
        <v>40</v>
      </c>
      <c r="B1646" s="179">
        <v>2021</v>
      </c>
      <c r="C1646" s="179">
        <v>4</v>
      </c>
      <c r="D1646" s="39" t="str">
        <f t="shared" si="399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86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87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85">
        <f t="shared" si="388"/>
        <v>86068.92073667256</v>
      </c>
      <c r="AD1646" s="141">
        <v>0.13519999999999999</v>
      </c>
      <c r="AE1646" s="186">
        <f t="shared" si="389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236" t="str">
        <f t="shared" si="396"/>
        <v>YAMAHA_Mounter</v>
      </c>
      <c r="AS1646" s="22">
        <f t="shared" si="395"/>
        <v>2</v>
      </c>
      <c r="AT1646" s="238" t="str">
        <f t="shared" si="397"/>
        <v>0-3 months</v>
      </c>
    </row>
    <row r="1647" spans="1:46" s="12" customFormat="1">
      <c r="A1647" s="13" t="s">
        <v>40</v>
      </c>
      <c r="B1647" s="179">
        <v>2021</v>
      </c>
      <c r="C1647" s="179">
        <v>4</v>
      </c>
      <c r="D1647" s="39" t="str">
        <f t="shared" si="399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86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87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85">
        <f t="shared" si="388"/>
        <v>86068.92073667256</v>
      </c>
      <c r="AD1647" s="141">
        <v>0.13519999999999999</v>
      </c>
      <c r="AE1647" s="186">
        <f t="shared" si="389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236" t="str">
        <f t="shared" si="396"/>
        <v>YAMAHA_Mounter</v>
      </c>
      <c r="AS1647" s="22">
        <f t="shared" si="395"/>
        <v>2</v>
      </c>
      <c r="AT1647" s="238" t="str">
        <f t="shared" si="397"/>
        <v>0-3 months</v>
      </c>
    </row>
    <row r="1648" spans="1:46" s="12" customFormat="1">
      <c r="A1648" s="13" t="s">
        <v>40</v>
      </c>
      <c r="B1648" s="179">
        <v>2021</v>
      </c>
      <c r="C1648" s="179">
        <v>4</v>
      </c>
      <c r="D1648" s="39" t="str">
        <f t="shared" si="399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86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87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85">
        <f t="shared" si="388"/>
        <v>86068.92073667256</v>
      </c>
      <c r="AD1648" s="141">
        <v>0.13519999999999999</v>
      </c>
      <c r="AE1648" s="186">
        <f t="shared" si="389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236" t="str">
        <f t="shared" si="396"/>
        <v>YAMAHA_Mounter</v>
      </c>
      <c r="AS1648" s="22">
        <f t="shared" si="395"/>
        <v>2</v>
      </c>
      <c r="AT1648" s="238" t="str">
        <f t="shared" si="397"/>
        <v>0-3 months</v>
      </c>
    </row>
    <row r="1649" spans="1:46" s="12" customFormat="1">
      <c r="A1649" s="13" t="s">
        <v>40</v>
      </c>
      <c r="B1649" s="179">
        <v>2021</v>
      </c>
      <c r="C1649" s="179">
        <v>4</v>
      </c>
      <c r="D1649" s="39" t="str">
        <f t="shared" si="399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86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87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85">
        <f t="shared" si="388"/>
        <v>108898.49309734516</v>
      </c>
      <c r="AD1649" s="141">
        <v>0.16209999999999999</v>
      </c>
      <c r="AE1649" s="186">
        <f t="shared" si="389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236" t="str">
        <f t="shared" si="396"/>
        <v>YAMAHA_Mounter</v>
      </c>
      <c r="AS1649" s="22">
        <f t="shared" si="395"/>
        <v>2</v>
      </c>
      <c r="AT1649" s="238" t="str">
        <f t="shared" si="397"/>
        <v>0-3 months</v>
      </c>
    </row>
    <row r="1650" spans="1:46" s="12" customFormat="1">
      <c r="A1650" s="13" t="s">
        <v>40</v>
      </c>
      <c r="B1650" s="179">
        <v>2021</v>
      </c>
      <c r="C1650" s="179">
        <v>4</v>
      </c>
      <c r="D1650" s="39" t="str">
        <f t="shared" si="399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86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87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85">
        <f t="shared" si="388"/>
        <v>108898.49309734516</v>
      </c>
      <c r="AD1650" s="141">
        <v>0.16209999999999999</v>
      </c>
      <c r="AE1650" s="186">
        <f t="shared" si="389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236" t="str">
        <f t="shared" si="396"/>
        <v>YAMAHA_Mounter</v>
      </c>
      <c r="AS1650" s="22">
        <f t="shared" si="395"/>
        <v>2</v>
      </c>
      <c r="AT1650" s="238" t="str">
        <f t="shared" si="397"/>
        <v>0-3 months</v>
      </c>
    </row>
    <row r="1651" spans="1:46" s="12" customFormat="1">
      <c r="A1651" s="13" t="s">
        <v>40</v>
      </c>
      <c r="B1651" s="179">
        <v>2021</v>
      </c>
      <c r="C1651" s="179">
        <v>4</v>
      </c>
      <c r="D1651" s="39" t="str">
        <f t="shared" si="399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86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87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85">
        <f t="shared" si="388"/>
        <v>108898.49309734516</v>
      </c>
      <c r="AD1651" s="141">
        <v>0.16209999999999999</v>
      </c>
      <c r="AE1651" s="186">
        <f t="shared" si="389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236" t="str">
        <f t="shared" si="396"/>
        <v>YAMAHA_Mounter</v>
      </c>
      <c r="AS1651" s="22">
        <f t="shared" si="395"/>
        <v>2</v>
      </c>
      <c r="AT1651" s="238" t="str">
        <f t="shared" si="397"/>
        <v>0-3 months</v>
      </c>
    </row>
    <row r="1652" spans="1:46" s="12" customFormat="1">
      <c r="A1652" s="13" t="s">
        <v>40</v>
      </c>
      <c r="B1652" s="179">
        <v>2021</v>
      </c>
      <c r="C1652" s="179">
        <v>4</v>
      </c>
      <c r="D1652" s="39" t="str">
        <f t="shared" si="399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86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87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85">
        <f t="shared" si="388"/>
        <v>108898.49309734516</v>
      </c>
      <c r="AD1652" s="141">
        <v>0.16209999999999999</v>
      </c>
      <c r="AE1652" s="186">
        <f t="shared" si="389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236" t="str">
        <f t="shared" si="396"/>
        <v>YAMAHA_Mounter</v>
      </c>
      <c r="AS1652" s="22">
        <f t="shared" si="395"/>
        <v>2</v>
      </c>
      <c r="AT1652" s="238" t="str">
        <f t="shared" si="397"/>
        <v>0-3 months</v>
      </c>
    </row>
    <row r="1653" spans="1:46" s="12" customFormat="1">
      <c r="A1653" s="13" t="s">
        <v>40</v>
      </c>
      <c r="B1653" s="179">
        <v>2021</v>
      </c>
      <c r="C1653" s="179">
        <v>4</v>
      </c>
      <c r="D1653" s="39" t="str">
        <f t="shared" si="399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86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87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85">
        <f t="shared" si="388"/>
        <v>108898.49309734516</v>
      </c>
      <c r="AD1653" s="141">
        <v>0.16209999999999999</v>
      </c>
      <c r="AE1653" s="186">
        <f t="shared" si="389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236" t="str">
        <f t="shared" si="396"/>
        <v>YAMAHA_Mounter</v>
      </c>
      <c r="AS1653" s="22">
        <f t="shared" si="395"/>
        <v>2</v>
      </c>
      <c r="AT1653" s="238" t="str">
        <f t="shared" si="397"/>
        <v>0-3 months</v>
      </c>
    </row>
    <row r="1654" spans="1:46" s="12" customFormat="1">
      <c r="A1654" s="13" t="s">
        <v>40</v>
      </c>
      <c r="B1654" s="179">
        <v>2021</v>
      </c>
      <c r="C1654" s="179">
        <v>4</v>
      </c>
      <c r="D1654" s="39" t="str">
        <f t="shared" si="399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86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87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85">
        <f t="shared" si="388"/>
        <v>102851.51336283187</v>
      </c>
      <c r="AD1654" s="141">
        <v>0.12330000000000001</v>
      </c>
      <c r="AE1654" s="186">
        <f t="shared" si="389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236" t="str">
        <f t="shared" si="396"/>
        <v>YAMAHA_Mounter</v>
      </c>
      <c r="AS1654" s="22">
        <f t="shared" si="395"/>
        <v>2</v>
      </c>
      <c r="AT1654" s="238" t="str">
        <f t="shared" si="397"/>
        <v>0-3 months</v>
      </c>
    </row>
    <row r="1655" spans="1:46" s="12" customFormat="1">
      <c r="A1655" s="13" t="s">
        <v>40</v>
      </c>
      <c r="B1655" s="179">
        <v>2021</v>
      </c>
      <c r="C1655" s="179">
        <v>4</v>
      </c>
      <c r="D1655" s="39" t="str">
        <f t="shared" si="399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86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87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85">
        <f t="shared" si="388"/>
        <v>114758.6139</v>
      </c>
      <c r="AD1655" s="141">
        <v>0.17510000000000001</v>
      </c>
      <c r="AE1655" s="186">
        <f t="shared" si="389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236" t="str">
        <f t="shared" si="396"/>
        <v>YAMAHA_Mounter</v>
      </c>
      <c r="AS1655" s="22">
        <f t="shared" si="395"/>
        <v>2</v>
      </c>
      <c r="AT1655" s="238" t="str">
        <f t="shared" si="397"/>
        <v>0-3 months</v>
      </c>
    </row>
    <row r="1656" spans="1:46" s="12" customFormat="1">
      <c r="A1656" s="13" t="s">
        <v>40</v>
      </c>
      <c r="B1656" s="179">
        <v>2021</v>
      </c>
      <c r="C1656" s="179">
        <v>4</v>
      </c>
      <c r="D1656" s="39" t="str">
        <f t="shared" si="399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86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87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85">
        <f t="shared" si="388"/>
        <v>56980.63</v>
      </c>
      <c r="AD1656" s="141">
        <v>0.1129</v>
      </c>
      <c r="AE1656" s="186">
        <f t="shared" si="389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236" t="str">
        <f t="shared" si="396"/>
        <v>YAMAHA_Mounter</v>
      </c>
      <c r="AS1656" s="22">
        <f t="shared" si="395"/>
        <v>2</v>
      </c>
      <c r="AT1656" s="238" t="str">
        <f t="shared" si="397"/>
        <v>0-3 months</v>
      </c>
    </row>
    <row r="1657" spans="1:46" s="12" customFormat="1">
      <c r="A1657" s="13" t="s">
        <v>40</v>
      </c>
      <c r="B1657" s="179">
        <v>2021</v>
      </c>
      <c r="C1657" s="179">
        <v>4</v>
      </c>
      <c r="D1657" s="39" t="str">
        <f t="shared" si="399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86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87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85">
        <f t="shared" si="388"/>
        <v>114284.19026548674</v>
      </c>
      <c r="AD1657" s="141">
        <v>0.13539999999999999</v>
      </c>
      <c r="AE1657" s="186">
        <f t="shared" si="389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236" t="str">
        <f t="shared" si="396"/>
        <v>YAMAHA_Mounter</v>
      </c>
      <c r="AS1657" s="22">
        <f t="shared" si="395"/>
        <v>2</v>
      </c>
      <c r="AT1657" s="238" t="str">
        <f t="shared" si="397"/>
        <v>0-3 months</v>
      </c>
    </row>
    <row r="1658" spans="1:46" s="12" customFormat="1">
      <c r="A1658" s="13" t="s">
        <v>40</v>
      </c>
      <c r="B1658" s="179">
        <v>2021</v>
      </c>
      <c r="C1658" s="179">
        <v>4</v>
      </c>
      <c r="D1658" s="39" t="str">
        <f t="shared" si="399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86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87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85">
        <f t="shared" si="388"/>
        <v>114284.19026548674</v>
      </c>
      <c r="AD1658" s="141">
        <v>0.13539999999999999</v>
      </c>
      <c r="AE1658" s="186">
        <f t="shared" si="389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236" t="str">
        <f t="shared" si="396"/>
        <v>YAMAHA_Mounter</v>
      </c>
      <c r="AS1658" s="22">
        <f t="shared" si="395"/>
        <v>2</v>
      </c>
      <c r="AT1658" s="238" t="str">
        <f t="shared" si="397"/>
        <v>0-3 months</v>
      </c>
    </row>
    <row r="1659" spans="1:46" s="12" customFormat="1">
      <c r="A1659" s="13" t="s">
        <v>40</v>
      </c>
      <c r="B1659" s="179">
        <v>2021</v>
      </c>
      <c r="C1659" s="179">
        <v>5</v>
      </c>
      <c r="D1659" s="39" t="str">
        <f t="shared" si="399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86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87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85">
        <f t="shared" si="388"/>
        <v>83624.464000000007</v>
      </c>
      <c r="AD1659" s="141">
        <v>0.1318</v>
      </c>
      <c r="AE1659" s="186">
        <f t="shared" si="389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236" t="str">
        <f t="shared" si="396"/>
        <v>YAMAHA_Mounter</v>
      </c>
      <c r="AS1659" s="22">
        <f t="shared" si="395"/>
        <v>1</v>
      </c>
      <c r="AT1659" s="238" t="str">
        <f t="shared" si="397"/>
        <v>0-3 months</v>
      </c>
    </row>
    <row r="1660" spans="1:46" s="12" customFormat="1">
      <c r="A1660" s="13" t="s">
        <v>40</v>
      </c>
      <c r="B1660" s="179">
        <v>2021</v>
      </c>
      <c r="C1660" s="179">
        <v>5</v>
      </c>
      <c r="D1660" s="39" t="str">
        <f t="shared" si="399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86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87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85">
        <f t="shared" si="388"/>
        <v>101452.2705</v>
      </c>
      <c r="AD1660" s="141">
        <v>0.1489</v>
      </c>
      <c r="AE1660" s="186">
        <f t="shared" si="389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236" t="str">
        <f t="shared" si="396"/>
        <v>YAMAHA_Mounter</v>
      </c>
      <c r="AS1660" s="22">
        <f t="shared" si="395"/>
        <v>1</v>
      </c>
      <c r="AT1660" s="238" t="str">
        <f t="shared" si="397"/>
        <v>0-3 months</v>
      </c>
    </row>
    <row r="1661" spans="1:46" s="12" customFormat="1">
      <c r="A1661" s="13" t="s">
        <v>40</v>
      </c>
      <c r="B1661" s="179">
        <v>2021</v>
      </c>
      <c r="C1661" s="179">
        <v>5</v>
      </c>
      <c r="D1661" s="39" t="str">
        <f t="shared" si="399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86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87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85">
        <f t="shared" si="388"/>
        <v>70340.759999999995</v>
      </c>
      <c r="AD1661" s="141">
        <v>0.1084</v>
      </c>
      <c r="AE1661" s="186">
        <f t="shared" si="389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236" t="str">
        <f t="shared" si="396"/>
        <v>YAMAHA_Mounter</v>
      </c>
      <c r="AS1661" s="22">
        <f t="shared" si="395"/>
        <v>1</v>
      </c>
      <c r="AT1661" s="238" t="str">
        <f t="shared" si="397"/>
        <v>0-3 months</v>
      </c>
    </row>
    <row r="1662" spans="1:46" s="12" customFormat="1">
      <c r="A1662" s="13" t="s">
        <v>40</v>
      </c>
      <c r="B1662" s="179">
        <v>2021</v>
      </c>
      <c r="C1662" s="179">
        <v>6</v>
      </c>
      <c r="D1662" s="39" t="str">
        <f t="shared" si="399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86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87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85">
        <f t="shared" si="388"/>
        <v>129426.94792999999</v>
      </c>
      <c r="AD1662" s="141">
        <v>0.19969999999999999</v>
      </c>
      <c r="AE1662" s="186">
        <f t="shared" si="389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236" t="str">
        <f t="shared" si="396"/>
        <v>YAMAHA_Mounter</v>
      </c>
      <c r="AS1662" s="22">
        <f t="shared" si="395"/>
        <v>0</v>
      </c>
      <c r="AT1662" s="238" t="str">
        <f t="shared" si="397"/>
        <v>0-3 months</v>
      </c>
    </row>
    <row r="1663" spans="1:46" s="12" customFormat="1">
      <c r="A1663" s="13" t="s">
        <v>35</v>
      </c>
      <c r="B1663" s="179">
        <v>2021</v>
      </c>
      <c r="C1663" s="179">
        <v>3</v>
      </c>
      <c r="D1663" s="39" t="str">
        <f t="shared" si="399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86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87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85">
        <f t="shared" si="388"/>
        <v>339045.21238938055</v>
      </c>
      <c r="AD1663" s="141">
        <v>0.2606</v>
      </c>
      <c r="AE1663" s="186">
        <f t="shared" si="389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236" t="str">
        <f t="shared" si="396"/>
        <v>YAMAHA_Mounter</v>
      </c>
      <c r="AS1663" s="22">
        <f t="shared" si="395"/>
        <v>3</v>
      </c>
      <c r="AT1663" s="238" t="str">
        <f t="shared" si="397"/>
        <v>0-3 months</v>
      </c>
    </row>
    <row r="1664" spans="1:46" s="12" customFormat="1">
      <c r="A1664" s="13" t="s">
        <v>35</v>
      </c>
      <c r="B1664" s="179">
        <v>2021</v>
      </c>
      <c r="C1664" s="179">
        <v>3</v>
      </c>
      <c r="D1664" s="39" t="str">
        <f t="shared" si="399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86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87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85">
        <f t="shared" si="388"/>
        <v>339045.21238938055</v>
      </c>
      <c r="AD1664" s="141">
        <v>0.2606</v>
      </c>
      <c r="AE1664" s="186">
        <f t="shared" si="389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236" t="str">
        <f t="shared" si="396"/>
        <v>YAMAHA_Mounter</v>
      </c>
      <c r="AS1664" s="22">
        <f t="shared" si="395"/>
        <v>3</v>
      </c>
      <c r="AT1664" s="238" t="str">
        <f t="shared" si="397"/>
        <v>0-3 months</v>
      </c>
    </row>
    <row r="1665" spans="1:46" s="12" customFormat="1">
      <c r="A1665" s="13" t="s">
        <v>35</v>
      </c>
      <c r="B1665" s="179">
        <v>2021</v>
      </c>
      <c r="C1665" s="179">
        <v>3</v>
      </c>
      <c r="D1665" s="39" t="str">
        <f t="shared" si="399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86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87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85">
        <f t="shared" si="388"/>
        <v>346644.97560000001</v>
      </c>
      <c r="AD1665" s="141">
        <v>0.25559999999999999</v>
      </c>
      <c r="AE1665" s="186">
        <f t="shared" si="389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236" t="str">
        <f t="shared" si="396"/>
        <v>YAMAHA_Mounter</v>
      </c>
      <c r="AS1665" s="22">
        <f t="shared" si="395"/>
        <v>3</v>
      </c>
      <c r="AT1665" s="238" t="str">
        <f t="shared" si="397"/>
        <v>0-3 months</v>
      </c>
    </row>
    <row r="1666" spans="1:46" s="12" customFormat="1">
      <c r="A1666" s="13" t="s">
        <v>35</v>
      </c>
      <c r="B1666" s="179">
        <v>2021</v>
      </c>
      <c r="C1666" s="179">
        <v>3</v>
      </c>
      <c r="D1666" s="39" t="str">
        <f t="shared" si="399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85">
        <f t="shared" ref="AC1666:AC1729" si="404">IF(R1666&lt;&gt;"",AB1666*AD1666,"")</f>
        <v>346644.97560000001</v>
      </c>
      <c r="AD1666" s="141">
        <v>0.25559999999999999</v>
      </c>
      <c r="AE1666" s="186">
        <f t="shared" ref="AE1666:AE1729" si="405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236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38" t="str">
        <f t="shared" si="397"/>
        <v>0-3 months</v>
      </c>
    </row>
    <row r="1667" spans="1:46" s="12" customFormat="1" ht="28">
      <c r="A1667" s="13" t="s">
        <v>40</v>
      </c>
      <c r="B1667" s="179">
        <v>2021</v>
      </c>
      <c r="C1667" s="179">
        <v>5</v>
      </c>
      <c r="D1667" s="39" t="str">
        <f t="shared" si="399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402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403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85">
        <f t="shared" si="404"/>
        <v>39353.097345132752</v>
      </c>
      <c r="AD1667" s="141">
        <v>0.12</v>
      </c>
      <c r="AE1667" s="186">
        <f t="shared" si="405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236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38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35</v>
      </c>
      <c r="B1668" s="179">
        <v>2021</v>
      </c>
      <c r="C1668" s="179">
        <v>1</v>
      </c>
      <c r="D1668" s="39" t="str">
        <f t="shared" si="399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402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403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85">
        <f t="shared" si="404"/>
        <v>109572.10619469026</v>
      </c>
      <c r="AD1668" s="141">
        <v>0.1643</v>
      </c>
      <c r="AE1668" s="186">
        <f t="shared" si="405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236" t="str">
        <f t="shared" si="412"/>
        <v>YAMAHA_Mounter</v>
      </c>
      <c r="AS1668" s="22">
        <f t="shared" si="411"/>
        <v>6</v>
      </c>
      <c r="AT1668" s="238" t="str">
        <f t="shared" si="413"/>
        <v>4-6 months</v>
      </c>
    </row>
    <row r="1669" spans="1:46" s="12" customFormat="1">
      <c r="A1669" s="13" t="s">
        <v>35</v>
      </c>
      <c r="B1669" s="179">
        <v>2021</v>
      </c>
      <c r="C1669" s="179">
        <v>2</v>
      </c>
      <c r="D1669" s="39" t="str">
        <f t="shared" si="399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402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403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85">
        <f t="shared" si="404"/>
        <v>165273.98230088496</v>
      </c>
      <c r="AD1669" s="141">
        <v>0.15110000000000001</v>
      </c>
      <c r="AE1669" s="186">
        <f t="shared" si="405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236" t="str">
        <f t="shared" si="412"/>
        <v>YAMAHA_Mounter</v>
      </c>
      <c r="AS1669" s="22">
        <f t="shared" si="411"/>
        <v>5</v>
      </c>
      <c r="AT1669" s="238" t="str">
        <f t="shared" si="413"/>
        <v>4-6 months</v>
      </c>
    </row>
    <row r="1670" spans="1:46" s="12" customFormat="1">
      <c r="A1670" s="13" t="s">
        <v>35</v>
      </c>
      <c r="B1670" s="179">
        <v>2021</v>
      </c>
      <c r="C1670" s="179">
        <v>3</v>
      </c>
      <c r="D1670" s="39" t="str">
        <f t="shared" si="399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402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403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85">
        <f t="shared" si="404"/>
        <v>107894.15999999999</v>
      </c>
      <c r="AD1670" s="141">
        <v>0.1045</v>
      </c>
      <c r="AE1670" s="186">
        <f t="shared" si="405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236" t="str">
        <f t="shared" si="412"/>
        <v>YAMAHA_Mounter</v>
      </c>
      <c r="AS1670" s="22">
        <f t="shared" si="411"/>
        <v>4</v>
      </c>
      <c r="AT1670" s="238" t="str">
        <f t="shared" si="413"/>
        <v>4-6 months</v>
      </c>
    </row>
    <row r="1671" spans="1:46" s="12" customFormat="1">
      <c r="A1671" s="13" t="s">
        <v>35</v>
      </c>
      <c r="B1671" s="179">
        <v>2021</v>
      </c>
      <c r="C1671" s="179">
        <v>3</v>
      </c>
      <c r="D1671" s="39" t="str">
        <f t="shared" si="399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402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403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85">
        <f t="shared" si="404"/>
        <v>131337.281625</v>
      </c>
      <c r="AD1671" s="141">
        <v>0.13189999999999999</v>
      </c>
      <c r="AE1671" s="186">
        <f t="shared" si="405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236" t="str">
        <f t="shared" si="412"/>
        <v>YAMAHA_Mounter</v>
      </c>
      <c r="AS1671" s="22">
        <f t="shared" si="411"/>
        <v>4</v>
      </c>
      <c r="AT1671" s="238" t="str">
        <f t="shared" si="413"/>
        <v>4-6 months</v>
      </c>
    </row>
    <row r="1672" spans="1:46" s="12" customFormat="1">
      <c r="A1672" s="13" t="s">
        <v>35</v>
      </c>
      <c r="B1672" s="179">
        <v>2021</v>
      </c>
      <c r="C1672" s="179">
        <v>3</v>
      </c>
      <c r="D1672" s="39" t="str">
        <f t="shared" si="399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402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403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85">
        <f t="shared" si="404"/>
        <v>157496.22</v>
      </c>
      <c r="AD1672" s="141">
        <v>0.15690000000000001</v>
      </c>
      <c r="AE1672" s="186">
        <f t="shared" si="405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236" t="str">
        <f t="shared" si="412"/>
        <v>YAMAHA_Mounter</v>
      </c>
      <c r="AS1672" s="22">
        <f t="shared" si="411"/>
        <v>4</v>
      </c>
      <c r="AT1672" s="238" t="str">
        <f t="shared" si="413"/>
        <v>4-6 months</v>
      </c>
    </row>
    <row r="1673" spans="1:46" s="12" customFormat="1">
      <c r="A1673" s="13" t="s">
        <v>35</v>
      </c>
      <c r="B1673" s="179">
        <v>2021</v>
      </c>
      <c r="C1673" s="179">
        <v>3</v>
      </c>
      <c r="D1673" s="39" t="str">
        <f t="shared" si="399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402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403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85">
        <f t="shared" si="404"/>
        <v>107547.41880000001</v>
      </c>
      <c r="AD1673" s="141">
        <v>0.15690000000000001</v>
      </c>
      <c r="AE1673" s="186">
        <f t="shared" si="405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236" t="str">
        <f t="shared" si="412"/>
        <v>YAMAHA_Mounter</v>
      </c>
      <c r="AS1673" s="22">
        <f t="shared" si="411"/>
        <v>4</v>
      </c>
      <c r="AT1673" s="238" t="str">
        <f t="shared" si="413"/>
        <v>4-6 months</v>
      </c>
    </row>
    <row r="1674" spans="1:46" s="12" customFormat="1">
      <c r="A1674" s="13" t="s">
        <v>35</v>
      </c>
      <c r="B1674" s="179">
        <v>2021</v>
      </c>
      <c r="C1674" s="179">
        <v>3</v>
      </c>
      <c r="D1674" s="39" t="str">
        <f t="shared" si="399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402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403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85">
        <f t="shared" si="404"/>
        <v>42996.912599999996</v>
      </c>
      <c r="AD1674" s="141">
        <v>8.1699999999999995E-2</v>
      </c>
      <c r="AE1674" s="186">
        <f t="shared" si="405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236" t="str">
        <f t="shared" si="412"/>
        <v>YAMAHA_Mounter</v>
      </c>
      <c r="AS1674" s="22">
        <f t="shared" si="411"/>
        <v>4</v>
      </c>
      <c r="AT1674" s="238" t="str">
        <f t="shared" si="413"/>
        <v>4-6 months</v>
      </c>
    </row>
    <row r="1675" spans="1:46" s="12" customFormat="1">
      <c r="A1675" s="13" t="s">
        <v>35</v>
      </c>
      <c r="B1675" s="179">
        <v>2021</v>
      </c>
      <c r="C1675" s="179">
        <v>3</v>
      </c>
      <c r="D1675" s="39" t="str">
        <f t="shared" si="399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402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403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85">
        <f t="shared" si="404"/>
        <v>119871.645</v>
      </c>
      <c r="AD1675" s="141">
        <v>0.1153</v>
      </c>
      <c r="AE1675" s="186">
        <f t="shared" si="405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236" t="str">
        <f t="shared" si="412"/>
        <v>YAMAHA_Mounter</v>
      </c>
      <c r="AS1675" s="22">
        <f t="shared" si="411"/>
        <v>4</v>
      </c>
      <c r="AT1675" s="238" t="str">
        <f t="shared" si="413"/>
        <v>4-6 months</v>
      </c>
    </row>
    <row r="1676" spans="1:46" s="12" customFormat="1">
      <c r="A1676" s="13" t="s">
        <v>35</v>
      </c>
      <c r="B1676" s="179">
        <v>2021</v>
      </c>
      <c r="C1676" s="179">
        <v>3</v>
      </c>
      <c r="D1676" s="39" t="str">
        <f t="shared" si="399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402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403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85">
        <f t="shared" si="404"/>
        <v>119871.645</v>
      </c>
      <c r="AD1676" s="141">
        <v>0.1153</v>
      </c>
      <c r="AE1676" s="186">
        <f t="shared" si="405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236" t="str">
        <f t="shared" si="412"/>
        <v>YAMAHA_Mounter</v>
      </c>
      <c r="AS1676" s="22">
        <f t="shared" si="411"/>
        <v>4</v>
      </c>
      <c r="AT1676" s="238" t="str">
        <f t="shared" si="413"/>
        <v>4-6 months</v>
      </c>
    </row>
    <row r="1677" spans="1:46" s="12" customFormat="1">
      <c r="A1677" s="13" t="s">
        <v>35</v>
      </c>
      <c r="B1677" s="179">
        <v>2021</v>
      </c>
      <c r="C1677" s="179">
        <v>3</v>
      </c>
      <c r="D1677" s="39" t="str">
        <f t="shared" si="399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402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403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85">
        <f t="shared" si="404"/>
        <v>119871.645</v>
      </c>
      <c r="AD1677" s="141">
        <v>0.1153</v>
      </c>
      <c r="AE1677" s="186">
        <f t="shared" si="405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236" t="str">
        <f t="shared" si="412"/>
        <v>YAMAHA_Mounter</v>
      </c>
      <c r="AS1677" s="22">
        <f t="shared" si="411"/>
        <v>4</v>
      </c>
      <c r="AT1677" s="238" t="str">
        <f t="shared" si="413"/>
        <v>4-6 months</v>
      </c>
    </row>
    <row r="1678" spans="1:46" s="12" customFormat="1">
      <c r="A1678" s="13" t="s">
        <v>35</v>
      </c>
      <c r="B1678" s="179">
        <v>2021</v>
      </c>
      <c r="C1678" s="179">
        <v>3</v>
      </c>
      <c r="D1678" s="39" t="str">
        <f t="shared" si="399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402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403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85">
        <f t="shared" si="404"/>
        <v>119871.645</v>
      </c>
      <c r="AD1678" s="141">
        <v>0.1153</v>
      </c>
      <c r="AE1678" s="186">
        <f t="shared" si="405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236" t="str">
        <f t="shared" si="412"/>
        <v>YAMAHA_Mounter</v>
      </c>
      <c r="AS1678" s="22">
        <f t="shared" si="411"/>
        <v>4</v>
      </c>
      <c r="AT1678" s="238" t="str">
        <f t="shared" si="413"/>
        <v>4-6 months</v>
      </c>
    </row>
    <row r="1679" spans="1:46" s="12" customFormat="1">
      <c r="A1679" s="13" t="s">
        <v>35</v>
      </c>
      <c r="B1679" s="179">
        <v>2021</v>
      </c>
      <c r="C1679" s="179">
        <v>3</v>
      </c>
      <c r="D1679" s="39" t="str">
        <f t="shared" si="399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402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403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85">
        <f t="shared" si="404"/>
        <v>114869.13600000001</v>
      </c>
      <c r="AD1679" s="141">
        <v>0.12920000000000001</v>
      </c>
      <c r="AE1679" s="186">
        <f t="shared" si="405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236" t="str">
        <f t="shared" si="412"/>
        <v>YAMAHA_Mounter</v>
      </c>
      <c r="AS1679" s="22">
        <f t="shared" si="411"/>
        <v>4</v>
      </c>
      <c r="AT1679" s="238" t="str">
        <f t="shared" si="413"/>
        <v>4-6 months</v>
      </c>
    </row>
    <row r="1680" spans="1:46" s="12" customFormat="1">
      <c r="A1680" s="13" t="s">
        <v>35</v>
      </c>
      <c r="B1680" s="179">
        <v>2021</v>
      </c>
      <c r="C1680" s="179">
        <v>3</v>
      </c>
      <c r="D1680" s="39" t="str">
        <f t="shared" si="399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402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403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85">
        <f t="shared" si="404"/>
        <v>75837.026548672569</v>
      </c>
      <c r="AD1680" s="141">
        <v>0.1434</v>
      </c>
      <c r="AE1680" s="186">
        <f t="shared" si="405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236" t="str">
        <f t="shared" si="412"/>
        <v>YAMAHA_Mounter</v>
      </c>
      <c r="AS1680" s="22">
        <f t="shared" si="411"/>
        <v>4</v>
      </c>
      <c r="AT1680" s="238" t="str">
        <f t="shared" si="413"/>
        <v>4-6 months</v>
      </c>
    </row>
    <row r="1681" spans="1:46" s="12" customFormat="1">
      <c r="A1681" s="13" t="s">
        <v>35</v>
      </c>
      <c r="B1681" s="179">
        <v>2021</v>
      </c>
      <c r="C1681" s="179">
        <v>3</v>
      </c>
      <c r="D1681" s="39" t="str">
        <f t="shared" si="399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402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403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85">
        <f t="shared" si="404"/>
        <v>122943.98999999999</v>
      </c>
      <c r="AD1681" s="141">
        <v>0.13189999999999999</v>
      </c>
      <c r="AE1681" s="186">
        <f t="shared" si="405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236" t="str">
        <f t="shared" si="412"/>
        <v>YAMAHA_Mounter</v>
      </c>
      <c r="AS1681" s="22">
        <f t="shared" si="411"/>
        <v>4</v>
      </c>
      <c r="AT1681" s="238" t="str">
        <f t="shared" si="413"/>
        <v>4-6 months</v>
      </c>
    </row>
    <row r="1682" spans="1:46" s="12" customFormat="1">
      <c r="A1682" s="13" t="s">
        <v>35</v>
      </c>
      <c r="B1682" s="179">
        <v>2021</v>
      </c>
      <c r="C1682" s="179">
        <v>3</v>
      </c>
      <c r="D1682" s="39" t="str">
        <f t="shared" si="399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402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403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85">
        <f t="shared" si="404"/>
        <v>87006.515999999989</v>
      </c>
      <c r="AD1682" s="141">
        <v>0.13189999999999999</v>
      </c>
      <c r="AE1682" s="186">
        <f t="shared" si="405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236" t="str">
        <f t="shared" si="412"/>
        <v>YAMAHA_Mounter</v>
      </c>
      <c r="AS1682" s="22">
        <f t="shared" si="411"/>
        <v>4</v>
      </c>
      <c r="AT1682" s="238" t="str">
        <f t="shared" si="413"/>
        <v>4-6 months</v>
      </c>
    </row>
    <row r="1683" spans="1:46" s="12" customFormat="1">
      <c r="A1683" s="13" t="s">
        <v>40</v>
      </c>
      <c r="B1683" s="179">
        <v>2021</v>
      </c>
      <c r="C1683" s="179">
        <v>4</v>
      </c>
      <c r="D1683" s="39" t="str">
        <f t="shared" si="399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402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403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85">
        <f t="shared" si="404"/>
        <v>382340.25</v>
      </c>
      <c r="AD1683" s="141">
        <v>0.21329999999999999</v>
      </c>
      <c r="AE1683" s="186">
        <f t="shared" si="405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236" t="str">
        <f t="shared" si="412"/>
        <v>YAMAHA_Mounter</v>
      </c>
      <c r="AS1683" s="22">
        <f t="shared" si="411"/>
        <v>3</v>
      </c>
      <c r="AT1683" s="238" t="str">
        <f t="shared" si="413"/>
        <v>0-3 months</v>
      </c>
    </row>
    <row r="1684" spans="1:46" s="12" customFormat="1">
      <c r="A1684" s="13" t="s">
        <v>40</v>
      </c>
      <c r="B1684" s="179">
        <v>2021</v>
      </c>
      <c r="C1684" s="179">
        <v>4</v>
      </c>
      <c r="D1684" s="39" t="str">
        <f t="shared" si="399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402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403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85">
        <f t="shared" si="404"/>
        <v>240262.61309999999</v>
      </c>
      <c r="AD1684" s="141">
        <v>0.21329999999999999</v>
      </c>
      <c r="AE1684" s="186">
        <f t="shared" si="405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236" t="str">
        <f t="shared" si="412"/>
        <v>YAMAHA_Mounter</v>
      </c>
      <c r="AS1684" s="22">
        <f t="shared" si="411"/>
        <v>3</v>
      </c>
      <c r="AT1684" s="238" t="str">
        <f t="shared" si="413"/>
        <v>0-3 months</v>
      </c>
    </row>
    <row r="1685" spans="1:46" s="12" customFormat="1">
      <c r="A1685" s="13" t="s">
        <v>40</v>
      </c>
      <c r="B1685" s="179">
        <v>2021</v>
      </c>
      <c r="C1685" s="179">
        <v>4</v>
      </c>
      <c r="D1685" s="39" t="str">
        <f t="shared" si="399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402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403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85">
        <f t="shared" si="404"/>
        <v>310460.283</v>
      </c>
      <c r="AD1685" s="141">
        <v>0.21329999999999999</v>
      </c>
      <c r="AE1685" s="186">
        <f t="shared" si="405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236" t="str">
        <f t="shared" si="412"/>
        <v>YAMAHA_Mounter</v>
      </c>
      <c r="AS1685" s="22">
        <f t="shared" si="411"/>
        <v>3</v>
      </c>
      <c r="AT1685" s="238" t="str">
        <f t="shared" si="413"/>
        <v>0-3 months</v>
      </c>
    </row>
    <row r="1686" spans="1:46" s="12" customFormat="1">
      <c r="A1686" s="13" t="s">
        <v>40</v>
      </c>
      <c r="B1686" s="179">
        <v>2021</v>
      </c>
      <c r="C1686" s="179">
        <v>4</v>
      </c>
      <c r="D1686" s="39" t="str">
        <f t="shared" si="399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402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403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85">
        <f t="shared" si="404"/>
        <v>310460.283</v>
      </c>
      <c r="AD1686" s="141">
        <v>0.21329999999999999</v>
      </c>
      <c r="AE1686" s="186">
        <f t="shared" si="405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236" t="str">
        <f t="shared" si="412"/>
        <v>YAMAHA_Mounter</v>
      </c>
      <c r="AS1686" s="22">
        <f t="shared" si="411"/>
        <v>3</v>
      </c>
      <c r="AT1686" s="238" t="str">
        <f t="shared" si="413"/>
        <v>0-3 months</v>
      </c>
    </row>
    <row r="1687" spans="1:46" s="12" customFormat="1">
      <c r="A1687" s="13" t="s">
        <v>40</v>
      </c>
      <c r="B1687" s="179">
        <v>2021</v>
      </c>
      <c r="C1687" s="179">
        <v>4</v>
      </c>
      <c r="D1687" s="39" t="str">
        <f t="shared" si="399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402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403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85">
        <f t="shared" si="404"/>
        <v>310460.283</v>
      </c>
      <c r="AD1687" s="141">
        <v>0.21329999999999999</v>
      </c>
      <c r="AE1687" s="186">
        <f t="shared" si="405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236" t="str">
        <f t="shared" si="412"/>
        <v>YAMAHA_Mounter</v>
      </c>
      <c r="AS1687" s="22">
        <f t="shared" si="411"/>
        <v>3</v>
      </c>
      <c r="AT1687" s="238" t="str">
        <f t="shared" si="413"/>
        <v>0-3 months</v>
      </c>
    </row>
    <row r="1688" spans="1:46" s="12" customFormat="1">
      <c r="A1688" s="13" t="s">
        <v>40</v>
      </c>
      <c r="B1688" s="179">
        <v>2021</v>
      </c>
      <c r="C1688" s="179">
        <v>4</v>
      </c>
      <c r="D1688" s="39" t="str">
        <f t="shared" si="399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402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403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85">
        <f t="shared" si="404"/>
        <v>310460.283</v>
      </c>
      <c r="AD1688" s="141">
        <v>0.21329999999999999</v>
      </c>
      <c r="AE1688" s="186">
        <f t="shared" si="405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236" t="str">
        <f t="shared" si="412"/>
        <v>YAMAHA_Mounter</v>
      </c>
      <c r="AS1688" s="22">
        <f t="shared" si="411"/>
        <v>3</v>
      </c>
      <c r="AT1688" s="238" t="str">
        <f t="shared" si="413"/>
        <v>0-3 months</v>
      </c>
    </row>
    <row r="1689" spans="1:46" s="12" customFormat="1">
      <c r="A1689" s="13" t="s">
        <v>40</v>
      </c>
      <c r="B1689" s="179">
        <v>2021</v>
      </c>
      <c r="C1689" s="179">
        <v>4</v>
      </c>
      <c r="D1689" s="39" t="str">
        <f t="shared" si="399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402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403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85">
        <f t="shared" si="404"/>
        <v>310460.283</v>
      </c>
      <c r="AD1689" s="141">
        <v>0.21329999999999999</v>
      </c>
      <c r="AE1689" s="186">
        <f t="shared" si="405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236" t="str">
        <f t="shared" si="412"/>
        <v>YAMAHA_Mounter</v>
      </c>
      <c r="AS1689" s="22">
        <f t="shared" si="411"/>
        <v>3</v>
      </c>
      <c r="AT1689" s="238" t="str">
        <f t="shared" si="413"/>
        <v>0-3 months</v>
      </c>
    </row>
    <row r="1690" spans="1:46" s="12" customFormat="1">
      <c r="A1690" s="13" t="s">
        <v>40</v>
      </c>
      <c r="B1690" s="179">
        <v>2021</v>
      </c>
      <c r="C1690" s="179">
        <v>4</v>
      </c>
      <c r="D1690" s="39" t="str">
        <f t="shared" si="399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402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403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85">
        <f t="shared" si="404"/>
        <v>310460.283</v>
      </c>
      <c r="AD1690" s="141">
        <v>0.21329999999999999</v>
      </c>
      <c r="AE1690" s="186">
        <f t="shared" si="405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236" t="str">
        <f t="shared" si="412"/>
        <v>YAMAHA_Mounter</v>
      </c>
      <c r="AS1690" s="22">
        <f t="shared" si="411"/>
        <v>3</v>
      </c>
      <c r="AT1690" s="238" t="str">
        <f t="shared" si="413"/>
        <v>0-3 months</v>
      </c>
    </row>
    <row r="1691" spans="1:46" s="12" customFormat="1">
      <c r="A1691" s="13" t="s">
        <v>40</v>
      </c>
      <c r="B1691" s="179">
        <v>2021</v>
      </c>
      <c r="C1691" s="179">
        <v>4</v>
      </c>
      <c r="D1691" s="39" t="str">
        <f t="shared" si="399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402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403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85">
        <f t="shared" si="404"/>
        <v>163327.4336283186</v>
      </c>
      <c r="AD1691" s="141">
        <v>0.15379999999999999</v>
      </c>
      <c r="AE1691" s="186">
        <f t="shared" si="405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236" t="str">
        <f t="shared" si="412"/>
        <v>YAMAHA_Mounter</v>
      </c>
      <c r="AS1691" s="22">
        <f t="shared" si="411"/>
        <v>3</v>
      </c>
      <c r="AT1691" s="238" t="str">
        <f t="shared" si="413"/>
        <v>0-3 months</v>
      </c>
    </row>
    <row r="1692" spans="1:46" s="12" customFormat="1">
      <c r="A1692" s="13" t="s">
        <v>40</v>
      </c>
      <c r="B1692" s="179">
        <v>2021</v>
      </c>
      <c r="C1692" s="179">
        <v>4</v>
      </c>
      <c r="D1692" s="39" t="str">
        <f t="shared" si="399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402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403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85">
        <f t="shared" si="404"/>
        <v>163327.4336283186</v>
      </c>
      <c r="AD1692" s="141">
        <v>0.15379999999999999</v>
      </c>
      <c r="AE1692" s="186">
        <f t="shared" si="405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236" t="str">
        <f t="shared" si="412"/>
        <v>YAMAHA_Mounter</v>
      </c>
      <c r="AS1692" s="22">
        <f t="shared" si="411"/>
        <v>3</v>
      </c>
      <c r="AT1692" s="238" t="str">
        <f t="shared" si="413"/>
        <v>0-3 months</v>
      </c>
    </row>
    <row r="1693" spans="1:46" s="12" customFormat="1">
      <c r="A1693" s="13" t="s">
        <v>40</v>
      </c>
      <c r="B1693" s="179">
        <v>2021</v>
      </c>
      <c r="C1693" s="179">
        <v>4</v>
      </c>
      <c r="D1693" s="39" t="str">
        <f t="shared" si="399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402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403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85">
        <f t="shared" si="404"/>
        <v>114881.41592920355</v>
      </c>
      <c r="AD1693" s="141">
        <v>0.1202</v>
      </c>
      <c r="AE1693" s="186">
        <f t="shared" si="405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236" t="str">
        <f t="shared" si="412"/>
        <v>YAMAHA_Mounter</v>
      </c>
      <c r="AS1693" s="22">
        <f t="shared" si="411"/>
        <v>3</v>
      </c>
      <c r="AT1693" s="238" t="str">
        <f t="shared" si="413"/>
        <v>0-3 months</v>
      </c>
    </row>
    <row r="1694" spans="1:46" s="12" customFormat="1">
      <c r="A1694" s="13" t="s">
        <v>40</v>
      </c>
      <c r="B1694" s="179">
        <v>2021</v>
      </c>
      <c r="C1694" s="179">
        <v>4</v>
      </c>
      <c r="D1694" s="39" t="str">
        <f t="shared" si="399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402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403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85">
        <f t="shared" si="404"/>
        <v>150832.56637168146</v>
      </c>
      <c r="AD1694" s="141">
        <v>0.15110000000000001</v>
      </c>
      <c r="AE1694" s="186">
        <f t="shared" si="405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236" t="str">
        <f t="shared" si="412"/>
        <v>YAMAHA_Mounter</v>
      </c>
      <c r="AS1694" s="22">
        <f t="shared" si="411"/>
        <v>3</v>
      </c>
      <c r="AT1694" s="238" t="str">
        <f t="shared" si="413"/>
        <v>0-3 months</v>
      </c>
    </row>
    <row r="1695" spans="1:46" s="12" customFormat="1">
      <c r="A1695" s="13" t="s">
        <v>40</v>
      </c>
      <c r="B1695" s="179">
        <v>2021</v>
      </c>
      <c r="C1695" s="179">
        <v>4</v>
      </c>
      <c r="D1695" s="39" t="str">
        <f t="shared" si="399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402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403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85">
        <f t="shared" si="404"/>
        <v>68916.106194690277</v>
      </c>
      <c r="AD1695" s="141">
        <v>0.12479999999999999</v>
      </c>
      <c r="AE1695" s="186">
        <f t="shared" si="405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236" t="str">
        <f t="shared" si="412"/>
        <v>YAMAHA_Mounter</v>
      </c>
      <c r="AS1695" s="22">
        <f t="shared" si="411"/>
        <v>3</v>
      </c>
      <c r="AT1695" s="238" t="str">
        <f t="shared" si="413"/>
        <v>0-3 months</v>
      </c>
    </row>
    <row r="1696" spans="1:46" s="12" customFormat="1">
      <c r="A1696" s="13" t="s">
        <v>40</v>
      </c>
      <c r="B1696" s="179">
        <v>2021</v>
      </c>
      <c r="C1696" s="179">
        <v>5</v>
      </c>
      <c r="D1696" s="39" t="str">
        <f t="shared" si="399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402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403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85">
        <f t="shared" si="404"/>
        <v>127673.6283185841</v>
      </c>
      <c r="AD1696" s="141">
        <v>0.12790000000000001</v>
      </c>
      <c r="AE1696" s="186">
        <f t="shared" si="405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236" t="str">
        <f t="shared" si="412"/>
        <v>YAMAHA_Mounter</v>
      </c>
      <c r="AS1696" s="22">
        <f t="shared" si="411"/>
        <v>2</v>
      </c>
      <c r="AT1696" s="238" t="str">
        <f t="shared" si="413"/>
        <v>0-3 months</v>
      </c>
    </row>
    <row r="1697" spans="1:46" s="12" customFormat="1">
      <c r="A1697" s="13" t="s">
        <v>40</v>
      </c>
      <c r="B1697" s="179">
        <v>2021</v>
      </c>
      <c r="C1697" s="179">
        <v>5</v>
      </c>
      <c r="D1697" s="39" t="str">
        <f t="shared" si="399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402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403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85">
        <f t="shared" si="404"/>
        <v>65195.04424778762</v>
      </c>
      <c r="AD1697" s="141">
        <v>0.12790000000000001</v>
      </c>
      <c r="AE1697" s="186">
        <f t="shared" si="405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236" t="str">
        <f t="shared" si="412"/>
        <v>YAMAHA_Mounter</v>
      </c>
      <c r="AS1697" s="22">
        <f t="shared" si="411"/>
        <v>2</v>
      </c>
      <c r="AT1697" s="238" t="str">
        <f t="shared" si="413"/>
        <v>0-3 months</v>
      </c>
    </row>
    <row r="1698" spans="1:46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402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403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85">
        <f t="shared" si="404"/>
        <v>40944.284999999996</v>
      </c>
      <c r="AD1698" s="141">
        <v>8.4599999999999995E-2</v>
      </c>
      <c r="AE1698" s="186">
        <f t="shared" si="405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236" t="str">
        <f t="shared" si="412"/>
        <v>YAMAHA_Mounter</v>
      </c>
      <c r="AS1698" s="22">
        <f t="shared" si="411"/>
        <v>2</v>
      </c>
      <c r="AT1698" s="238" t="str">
        <f t="shared" si="413"/>
        <v>0-3 months</v>
      </c>
    </row>
    <row r="1699" spans="1:46" s="12" customFormat="1">
      <c r="A1699" s="13" t="s">
        <v>40</v>
      </c>
      <c r="B1699" s="179">
        <v>2021</v>
      </c>
      <c r="C1699" s="179">
        <v>5</v>
      </c>
      <c r="D1699" s="39" t="str">
        <f t="shared" si="415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402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403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85">
        <f t="shared" si="404"/>
        <v>40944.284999999996</v>
      </c>
      <c r="AD1699" s="141">
        <v>8.4599999999999995E-2</v>
      </c>
      <c r="AE1699" s="186">
        <f t="shared" si="405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236" t="str">
        <f t="shared" si="412"/>
        <v>YAMAHA_Mounter</v>
      </c>
      <c r="AS1699" s="22">
        <f t="shared" si="411"/>
        <v>2</v>
      </c>
      <c r="AT1699" s="238" t="str">
        <f t="shared" si="413"/>
        <v>0-3 months</v>
      </c>
    </row>
    <row r="1700" spans="1:46" s="12" customFormat="1">
      <c r="A1700" s="13" t="s">
        <v>40</v>
      </c>
      <c r="B1700" s="179">
        <v>2021</v>
      </c>
      <c r="C1700" s="179">
        <v>5</v>
      </c>
      <c r="D1700" s="39" t="str">
        <f t="shared" si="415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402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403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85">
        <f t="shared" si="404"/>
        <v>40944.284999999996</v>
      </c>
      <c r="AD1700" s="141">
        <v>8.4599999999999995E-2</v>
      </c>
      <c r="AE1700" s="186">
        <f t="shared" si="405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236" t="str">
        <f t="shared" si="412"/>
        <v>YAMAHA_Mounter</v>
      </c>
      <c r="AS1700" s="22">
        <f t="shared" si="411"/>
        <v>2</v>
      </c>
      <c r="AT1700" s="238" t="str">
        <f t="shared" si="413"/>
        <v>0-3 months</v>
      </c>
    </row>
    <row r="1701" spans="1:46" s="12" customFormat="1">
      <c r="A1701" s="13" t="s">
        <v>40</v>
      </c>
      <c r="B1701" s="179">
        <v>2021</v>
      </c>
      <c r="C1701" s="179">
        <v>5</v>
      </c>
      <c r="D1701" s="39" t="str">
        <f t="shared" si="415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402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403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85">
        <f t="shared" si="404"/>
        <v>200064.86850000001</v>
      </c>
      <c r="AD1701" s="141">
        <v>0.16270000000000001</v>
      </c>
      <c r="AE1701" s="186">
        <f t="shared" si="405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236" t="str">
        <f t="shared" si="412"/>
        <v>YAMAHA_Mounter</v>
      </c>
      <c r="AS1701" s="22">
        <f t="shared" si="411"/>
        <v>2</v>
      </c>
      <c r="AT1701" s="238" t="str">
        <f t="shared" si="413"/>
        <v>0-3 months</v>
      </c>
    </row>
    <row r="1702" spans="1:46" s="12" customFormat="1">
      <c r="A1702" s="13" t="s">
        <v>40</v>
      </c>
      <c r="B1702" s="179">
        <v>2021</v>
      </c>
      <c r="C1702" s="179">
        <v>5</v>
      </c>
      <c r="D1702" s="39" t="str">
        <f t="shared" si="415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402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403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85">
        <f t="shared" si="404"/>
        <v>110823.10500000001</v>
      </c>
      <c r="AD1702" s="141">
        <v>0.16270000000000001</v>
      </c>
      <c r="AE1702" s="186">
        <f t="shared" si="405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236" t="str">
        <f t="shared" si="412"/>
        <v>YAMAHA_Mounter</v>
      </c>
      <c r="AS1702" s="22">
        <f t="shared" si="411"/>
        <v>2</v>
      </c>
      <c r="AT1702" s="238" t="str">
        <f t="shared" si="413"/>
        <v>0-3 months</v>
      </c>
    </row>
    <row r="1703" spans="1:46" s="12" customFormat="1">
      <c r="A1703" s="13" t="s">
        <v>40</v>
      </c>
      <c r="B1703" s="179">
        <v>2021</v>
      </c>
      <c r="C1703" s="179">
        <v>6</v>
      </c>
      <c r="D1703" s="39" t="str">
        <f t="shared" si="415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402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403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85">
        <f t="shared" si="404"/>
        <v>108171.99750000001</v>
      </c>
      <c r="AD1703" s="141">
        <v>0.11650000000000001</v>
      </c>
      <c r="AE1703" s="186">
        <f t="shared" si="405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236" t="str">
        <f t="shared" si="412"/>
        <v>YAMAHA_Mounter</v>
      </c>
      <c r="AS1703" s="22">
        <f t="shared" si="411"/>
        <v>1</v>
      </c>
      <c r="AT1703" s="238" t="str">
        <f t="shared" si="413"/>
        <v>0-3 months</v>
      </c>
    </row>
    <row r="1704" spans="1:46" s="12" customFormat="1">
      <c r="A1704" s="13" t="s">
        <v>40</v>
      </c>
      <c r="B1704" s="179">
        <v>2021</v>
      </c>
      <c r="C1704" s="179">
        <v>6</v>
      </c>
      <c r="D1704" s="39" t="str">
        <f t="shared" si="415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402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403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85">
        <f t="shared" si="404"/>
        <v>108171.99750000001</v>
      </c>
      <c r="AD1704" s="141">
        <v>0.11650000000000001</v>
      </c>
      <c r="AE1704" s="186">
        <f t="shared" si="405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236" t="str">
        <f t="shared" si="412"/>
        <v>YAMAHA_Mounter</v>
      </c>
      <c r="AS1704" s="22">
        <f t="shared" si="411"/>
        <v>1</v>
      </c>
      <c r="AT1704" s="238" t="str">
        <f t="shared" si="413"/>
        <v>0-3 months</v>
      </c>
    </row>
    <row r="1705" spans="1:46" s="12" customFormat="1">
      <c r="A1705" s="13" t="s">
        <v>40</v>
      </c>
      <c r="B1705" s="179">
        <v>2021</v>
      </c>
      <c r="C1705" s="179">
        <v>7</v>
      </c>
      <c r="D1705" s="39" t="str">
        <f t="shared" si="415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402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403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85">
        <f t="shared" si="404"/>
        <v>35682.580499999996</v>
      </c>
      <c r="AD1705" s="141">
        <v>4.82E-2</v>
      </c>
      <c r="AE1705" s="186">
        <f t="shared" si="405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236" t="str">
        <f t="shared" si="412"/>
        <v>YAMAHA_Mounter</v>
      </c>
      <c r="AS1705" s="22">
        <f t="shared" si="411"/>
        <v>0</v>
      </c>
      <c r="AT1705" s="238" t="str">
        <f t="shared" si="413"/>
        <v>0-3 months</v>
      </c>
    </row>
    <row r="1706" spans="1:46" s="12" customFormat="1">
      <c r="A1706" s="13" t="s">
        <v>40</v>
      </c>
      <c r="B1706" s="179">
        <v>2021</v>
      </c>
      <c r="C1706" s="179">
        <v>7</v>
      </c>
      <c r="D1706" s="39" t="str">
        <f t="shared" si="415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402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403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85">
        <f t="shared" si="404"/>
        <v>35682.580499999996</v>
      </c>
      <c r="AD1706" s="141">
        <v>4.82E-2</v>
      </c>
      <c r="AE1706" s="186">
        <f t="shared" si="405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236" t="str">
        <f t="shared" si="412"/>
        <v>YAMAHA_Mounter</v>
      </c>
      <c r="AS1706" s="22">
        <f t="shared" si="411"/>
        <v>0</v>
      </c>
      <c r="AT1706" s="238" t="str">
        <f t="shared" si="413"/>
        <v>0-3 months</v>
      </c>
    </row>
    <row r="1707" spans="1:46" s="12" customFormat="1">
      <c r="A1707" s="13" t="s">
        <v>35</v>
      </c>
      <c r="B1707" s="179">
        <v>2021</v>
      </c>
      <c r="C1707" s="179">
        <v>1</v>
      </c>
      <c r="D1707" s="39" t="str">
        <f t="shared" si="415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402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403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85">
        <f t="shared" si="404"/>
        <v>194336.28318584073</v>
      </c>
      <c r="AD1707" s="141">
        <v>0.183</v>
      </c>
      <c r="AE1707" s="186">
        <f t="shared" si="405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236" t="str">
        <f t="shared" si="412"/>
        <v>YAMAHA_Mounter</v>
      </c>
      <c r="AS1707" s="22">
        <f t="shared" si="411"/>
        <v>7</v>
      </c>
      <c r="AT1707" s="238" t="str">
        <f t="shared" si="413"/>
        <v>&gt; 6 months</v>
      </c>
    </row>
    <row r="1708" spans="1:46" s="12" customFormat="1">
      <c r="A1708" s="13" t="s">
        <v>35</v>
      </c>
      <c r="B1708" s="179">
        <v>2021</v>
      </c>
      <c r="C1708" s="179">
        <v>3</v>
      </c>
      <c r="D1708" s="39" t="str">
        <f t="shared" si="415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402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403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85">
        <f t="shared" si="404"/>
        <v>84386.544000000009</v>
      </c>
      <c r="AD1708" s="141">
        <v>8.8300000000000003E-2</v>
      </c>
      <c r="AE1708" s="186">
        <f t="shared" si="405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236" t="str">
        <f t="shared" si="412"/>
        <v>YAMAHA_Mounter</v>
      </c>
      <c r="AS1708" s="22">
        <f t="shared" si="411"/>
        <v>5</v>
      </c>
      <c r="AT1708" s="238" t="str">
        <f t="shared" si="413"/>
        <v>4-6 months</v>
      </c>
    </row>
    <row r="1709" spans="1:46" s="12" customFormat="1">
      <c r="A1709" s="13" t="s">
        <v>35</v>
      </c>
      <c r="B1709" s="179">
        <v>2021</v>
      </c>
      <c r="C1709" s="179">
        <v>3</v>
      </c>
      <c r="D1709" s="39" t="str">
        <f t="shared" si="415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402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403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85">
        <f t="shared" si="404"/>
        <v>84386.544000000009</v>
      </c>
      <c r="AD1709" s="141">
        <v>8.8300000000000003E-2</v>
      </c>
      <c r="AE1709" s="186">
        <f t="shared" si="405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236" t="str">
        <f t="shared" si="412"/>
        <v>YAMAHA_Mounter</v>
      </c>
      <c r="AS1709" s="22">
        <f t="shared" si="411"/>
        <v>5</v>
      </c>
      <c r="AT1709" s="238" t="str">
        <f t="shared" si="413"/>
        <v>4-6 months</v>
      </c>
    </row>
    <row r="1710" spans="1:46" s="12" customFormat="1">
      <c r="A1710" s="13" t="s">
        <v>35</v>
      </c>
      <c r="B1710" s="179">
        <v>2021</v>
      </c>
      <c r="C1710" s="179">
        <v>3</v>
      </c>
      <c r="D1710" s="39" t="str">
        <f t="shared" si="415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402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403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85">
        <f t="shared" si="404"/>
        <v>84386.544000000009</v>
      </c>
      <c r="AD1710" s="141">
        <v>8.8300000000000003E-2</v>
      </c>
      <c r="AE1710" s="186">
        <f t="shared" si="405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236" t="str">
        <f t="shared" si="412"/>
        <v>YAMAHA_Mounter</v>
      </c>
      <c r="AS1710" s="22">
        <f t="shared" si="411"/>
        <v>5</v>
      </c>
      <c r="AT1710" s="238" t="str">
        <f t="shared" si="413"/>
        <v>4-6 months</v>
      </c>
    </row>
    <row r="1711" spans="1:46" s="12" customFormat="1">
      <c r="A1711" s="13" t="s">
        <v>40</v>
      </c>
      <c r="B1711" s="179">
        <v>2021</v>
      </c>
      <c r="C1711" s="179">
        <v>4</v>
      </c>
      <c r="D1711" s="39" t="str">
        <f t="shared" si="415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402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403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85">
        <f t="shared" si="404"/>
        <v>386073.00000000006</v>
      </c>
      <c r="AD1711" s="141">
        <v>0.21329999999999999</v>
      </c>
      <c r="AE1711" s="186">
        <f t="shared" si="405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236" t="str">
        <f t="shared" si="412"/>
        <v>YAMAHA_Mounter</v>
      </c>
      <c r="AS1711" s="22">
        <f t="shared" si="411"/>
        <v>4</v>
      </c>
      <c r="AT1711" s="238" t="str">
        <f t="shared" si="413"/>
        <v>4-6 months</v>
      </c>
    </row>
    <row r="1712" spans="1:46" s="12" customFormat="1">
      <c r="A1712" s="13" t="s">
        <v>40</v>
      </c>
      <c r="B1712" s="179">
        <v>2021</v>
      </c>
      <c r="C1712" s="179">
        <v>4</v>
      </c>
      <c r="D1712" s="39" t="str">
        <f t="shared" si="415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402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403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85">
        <f t="shared" si="404"/>
        <v>386073.00000000006</v>
      </c>
      <c r="AD1712" s="141">
        <v>0.21329999999999999</v>
      </c>
      <c r="AE1712" s="186">
        <f t="shared" si="405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236" t="str">
        <f t="shared" si="412"/>
        <v>YAMAHA_Mounter</v>
      </c>
      <c r="AS1712" s="22">
        <f t="shared" si="411"/>
        <v>4</v>
      </c>
      <c r="AT1712" s="238" t="str">
        <f t="shared" si="413"/>
        <v>4-6 months</v>
      </c>
    </row>
    <row r="1713" spans="1:46" s="12" customFormat="1">
      <c r="A1713" s="13" t="s">
        <v>40</v>
      </c>
      <c r="B1713" s="179">
        <v>2021</v>
      </c>
      <c r="C1713" s="179">
        <v>4</v>
      </c>
      <c r="D1713" s="39" t="str">
        <f t="shared" si="415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402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403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85">
        <f t="shared" si="404"/>
        <v>313491.27600000001</v>
      </c>
      <c r="AD1713" s="141">
        <v>0.21329999999999999</v>
      </c>
      <c r="AE1713" s="186">
        <f t="shared" si="405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236" t="str">
        <f t="shared" si="412"/>
        <v>YAMAHA_Mounter</v>
      </c>
      <c r="AS1713" s="22">
        <f t="shared" si="411"/>
        <v>4</v>
      </c>
      <c r="AT1713" s="238" t="str">
        <f t="shared" si="413"/>
        <v>4-6 months</v>
      </c>
    </row>
    <row r="1714" spans="1:46" s="12" customFormat="1">
      <c r="A1714" s="13" t="s">
        <v>40</v>
      </c>
      <c r="B1714" s="179">
        <v>2021</v>
      </c>
      <c r="C1714" s="179">
        <v>4</v>
      </c>
      <c r="D1714" s="39" t="str">
        <f t="shared" si="415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402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403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85">
        <f t="shared" si="404"/>
        <v>313491.27600000001</v>
      </c>
      <c r="AD1714" s="141">
        <v>0.21329999999999999</v>
      </c>
      <c r="AE1714" s="186">
        <f t="shared" si="405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236" t="str">
        <f t="shared" si="412"/>
        <v>YAMAHA_Mounter</v>
      </c>
      <c r="AS1714" s="22">
        <f t="shared" si="411"/>
        <v>4</v>
      </c>
      <c r="AT1714" s="238" t="str">
        <f t="shared" si="413"/>
        <v>4-6 months</v>
      </c>
    </row>
    <row r="1715" spans="1:46" s="12" customFormat="1">
      <c r="A1715" s="13" t="s">
        <v>40</v>
      </c>
      <c r="B1715" s="179">
        <v>2021</v>
      </c>
      <c r="C1715" s="179">
        <v>4</v>
      </c>
      <c r="D1715" s="39" t="str">
        <f t="shared" si="415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402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403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85">
        <f t="shared" si="404"/>
        <v>313491.27600000001</v>
      </c>
      <c r="AD1715" s="141">
        <v>0.21329999999999999</v>
      </c>
      <c r="AE1715" s="186">
        <f t="shared" si="405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236" t="str">
        <f t="shared" si="412"/>
        <v>YAMAHA_Mounter</v>
      </c>
      <c r="AS1715" s="22">
        <f t="shared" si="411"/>
        <v>4</v>
      </c>
      <c r="AT1715" s="238" t="str">
        <f t="shared" si="413"/>
        <v>4-6 months</v>
      </c>
    </row>
    <row r="1716" spans="1:46" s="12" customFormat="1">
      <c r="A1716" s="13" t="s">
        <v>40</v>
      </c>
      <c r="B1716" s="179">
        <v>2021</v>
      </c>
      <c r="C1716" s="179">
        <v>4</v>
      </c>
      <c r="D1716" s="39" t="str">
        <f t="shared" si="415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402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403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85">
        <f t="shared" si="404"/>
        <v>313491.27600000001</v>
      </c>
      <c r="AD1716" s="141">
        <v>0.21329999999999999</v>
      </c>
      <c r="AE1716" s="186">
        <f t="shared" si="405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236" t="str">
        <f t="shared" si="412"/>
        <v>YAMAHA_Mounter</v>
      </c>
      <c r="AS1716" s="22">
        <f t="shared" si="411"/>
        <v>4</v>
      </c>
      <c r="AT1716" s="238" t="str">
        <f t="shared" si="413"/>
        <v>4-6 months</v>
      </c>
    </row>
    <row r="1717" spans="1:46" s="12" customFormat="1">
      <c r="A1717" s="13" t="s">
        <v>40</v>
      </c>
      <c r="B1717" s="179">
        <v>2021</v>
      </c>
      <c r="C1717" s="179">
        <v>4</v>
      </c>
      <c r="D1717" s="39" t="str">
        <f t="shared" si="415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402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403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85">
        <f t="shared" si="404"/>
        <v>313491.27600000001</v>
      </c>
      <c r="AD1717" s="141">
        <v>0.21329999999999999</v>
      </c>
      <c r="AE1717" s="186">
        <f t="shared" si="405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236" t="str">
        <f t="shared" si="412"/>
        <v>YAMAHA_Mounter</v>
      </c>
      <c r="AS1717" s="22">
        <f t="shared" si="411"/>
        <v>4</v>
      </c>
      <c r="AT1717" s="238" t="str">
        <f t="shared" si="413"/>
        <v>4-6 months</v>
      </c>
    </row>
    <row r="1718" spans="1:46" s="12" customFormat="1">
      <c r="A1718" s="13" t="s">
        <v>40</v>
      </c>
      <c r="B1718" s="179">
        <v>2021</v>
      </c>
      <c r="C1718" s="179">
        <v>4</v>
      </c>
      <c r="D1718" s="39" t="str">
        <f t="shared" si="415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402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403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85">
        <f t="shared" si="404"/>
        <v>313491.27600000001</v>
      </c>
      <c r="AD1718" s="141">
        <v>0.21329999999999999</v>
      </c>
      <c r="AE1718" s="186">
        <f t="shared" si="405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236" t="str">
        <f t="shared" si="412"/>
        <v>YAMAHA_Mounter</v>
      </c>
      <c r="AS1718" s="22">
        <f t="shared" si="411"/>
        <v>4</v>
      </c>
      <c r="AT1718" s="238" t="str">
        <f t="shared" si="413"/>
        <v>4-6 months</v>
      </c>
    </row>
    <row r="1719" spans="1:46" s="12" customFormat="1">
      <c r="A1719" s="13" t="s">
        <v>40</v>
      </c>
      <c r="B1719" s="179">
        <v>2021</v>
      </c>
      <c r="C1719" s="179">
        <v>4</v>
      </c>
      <c r="D1719" s="39" t="str">
        <f t="shared" si="415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402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403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85">
        <f t="shared" si="404"/>
        <v>101792.70796460178</v>
      </c>
      <c r="AD1719" s="141">
        <v>0.10580000000000001</v>
      </c>
      <c r="AE1719" s="186">
        <f t="shared" si="405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236" t="str">
        <f t="shared" si="412"/>
        <v>YAMAHA_Mounter</v>
      </c>
      <c r="AS1719" s="22">
        <f t="shared" si="411"/>
        <v>4</v>
      </c>
      <c r="AT1719" s="238" t="str">
        <f t="shared" si="413"/>
        <v>4-6 months</v>
      </c>
    </row>
    <row r="1720" spans="1:46" s="12" customFormat="1">
      <c r="A1720" s="13" t="s">
        <v>40</v>
      </c>
      <c r="B1720" s="179">
        <v>2021</v>
      </c>
      <c r="C1720" s="179">
        <v>4</v>
      </c>
      <c r="D1720" s="39" t="str">
        <f t="shared" si="415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402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403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85">
        <f t="shared" si="404"/>
        <v>141288.6</v>
      </c>
      <c r="AD1720" s="141">
        <v>0.13009999999999999</v>
      </c>
      <c r="AE1720" s="186">
        <f t="shared" si="405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236" t="str">
        <f t="shared" si="412"/>
        <v>YAMAHA_Mounter</v>
      </c>
      <c r="AS1720" s="22">
        <f t="shared" si="411"/>
        <v>4</v>
      </c>
      <c r="AT1720" s="238" t="str">
        <f t="shared" si="413"/>
        <v>4-6 months</v>
      </c>
    </row>
    <row r="1721" spans="1:46" s="12" customFormat="1">
      <c r="A1721" s="13" t="s">
        <v>40</v>
      </c>
      <c r="B1721" s="179">
        <v>2021</v>
      </c>
      <c r="C1721" s="179">
        <v>4</v>
      </c>
      <c r="D1721" s="39" t="str">
        <f t="shared" si="415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402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403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85">
        <f t="shared" si="404"/>
        <v>83303.440000000017</v>
      </c>
      <c r="AD1721" s="141">
        <v>0.1046</v>
      </c>
      <c r="AE1721" s="186">
        <f t="shared" si="405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236" t="str">
        <f t="shared" si="412"/>
        <v>YAMAHA_Mounter</v>
      </c>
      <c r="AS1721" s="22">
        <f t="shared" si="411"/>
        <v>4</v>
      </c>
      <c r="AT1721" s="238" t="str">
        <f t="shared" si="413"/>
        <v>4-6 months</v>
      </c>
    </row>
    <row r="1722" spans="1:46" s="12" customFormat="1">
      <c r="A1722" s="13" t="s">
        <v>40</v>
      </c>
      <c r="B1722" s="179">
        <v>2021</v>
      </c>
      <c r="C1722" s="179">
        <v>4</v>
      </c>
      <c r="D1722" s="39" t="str">
        <f t="shared" si="415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402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403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85">
        <f t="shared" si="404"/>
        <v>73011.78</v>
      </c>
      <c r="AD1722" s="141">
        <v>0.1245</v>
      </c>
      <c r="AE1722" s="186">
        <f t="shared" si="405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236" t="str">
        <f t="shared" si="412"/>
        <v>YAMAHA_Mounter</v>
      </c>
      <c r="AS1722" s="22">
        <f t="shared" si="411"/>
        <v>4</v>
      </c>
      <c r="AT1722" s="238" t="str">
        <f t="shared" si="413"/>
        <v>4-6 months</v>
      </c>
    </row>
    <row r="1723" spans="1:46" s="12" customFormat="1">
      <c r="A1723" s="13" t="s">
        <v>40</v>
      </c>
      <c r="B1723" s="179">
        <v>2021</v>
      </c>
      <c r="C1723" s="179">
        <v>5</v>
      </c>
      <c r="D1723" s="39" t="str">
        <f t="shared" si="415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402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403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85">
        <f t="shared" si="404"/>
        <v>291890.37098761066</v>
      </c>
      <c r="AD1723" s="141">
        <v>0.14380000000000001</v>
      </c>
      <c r="AE1723" s="186">
        <f t="shared" si="405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236" t="str">
        <f t="shared" si="412"/>
        <v>YAMAHA_Mounter</v>
      </c>
      <c r="AS1723" s="22">
        <f t="shared" si="411"/>
        <v>3</v>
      </c>
      <c r="AT1723" s="238" t="str">
        <f t="shared" si="413"/>
        <v>0-3 months</v>
      </c>
    </row>
    <row r="1724" spans="1:46" s="12" customFormat="1">
      <c r="A1724" s="13" t="s">
        <v>40</v>
      </c>
      <c r="B1724" s="179">
        <v>2021</v>
      </c>
      <c r="C1724" s="179">
        <v>5</v>
      </c>
      <c r="D1724" s="39" t="str">
        <f t="shared" si="415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402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403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85">
        <f t="shared" si="404"/>
        <v>291890.37098761066</v>
      </c>
      <c r="AD1724" s="141">
        <v>0.14380000000000001</v>
      </c>
      <c r="AE1724" s="186">
        <f t="shared" si="405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236" t="str">
        <f t="shared" si="412"/>
        <v>YAMAHA_Mounter</v>
      </c>
      <c r="AS1724" s="22">
        <f t="shared" si="411"/>
        <v>3</v>
      </c>
      <c r="AT1724" s="238" t="str">
        <f t="shared" si="413"/>
        <v>0-3 months</v>
      </c>
    </row>
    <row r="1725" spans="1:46" s="12" customFormat="1">
      <c r="A1725" s="13" t="s">
        <v>40</v>
      </c>
      <c r="B1725" s="179">
        <v>2021</v>
      </c>
      <c r="C1725" s="179">
        <v>5</v>
      </c>
      <c r="D1725" s="39" t="str">
        <f t="shared" si="415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402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403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85">
        <f t="shared" si="404"/>
        <v>291890.37098761066</v>
      </c>
      <c r="AD1725" s="141">
        <v>0.14380000000000001</v>
      </c>
      <c r="AE1725" s="186">
        <f t="shared" si="405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236" t="str">
        <f t="shared" si="412"/>
        <v>YAMAHA_Mounter</v>
      </c>
      <c r="AS1725" s="22">
        <f t="shared" si="411"/>
        <v>3</v>
      </c>
      <c r="AT1725" s="238" t="str">
        <f t="shared" si="413"/>
        <v>0-3 months</v>
      </c>
    </row>
    <row r="1726" spans="1:46" s="12" customFormat="1">
      <c r="A1726" s="13" t="s">
        <v>40</v>
      </c>
      <c r="B1726" s="179">
        <v>2021</v>
      </c>
      <c r="C1726" s="179">
        <v>5</v>
      </c>
      <c r="D1726" s="39" t="str">
        <f t="shared" si="415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402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403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85">
        <f t="shared" si="404"/>
        <v>291890.37098761066</v>
      </c>
      <c r="AD1726" s="141">
        <v>0.14380000000000001</v>
      </c>
      <c r="AE1726" s="186">
        <f t="shared" si="405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236" t="str">
        <f t="shared" si="412"/>
        <v>YAMAHA_Mounter</v>
      </c>
      <c r="AS1726" s="22">
        <f t="shared" si="411"/>
        <v>3</v>
      </c>
      <c r="AT1726" s="238" t="str">
        <f t="shared" si="413"/>
        <v>0-3 months</v>
      </c>
    </row>
    <row r="1727" spans="1:46" s="12" customFormat="1">
      <c r="A1727" s="13" t="s">
        <v>40</v>
      </c>
      <c r="B1727" s="179">
        <v>2021</v>
      </c>
      <c r="C1727" s="179">
        <v>5</v>
      </c>
      <c r="D1727" s="39" t="str">
        <f t="shared" si="415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402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403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85">
        <f t="shared" si="404"/>
        <v>291890.37098761066</v>
      </c>
      <c r="AD1727" s="141">
        <v>0.14380000000000001</v>
      </c>
      <c r="AE1727" s="186">
        <f t="shared" si="405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236" t="str">
        <f t="shared" si="412"/>
        <v>YAMAHA_Mounter</v>
      </c>
      <c r="AS1727" s="22">
        <f t="shared" si="411"/>
        <v>3</v>
      </c>
      <c r="AT1727" s="238" t="str">
        <f t="shared" si="413"/>
        <v>0-3 months</v>
      </c>
    </row>
    <row r="1728" spans="1:46" s="12" customFormat="1">
      <c r="A1728" s="13" t="s">
        <v>40</v>
      </c>
      <c r="B1728" s="179">
        <v>2021</v>
      </c>
      <c r="C1728" s="179">
        <v>5</v>
      </c>
      <c r="D1728" s="39" t="str">
        <f t="shared" si="415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402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403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85">
        <f t="shared" si="404"/>
        <v>291890.37098761066</v>
      </c>
      <c r="AD1728" s="141">
        <v>0.14380000000000001</v>
      </c>
      <c r="AE1728" s="186">
        <f t="shared" si="405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236" t="str">
        <f t="shared" si="412"/>
        <v>YAMAHA_Mounter</v>
      </c>
      <c r="AS1728" s="22">
        <f t="shared" si="411"/>
        <v>3</v>
      </c>
      <c r="AT1728" s="238" t="str">
        <f t="shared" si="413"/>
        <v>0-3 months</v>
      </c>
    </row>
    <row r="1729" spans="1:46" s="12" customFormat="1">
      <c r="A1729" s="13" t="s">
        <v>40</v>
      </c>
      <c r="B1729" s="179">
        <v>2021</v>
      </c>
      <c r="C1729" s="179">
        <v>5</v>
      </c>
      <c r="D1729" s="39" t="str">
        <f t="shared" si="415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402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403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85">
        <f t="shared" si="404"/>
        <v>96349.920000000013</v>
      </c>
      <c r="AD1729" s="141">
        <v>0.1109</v>
      </c>
      <c r="AE1729" s="186">
        <f t="shared" si="405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236" t="str">
        <f t="shared" si="412"/>
        <v>YAMAHA_Mounter</v>
      </c>
      <c r="AS1729" s="22">
        <f t="shared" si="411"/>
        <v>3</v>
      </c>
      <c r="AT1729" s="238" t="str">
        <f t="shared" si="413"/>
        <v>0-3 months</v>
      </c>
    </row>
    <row r="1730" spans="1:46" s="12" customFormat="1">
      <c r="A1730" s="13" t="s">
        <v>40</v>
      </c>
      <c r="B1730" s="179">
        <v>2021</v>
      </c>
      <c r="C1730" s="179">
        <v>6</v>
      </c>
      <c r="D1730" s="39" t="str">
        <f t="shared" si="415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85">
        <f t="shared" ref="AC1730:AC1793" si="420">IF(R1730&lt;&gt;"",AB1730*AD1730,"")</f>
        <v>85229.280000000013</v>
      </c>
      <c r="AD1730" s="141">
        <v>9.8100000000000007E-2</v>
      </c>
      <c r="AE1730" s="186">
        <f t="shared" ref="AE1730:AE1793" si="421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236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38" t="str">
        <f t="shared" si="413"/>
        <v>0-3 months</v>
      </c>
    </row>
    <row r="1731" spans="1:46" s="12" customFormat="1">
      <c r="A1731" s="13" t="s">
        <v>40</v>
      </c>
      <c r="B1731" s="179">
        <v>2021</v>
      </c>
      <c r="C1731" s="179">
        <v>6</v>
      </c>
      <c r="D1731" s="39" t="str">
        <f t="shared" si="415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418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419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85">
        <f t="shared" si="420"/>
        <v>85229.280000000013</v>
      </c>
      <c r="AD1731" s="141">
        <v>9.8100000000000007E-2</v>
      </c>
      <c r="AE1731" s="186">
        <f t="shared" si="421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236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38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40</v>
      </c>
      <c r="B1732" s="179">
        <v>2021</v>
      </c>
      <c r="C1732" s="179">
        <v>6</v>
      </c>
      <c r="D1732" s="39" t="str">
        <f t="shared" si="415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418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419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85">
        <f t="shared" si="420"/>
        <v>85229.280000000013</v>
      </c>
      <c r="AD1732" s="141">
        <v>9.8100000000000007E-2</v>
      </c>
      <c r="AE1732" s="186">
        <f t="shared" si="421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236" t="str">
        <f t="shared" si="428"/>
        <v>YAMAHA_Mounter</v>
      </c>
      <c r="AS1732" s="22">
        <f t="shared" si="427"/>
        <v>2</v>
      </c>
      <c r="AT1732" s="238" t="str">
        <f t="shared" si="429"/>
        <v>0-3 months</v>
      </c>
    </row>
    <row r="1733" spans="1:46" s="12" customFormat="1">
      <c r="A1733" s="13" t="s">
        <v>40</v>
      </c>
      <c r="B1733" s="179">
        <v>2021</v>
      </c>
      <c r="C1733" s="179">
        <v>6</v>
      </c>
      <c r="D1733" s="39" t="str">
        <f t="shared" si="415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418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419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85">
        <f t="shared" si="420"/>
        <v>63779.911200000002</v>
      </c>
      <c r="AD1733" s="141">
        <v>9.8100000000000007E-2</v>
      </c>
      <c r="AE1733" s="186">
        <f t="shared" si="421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236" t="str">
        <f t="shared" si="428"/>
        <v>YAMAHA_Mounter</v>
      </c>
      <c r="AS1733" s="22">
        <f t="shared" si="427"/>
        <v>2</v>
      </c>
      <c r="AT1733" s="238" t="str">
        <f t="shared" si="429"/>
        <v>0-3 months</v>
      </c>
    </row>
    <row r="1734" spans="1:46" s="12" customFormat="1">
      <c r="A1734" s="13" t="s">
        <v>40</v>
      </c>
      <c r="B1734" s="179">
        <v>2021</v>
      </c>
      <c r="C1734" s="179">
        <v>5</v>
      </c>
      <c r="D1734" s="39" t="str">
        <f t="shared" si="415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418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419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85">
        <f t="shared" si="420"/>
        <v>115449.55752212391</v>
      </c>
      <c r="AD1734" s="141">
        <v>0.12790000000000001</v>
      </c>
      <c r="AE1734" s="186">
        <f t="shared" si="421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236" t="str">
        <f t="shared" si="428"/>
        <v>YAMAHA_Mounter</v>
      </c>
      <c r="AS1734" s="22">
        <f t="shared" si="427"/>
        <v>3</v>
      </c>
      <c r="AT1734" s="238" t="str">
        <f t="shared" si="429"/>
        <v>0-3 months</v>
      </c>
    </row>
    <row r="1735" spans="1:46" s="12" customFormat="1">
      <c r="A1735" s="13" t="s">
        <v>40</v>
      </c>
      <c r="B1735" s="179">
        <v>2021</v>
      </c>
      <c r="C1735" s="179">
        <v>5</v>
      </c>
      <c r="D1735" s="39" t="str">
        <f t="shared" si="415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418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419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85">
        <f t="shared" si="420"/>
        <v>115449.55752212391</v>
      </c>
      <c r="AD1735" s="141">
        <v>0.12790000000000001</v>
      </c>
      <c r="AE1735" s="186">
        <f t="shared" si="421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236" t="str">
        <f t="shared" si="428"/>
        <v>YAMAHA_Mounter</v>
      </c>
      <c r="AS1735" s="22">
        <f t="shared" si="427"/>
        <v>3</v>
      </c>
      <c r="AT1735" s="238" t="str">
        <f t="shared" si="429"/>
        <v>0-3 months</v>
      </c>
    </row>
    <row r="1736" spans="1:46" s="12" customFormat="1">
      <c r="A1736" s="13" t="s">
        <v>40</v>
      </c>
      <c r="B1736" s="179">
        <v>2021</v>
      </c>
      <c r="C1736" s="179">
        <v>5</v>
      </c>
      <c r="D1736" s="39" t="str">
        <f t="shared" si="415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418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419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85">
        <f t="shared" si="420"/>
        <v>81493.805309734526</v>
      </c>
      <c r="AD1736" s="141">
        <v>0.12790000000000001</v>
      </c>
      <c r="AE1736" s="186">
        <f t="shared" si="421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236" t="str">
        <f t="shared" si="428"/>
        <v>YAMAHA_Mounter</v>
      </c>
      <c r="AS1736" s="22">
        <f t="shared" si="427"/>
        <v>3</v>
      </c>
      <c r="AT1736" s="238" t="str">
        <f t="shared" si="429"/>
        <v>0-3 months</v>
      </c>
    </row>
    <row r="1737" spans="1:46" s="12" customFormat="1">
      <c r="A1737" s="13" t="s">
        <v>40</v>
      </c>
      <c r="B1737" s="179">
        <v>2021</v>
      </c>
      <c r="C1737" s="179">
        <v>6</v>
      </c>
      <c r="D1737" s="39" t="str">
        <f t="shared" si="415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418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419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85">
        <f t="shared" si="420"/>
        <v>264476.60176991153</v>
      </c>
      <c r="AD1737" s="141">
        <v>0.20019999999999999</v>
      </c>
      <c r="AE1737" s="186">
        <f t="shared" si="421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236" t="str">
        <f t="shared" si="428"/>
        <v>YAMAHA_Mounter</v>
      </c>
      <c r="AS1737" s="22">
        <f t="shared" si="427"/>
        <v>2</v>
      </c>
      <c r="AT1737" s="238" t="str">
        <f t="shared" si="429"/>
        <v>0-3 months</v>
      </c>
    </row>
    <row r="1738" spans="1:46" s="12" customFormat="1">
      <c r="A1738" s="13" t="s">
        <v>40</v>
      </c>
      <c r="B1738" s="179">
        <v>2021</v>
      </c>
      <c r="C1738" s="179">
        <v>6</v>
      </c>
      <c r="D1738" s="39" t="str">
        <f t="shared" si="415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418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419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85">
        <f t="shared" si="420"/>
        <v>264476.60176991153</v>
      </c>
      <c r="AD1738" s="141">
        <v>0.20019999999999999</v>
      </c>
      <c r="AE1738" s="186">
        <f t="shared" si="421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236" t="str">
        <f t="shared" si="428"/>
        <v>YAMAHA_Mounter</v>
      </c>
      <c r="AS1738" s="22">
        <f t="shared" si="427"/>
        <v>2</v>
      </c>
      <c r="AT1738" s="238" t="str">
        <f t="shared" si="429"/>
        <v>0-3 months</v>
      </c>
    </row>
    <row r="1739" spans="1:46" s="12" customFormat="1">
      <c r="A1739" s="13" t="s">
        <v>40</v>
      </c>
      <c r="B1739" s="179">
        <v>2021</v>
      </c>
      <c r="C1739" s="179">
        <v>6</v>
      </c>
      <c r="D1739" s="39" t="str">
        <f t="shared" si="415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418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419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85">
        <f t="shared" si="420"/>
        <v>264476.60176991153</v>
      </c>
      <c r="AD1739" s="141">
        <v>0.20019999999999999</v>
      </c>
      <c r="AE1739" s="186">
        <f t="shared" si="421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236" t="str">
        <f t="shared" si="428"/>
        <v>YAMAHA_Mounter</v>
      </c>
      <c r="AS1739" s="22">
        <f t="shared" si="427"/>
        <v>2</v>
      </c>
      <c r="AT1739" s="238" t="str">
        <f t="shared" si="429"/>
        <v>0-3 months</v>
      </c>
    </row>
    <row r="1740" spans="1:46" s="12" customFormat="1" ht="28">
      <c r="A1740" s="13" t="s">
        <v>40</v>
      </c>
      <c r="B1740" s="179">
        <v>2021</v>
      </c>
      <c r="C1740" s="179">
        <v>8</v>
      </c>
      <c r="D1740" s="39" t="str">
        <f t="shared" si="415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418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419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85">
        <f t="shared" si="420"/>
        <v>2941.9327433628318</v>
      </c>
      <c r="AD1740" s="141">
        <v>0.27160000000000001</v>
      </c>
      <c r="AE1740" s="186">
        <f t="shared" si="421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236" t="str">
        <f t="shared" si="428"/>
        <v>YAMAHA_Mounter</v>
      </c>
      <c r="AS1740" s="22">
        <f t="shared" si="427"/>
        <v>0</v>
      </c>
      <c r="AT1740" s="238" t="str">
        <f t="shared" si="429"/>
        <v>0-3 months</v>
      </c>
    </row>
    <row r="1741" spans="1:46" s="12" customFormat="1">
      <c r="A1741" s="13" t="s">
        <v>35</v>
      </c>
      <c r="B1741" s="179">
        <v>2021</v>
      </c>
      <c r="C1741" s="179">
        <v>2</v>
      </c>
      <c r="D1741" s="39" t="str">
        <f t="shared" si="415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418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419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85">
        <f t="shared" si="420"/>
        <v>151539.82300884958</v>
      </c>
      <c r="AD1741" s="141">
        <v>0.14269999999999999</v>
      </c>
      <c r="AE1741" s="186">
        <f t="shared" si="421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236" t="str">
        <f t="shared" si="428"/>
        <v>YAMAHA_Mounter</v>
      </c>
      <c r="AS1741" s="22">
        <f t="shared" si="427"/>
        <v>7</v>
      </c>
      <c r="AT1741" s="238" t="str">
        <f t="shared" si="429"/>
        <v>&gt; 6 months</v>
      </c>
    </row>
    <row r="1742" spans="1:46" s="12" customFormat="1">
      <c r="A1742" s="13" t="s">
        <v>35</v>
      </c>
      <c r="B1742" s="179">
        <v>2021</v>
      </c>
      <c r="C1742" s="179">
        <v>2</v>
      </c>
      <c r="D1742" s="39" t="str">
        <f t="shared" si="415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418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419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85">
        <f t="shared" si="420"/>
        <v>151539.82300884958</v>
      </c>
      <c r="AD1742" s="141">
        <v>0.14269999999999999</v>
      </c>
      <c r="AE1742" s="186">
        <f t="shared" si="421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236" t="str">
        <f t="shared" si="428"/>
        <v>YAMAHA_Mounter</v>
      </c>
      <c r="AS1742" s="22">
        <f t="shared" si="427"/>
        <v>7</v>
      </c>
      <c r="AT1742" s="238" t="str">
        <f t="shared" si="429"/>
        <v>&gt; 6 months</v>
      </c>
    </row>
    <row r="1743" spans="1:46" s="12" customFormat="1">
      <c r="A1743" s="13" t="s">
        <v>35</v>
      </c>
      <c r="B1743" s="179">
        <v>2021</v>
      </c>
      <c r="C1743" s="179">
        <v>2</v>
      </c>
      <c r="D1743" s="39" t="str">
        <f t="shared" si="415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418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419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85">
        <f t="shared" si="420"/>
        <v>126187.21061946904</v>
      </c>
      <c r="AD1743" s="141">
        <v>0.14269999999999999</v>
      </c>
      <c r="AE1743" s="186">
        <f t="shared" si="421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236" t="str">
        <f t="shared" si="428"/>
        <v>YAMAHA_Mounter</v>
      </c>
      <c r="AS1743" s="22">
        <f t="shared" si="427"/>
        <v>7</v>
      </c>
      <c r="AT1743" s="238" t="str">
        <f t="shared" si="429"/>
        <v>&gt; 6 months</v>
      </c>
    </row>
    <row r="1744" spans="1:46" s="12" customFormat="1">
      <c r="A1744" s="13" t="s">
        <v>35</v>
      </c>
      <c r="B1744" s="179">
        <v>2021</v>
      </c>
      <c r="C1744" s="179">
        <v>2</v>
      </c>
      <c r="D1744" s="39" t="str">
        <f t="shared" si="415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418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419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85">
        <f t="shared" si="420"/>
        <v>126187.21061946904</v>
      </c>
      <c r="AD1744" s="141">
        <v>0.14269999999999999</v>
      </c>
      <c r="AE1744" s="186">
        <f t="shared" si="421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236" t="str">
        <f t="shared" si="428"/>
        <v>YAMAHA_Mounter</v>
      </c>
      <c r="AS1744" s="22">
        <f t="shared" si="427"/>
        <v>7</v>
      </c>
      <c r="AT1744" s="238" t="str">
        <f t="shared" si="429"/>
        <v>&gt; 6 months</v>
      </c>
    </row>
    <row r="1745" spans="1:46" s="12" customFormat="1">
      <c r="A1745" s="13" t="s">
        <v>35</v>
      </c>
      <c r="B1745" s="179">
        <v>2021</v>
      </c>
      <c r="C1745" s="179">
        <v>3</v>
      </c>
      <c r="D1745" s="39" t="str">
        <f t="shared" si="415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418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419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85">
        <f t="shared" si="420"/>
        <v>109421.712</v>
      </c>
      <c r="AD1745" s="141">
        <v>0.1051</v>
      </c>
      <c r="AE1745" s="186">
        <f t="shared" si="421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236" t="str">
        <f t="shared" si="428"/>
        <v>YAMAHA_Mounter</v>
      </c>
      <c r="AS1745" s="22">
        <f t="shared" si="427"/>
        <v>6</v>
      </c>
      <c r="AT1745" s="238" t="str">
        <f t="shared" si="429"/>
        <v>4-6 months</v>
      </c>
    </row>
    <row r="1746" spans="1:46" s="12" customFormat="1">
      <c r="A1746" s="13" t="s">
        <v>40</v>
      </c>
      <c r="B1746" s="179">
        <v>2021</v>
      </c>
      <c r="C1746" s="179">
        <v>4</v>
      </c>
      <c r="D1746" s="39" t="str">
        <f t="shared" si="415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418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419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85">
        <f t="shared" si="420"/>
        <v>83745.09</v>
      </c>
      <c r="AD1746" s="141">
        <v>0.1053</v>
      </c>
      <c r="AE1746" s="186">
        <f t="shared" si="421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236" t="str">
        <f t="shared" si="428"/>
        <v>YAMAHA_Mounter</v>
      </c>
      <c r="AS1746" s="22">
        <f t="shared" si="427"/>
        <v>5</v>
      </c>
      <c r="AT1746" s="238" t="str">
        <f t="shared" si="429"/>
        <v>4-6 months</v>
      </c>
    </row>
    <row r="1747" spans="1:46" s="12" customFormat="1">
      <c r="A1747" s="13" t="s">
        <v>40</v>
      </c>
      <c r="B1747" s="179">
        <v>2021</v>
      </c>
      <c r="C1747" s="179">
        <v>5</v>
      </c>
      <c r="D1747" s="39" t="str">
        <f t="shared" si="415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418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419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85">
        <f t="shared" si="420"/>
        <v>50392.035398230095</v>
      </c>
      <c r="AD1747" s="141">
        <v>8.5500000000000007E-2</v>
      </c>
      <c r="AE1747" s="186">
        <f t="shared" si="421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236" t="str">
        <f t="shared" si="428"/>
        <v>YAMAHA_Mounter</v>
      </c>
      <c r="AS1747" s="22">
        <f t="shared" si="427"/>
        <v>4</v>
      </c>
      <c r="AT1747" s="238" t="str">
        <f t="shared" si="429"/>
        <v>4-6 months</v>
      </c>
    </row>
    <row r="1748" spans="1:46" s="12" customFormat="1">
      <c r="A1748" s="13" t="s">
        <v>40</v>
      </c>
      <c r="B1748" s="179">
        <v>2021</v>
      </c>
      <c r="C1748" s="179">
        <v>7</v>
      </c>
      <c r="D1748" s="39" t="str">
        <f t="shared" si="415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418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419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85">
        <f t="shared" si="420"/>
        <v>84748.460176991153</v>
      </c>
      <c r="AD1748" s="141">
        <v>0.1467</v>
      </c>
      <c r="AE1748" s="186">
        <f t="shared" si="421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236" t="str">
        <f t="shared" si="428"/>
        <v>YAMAHA_Mounter</v>
      </c>
      <c r="AS1748" s="22">
        <f t="shared" si="427"/>
        <v>2</v>
      </c>
      <c r="AT1748" s="238" t="str">
        <f t="shared" si="429"/>
        <v>0-3 months</v>
      </c>
    </row>
    <row r="1749" spans="1:46" s="12" customFormat="1">
      <c r="A1749" s="13" t="s">
        <v>40</v>
      </c>
      <c r="B1749" s="179">
        <v>2021</v>
      </c>
      <c r="C1749" s="179">
        <v>7</v>
      </c>
      <c r="D1749" s="39" t="str">
        <f t="shared" si="415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418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419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85">
        <f t="shared" si="420"/>
        <v>84748.460176991153</v>
      </c>
      <c r="AD1749" s="141">
        <v>0.1467</v>
      </c>
      <c r="AE1749" s="186">
        <f t="shared" si="421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236" t="str">
        <f t="shared" si="428"/>
        <v>YAMAHA_Mounter</v>
      </c>
      <c r="AS1749" s="22">
        <f t="shared" si="427"/>
        <v>2</v>
      </c>
      <c r="AT1749" s="238" t="str">
        <f t="shared" si="429"/>
        <v>0-3 months</v>
      </c>
    </row>
    <row r="1750" spans="1:46" s="12" customFormat="1">
      <c r="A1750" s="13" t="s">
        <v>40</v>
      </c>
      <c r="B1750" s="179">
        <v>2021</v>
      </c>
      <c r="C1750" s="179">
        <v>7</v>
      </c>
      <c r="D1750" s="39" t="str">
        <f t="shared" si="415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418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419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85">
        <f t="shared" si="420"/>
        <v>84748.460176991153</v>
      </c>
      <c r="AD1750" s="141">
        <v>0.1467</v>
      </c>
      <c r="AE1750" s="186">
        <f t="shared" si="421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236" t="str">
        <f t="shared" si="428"/>
        <v>YAMAHA_Mounter</v>
      </c>
      <c r="AS1750" s="22">
        <f t="shared" si="427"/>
        <v>2</v>
      </c>
      <c r="AT1750" s="238" t="str">
        <f t="shared" si="429"/>
        <v>0-3 months</v>
      </c>
    </row>
    <row r="1751" spans="1:46" s="12" customFormat="1">
      <c r="A1751" s="13" t="s">
        <v>40</v>
      </c>
      <c r="B1751" s="179">
        <v>2021</v>
      </c>
      <c r="C1751" s="179">
        <v>7</v>
      </c>
      <c r="D1751" s="39" t="str">
        <f t="shared" si="415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418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419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85">
        <f t="shared" si="420"/>
        <v>84748.460176991153</v>
      </c>
      <c r="AD1751" s="141">
        <v>0.1467</v>
      </c>
      <c r="AE1751" s="186">
        <f t="shared" si="421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236" t="str">
        <f t="shared" si="428"/>
        <v>YAMAHA_Mounter</v>
      </c>
      <c r="AS1751" s="22">
        <f t="shared" si="427"/>
        <v>2</v>
      </c>
      <c r="AT1751" s="238" t="str">
        <f t="shared" si="429"/>
        <v>0-3 months</v>
      </c>
    </row>
    <row r="1752" spans="1:46" s="12" customFormat="1">
      <c r="A1752" s="13" t="s">
        <v>35</v>
      </c>
      <c r="B1752" s="179">
        <v>2021</v>
      </c>
      <c r="C1752" s="179">
        <v>3</v>
      </c>
      <c r="D1752" s="39" t="str">
        <f t="shared" si="415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418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419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85">
        <f t="shared" si="420"/>
        <v>90099</v>
      </c>
      <c r="AD1752" s="141">
        <v>8.4599999999999995E-2</v>
      </c>
      <c r="AE1752" s="186">
        <f t="shared" si="421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236" t="str">
        <f t="shared" si="428"/>
        <v>YAMAHA_Mounter</v>
      </c>
      <c r="AS1752" s="22">
        <f t="shared" si="427"/>
        <v>7</v>
      </c>
      <c r="AT1752" s="238" t="str">
        <f t="shared" si="429"/>
        <v>&gt; 6 months</v>
      </c>
    </row>
    <row r="1753" spans="1:46" s="12" customFormat="1">
      <c r="A1753" s="13" t="s">
        <v>35</v>
      </c>
      <c r="B1753" s="179">
        <v>2021</v>
      </c>
      <c r="C1753" s="179">
        <v>3</v>
      </c>
      <c r="D1753" s="39" t="str">
        <f t="shared" si="415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418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419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85">
        <f t="shared" si="420"/>
        <v>90099</v>
      </c>
      <c r="AD1753" s="141">
        <v>8.4599999999999995E-2</v>
      </c>
      <c r="AE1753" s="186">
        <f t="shared" si="421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236" t="str">
        <f t="shared" si="428"/>
        <v>YAMAHA_Mounter</v>
      </c>
      <c r="AS1753" s="22">
        <f t="shared" si="427"/>
        <v>7</v>
      </c>
      <c r="AT1753" s="238" t="str">
        <f t="shared" si="429"/>
        <v>&gt; 6 months</v>
      </c>
    </row>
    <row r="1754" spans="1:46" s="12" customFormat="1">
      <c r="A1754" s="13" t="s">
        <v>35</v>
      </c>
      <c r="B1754" s="179">
        <v>2021</v>
      </c>
      <c r="C1754" s="179">
        <v>3</v>
      </c>
      <c r="D1754" s="39" t="str">
        <f t="shared" si="415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418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419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85">
        <f t="shared" si="420"/>
        <v>53219.226824999998</v>
      </c>
      <c r="AD1754" s="141">
        <v>8.4599999999999995E-2</v>
      </c>
      <c r="AE1754" s="186">
        <f t="shared" si="421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236" t="str">
        <f t="shared" si="428"/>
        <v>YAMAHA_Mounter</v>
      </c>
      <c r="AS1754" s="22">
        <f t="shared" si="427"/>
        <v>7</v>
      </c>
      <c r="AT1754" s="238" t="str">
        <f t="shared" si="429"/>
        <v>&gt; 6 months</v>
      </c>
    </row>
    <row r="1755" spans="1:46" s="12" customFormat="1">
      <c r="A1755" s="13" t="s">
        <v>35</v>
      </c>
      <c r="B1755" s="179">
        <v>2021</v>
      </c>
      <c r="C1755" s="179">
        <v>3</v>
      </c>
      <c r="D1755" s="39" t="str">
        <f t="shared" si="415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418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419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85">
        <f t="shared" si="420"/>
        <v>53219.226824999998</v>
      </c>
      <c r="AD1755" s="141">
        <v>8.4599999999999995E-2</v>
      </c>
      <c r="AE1755" s="186">
        <f t="shared" si="421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236" t="str">
        <f t="shared" si="428"/>
        <v>YAMAHA_Mounter</v>
      </c>
      <c r="AS1755" s="22">
        <f t="shared" si="427"/>
        <v>7</v>
      </c>
      <c r="AT1755" s="238" t="str">
        <f t="shared" si="429"/>
        <v>&gt; 6 months</v>
      </c>
    </row>
    <row r="1756" spans="1:46" s="12" customFormat="1">
      <c r="A1756" s="13" t="s">
        <v>35</v>
      </c>
      <c r="B1756" s="179">
        <v>2021</v>
      </c>
      <c r="C1756" s="179">
        <v>3</v>
      </c>
      <c r="D1756" s="39" t="str">
        <f t="shared" si="415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418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419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85">
        <f t="shared" si="420"/>
        <v>99111.739999999991</v>
      </c>
      <c r="AD1756" s="141">
        <v>0.1183</v>
      </c>
      <c r="AE1756" s="186">
        <f t="shared" si="421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236" t="str">
        <f t="shared" si="428"/>
        <v>YAMAHA_Mounter</v>
      </c>
      <c r="AS1756" s="22">
        <f t="shared" si="427"/>
        <v>7</v>
      </c>
      <c r="AT1756" s="238" t="str">
        <f t="shared" si="429"/>
        <v>&gt; 6 months</v>
      </c>
    </row>
    <row r="1757" spans="1:46" s="12" customFormat="1">
      <c r="A1757" s="13" t="s">
        <v>40</v>
      </c>
      <c r="B1757" s="179">
        <v>2021</v>
      </c>
      <c r="C1757" s="179">
        <v>4</v>
      </c>
      <c r="D1757" s="39" t="str">
        <f t="shared" si="415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418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419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85">
        <f t="shared" si="420"/>
        <v>130451.84999999998</v>
      </c>
      <c r="AD1757" s="141">
        <v>0.1361</v>
      </c>
      <c r="AE1757" s="186">
        <f t="shared" si="421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236" t="str">
        <f t="shared" si="428"/>
        <v>YAMAHA_Mounter</v>
      </c>
      <c r="AS1757" s="22">
        <f t="shared" si="427"/>
        <v>6</v>
      </c>
      <c r="AT1757" s="238" t="str">
        <f t="shared" si="429"/>
        <v>4-6 months</v>
      </c>
    </row>
    <row r="1758" spans="1:46" s="12" customFormat="1">
      <c r="A1758" s="13" t="s">
        <v>40</v>
      </c>
      <c r="B1758" s="179">
        <v>2021</v>
      </c>
      <c r="C1758" s="179">
        <v>4</v>
      </c>
      <c r="D1758" s="39" t="str">
        <f t="shared" si="415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418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419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85">
        <f t="shared" si="420"/>
        <v>63599.669999999984</v>
      </c>
      <c r="AD1758" s="141">
        <v>8.0699999999999994E-2</v>
      </c>
      <c r="AE1758" s="186">
        <f t="shared" si="421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236" t="str">
        <f t="shared" si="428"/>
        <v>YAMAHA_Mounter</v>
      </c>
      <c r="AS1758" s="22">
        <f t="shared" si="427"/>
        <v>6</v>
      </c>
      <c r="AT1758" s="238" t="str">
        <f t="shared" si="429"/>
        <v>4-6 months</v>
      </c>
    </row>
    <row r="1759" spans="1:46" s="12" customFormat="1">
      <c r="A1759" s="13" t="s">
        <v>40</v>
      </c>
      <c r="B1759" s="179">
        <v>2021</v>
      </c>
      <c r="C1759" s="179">
        <v>4</v>
      </c>
      <c r="D1759" s="39" t="str">
        <f t="shared" si="415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418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419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85">
        <f t="shared" si="420"/>
        <v>100581.23893805309</v>
      </c>
      <c r="AD1759" s="141">
        <v>0.13339999999999999</v>
      </c>
      <c r="AE1759" s="186">
        <f t="shared" si="421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236" t="str">
        <f t="shared" si="428"/>
        <v>YAMAHA_Mounter</v>
      </c>
      <c r="AS1759" s="22">
        <f t="shared" si="427"/>
        <v>6</v>
      </c>
      <c r="AT1759" s="238" t="str">
        <f t="shared" si="429"/>
        <v>4-6 months</v>
      </c>
    </row>
    <row r="1760" spans="1:46" s="12" customFormat="1">
      <c r="A1760" s="13" t="s">
        <v>40</v>
      </c>
      <c r="B1760" s="179">
        <v>2021</v>
      </c>
      <c r="C1760" s="179">
        <v>4</v>
      </c>
      <c r="D1760" s="39" t="str">
        <f t="shared" si="415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418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419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85">
        <f t="shared" si="420"/>
        <v>86992.75</v>
      </c>
      <c r="AD1760" s="141">
        <v>8.4500000000000006E-2</v>
      </c>
      <c r="AE1760" s="186">
        <f t="shared" si="421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236" t="str">
        <f t="shared" si="428"/>
        <v>YAMAHA_Mounter</v>
      </c>
      <c r="AS1760" s="22">
        <f t="shared" si="427"/>
        <v>6</v>
      </c>
      <c r="AT1760" s="238" t="str">
        <f t="shared" si="429"/>
        <v>4-6 months</v>
      </c>
    </row>
    <row r="1761" spans="1:46" s="12" customFormat="1">
      <c r="A1761" s="13" t="s">
        <v>40</v>
      </c>
      <c r="B1761" s="179">
        <v>2021</v>
      </c>
      <c r="C1761" s="179">
        <v>4</v>
      </c>
      <c r="D1761" s="39" t="str">
        <f t="shared" si="415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418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419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85">
        <f t="shared" si="420"/>
        <v>86992.75</v>
      </c>
      <c r="AD1761" s="141">
        <v>8.4500000000000006E-2</v>
      </c>
      <c r="AE1761" s="186">
        <f t="shared" si="421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236" t="str">
        <f t="shared" si="428"/>
        <v>YAMAHA_Mounter</v>
      </c>
      <c r="AS1761" s="22">
        <f t="shared" si="427"/>
        <v>6</v>
      </c>
      <c r="AT1761" s="238" t="str">
        <f t="shared" si="429"/>
        <v>4-6 months</v>
      </c>
    </row>
    <row r="1762" spans="1:46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418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419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85">
        <f t="shared" si="420"/>
        <v>293311.25596460176</v>
      </c>
      <c r="AD1762" s="141">
        <v>0.14449999999999999</v>
      </c>
      <c r="AE1762" s="186">
        <f t="shared" si="421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236" t="str">
        <f t="shared" si="428"/>
        <v>YAMAHA_Mounter</v>
      </c>
      <c r="AS1762" s="22">
        <f t="shared" si="427"/>
        <v>5</v>
      </c>
      <c r="AT1762" s="238" t="str">
        <f t="shared" si="429"/>
        <v>4-6 months</v>
      </c>
    </row>
    <row r="1763" spans="1:46" s="12" customFormat="1">
      <c r="A1763" s="13" t="s">
        <v>40</v>
      </c>
      <c r="B1763" s="179">
        <v>2021</v>
      </c>
      <c r="C1763" s="179">
        <v>7</v>
      </c>
      <c r="D1763" s="39" t="str">
        <f t="shared" si="431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418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419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85">
        <f t="shared" si="420"/>
        <v>83635.443999999989</v>
      </c>
      <c r="AD1763" s="141">
        <v>0.1019</v>
      </c>
      <c r="AE1763" s="186">
        <f t="shared" si="421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236" t="str">
        <f t="shared" si="428"/>
        <v>YAMAHA_Mounter</v>
      </c>
      <c r="AS1763" s="22">
        <f t="shared" si="427"/>
        <v>3</v>
      </c>
      <c r="AT1763" s="238" t="str">
        <f t="shared" si="429"/>
        <v>0-3 months</v>
      </c>
    </row>
    <row r="1764" spans="1:46" s="12" customFormat="1">
      <c r="A1764" s="13" t="s">
        <v>40</v>
      </c>
      <c r="B1764" s="179">
        <v>2021</v>
      </c>
      <c r="C1764" s="179">
        <v>9</v>
      </c>
      <c r="D1764" s="39" t="str">
        <f t="shared" si="431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418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419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85">
        <f t="shared" si="420"/>
        <v>347986.61999999994</v>
      </c>
      <c r="AD1764" s="141">
        <v>0.2238</v>
      </c>
      <c r="AE1764" s="186">
        <f t="shared" si="421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236" t="str">
        <f t="shared" si="428"/>
        <v>YAMAHA_Mounter</v>
      </c>
      <c r="AS1764" s="22">
        <f t="shared" si="427"/>
        <v>1</v>
      </c>
      <c r="AT1764" s="238" t="str">
        <f t="shared" si="429"/>
        <v>0-3 months</v>
      </c>
    </row>
    <row r="1765" spans="1:46" s="12" customFormat="1" ht="28">
      <c r="A1765" s="13" t="s">
        <v>40</v>
      </c>
      <c r="B1765" s="179">
        <v>2021</v>
      </c>
      <c r="C1765" s="179">
        <v>9</v>
      </c>
      <c r="D1765" s="39" t="str">
        <f t="shared" si="431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418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85">
        <f t="shared" si="420"/>
        <v>12509.461465486727</v>
      </c>
      <c r="AD1765" s="141">
        <v>0.25890000000000002</v>
      </c>
      <c r="AE1765" s="186">
        <f t="shared" si="421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236" t="str">
        <f t="shared" si="428"/>
        <v>YAMAHA_Mounter</v>
      </c>
      <c r="AS1765" s="22">
        <f t="shared" si="427"/>
        <v>1</v>
      </c>
      <c r="AT1765" s="238" t="str">
        <f t="shared" si="429"/>
        <v>0-3 months</v>
      </c>
    </row>
    <row r="1766" spans="1:46" s="12" customFormat="1" ht="28">
      <c r="A1766" s="13" t="s">
        <v>40</v>
      </c>
      <c r="B1766" s="179">
        <v>2021</v>
      </c>
      <c r="C1766" s="179">
        <v>9</v>
      </c>
      <c r="D1766" s="39" t="str">
        <f t="shared" si="431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418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419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85">
        <f t="shared" si="420"/>
        <v>15608.920353982303</v>
      </c>
      <c r="AD1766" s="141">
        <v>0.38679999999999998</v>
      </c>
      <c r="AE1766" s="186">
        <f t="shared" si="421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236" t="str">
        <f t="shared" si="428"/>
        <v>LOCAL SUPPLIER</v>
      </c>
      <c r="AS1766" s="22">
        <f t="shared" si="427"/>
        <v>1</v>
      </c>
      <c r="AT1766" s="238" t="str">
        <f t="shared" si="429"/>
        <v>0-3 months</v>
      </c>
    </row>
    <row r="1767" spans="1:46" s="12" customFormat="1">
      <c r="A1767" s="13" t="s">
        <v>35</v>
      </c>
      <c r="B1767" s="179">
        <v>2021</v>
      </c>
      <c r="C1767" s="179">
        <v>3</v>
      </c>
      <c r="D1767" s="39" t="str">
        <f t="shared" si="431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418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419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85">
        <f t="shared" si="420"/>
        <v>88830</v>
      </c>
      <c r="AD1767" s="141">
        <v>8.4599999999999995E-2</v>
      </c>
      <c r="AE1767" s="186">
        <f t="shared" si="421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236" t="str">
        <f t="shared" si="428"/>
        <v>YAMAHA_Mounter</v>
      </c>
      <c r="AS1767" s="22">
        <f t="shared" si="427"/>
        <v>8</v>
      </c>
      <c r="AT1767" s="238" t="str">
        <f t="shared" si="429"/>
        <v>&gt; 6 months</v>
      </c>
    </row>
    <row r="1768" spans="1:46" s="12" customFormat="1">
      <c r="A1768" s="13" t="s">
        <v>35</v>
      </c>
      <c r="B1768" s="179">
        <v>2021</v>
      </c>
      <c r="C1768" s="179">
        <v>3</v>
      </c>
      <c r="D1768" s="39" t="str">
        <f t="shared" si="431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418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419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85">
        <f t="shared" si="420"/>
        <v>88830</v>
      </c>
      <c r="AD1768" s="141">
        <v>8.4599999999999995E-2</v>
      </c>
      <c r="AE1768" s="186">
        <f t="shared" si="421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236" t="str">
        <f t="shared" si="428"/>
        <v>YAMAHA_Mounter</v>
      </c>
      <c r="AS1768" s="22">
        <f t="shared" si="427"/>
        <v>8</v>
      </c>
      <c r="AT1768" s="238" t="str">
        <f t="shared" si="429"/>
        <v>&gt; 6 months</v>
      </c>
    </row>
    <row r="1769" spans="1:46" s="12" customFormat="1">
      <c r="A1769" s="13" t="s">
        <v>35</v>
      </c>
      <c r="B1769" s="179">
        <v>2021</v>
      </c>
      <c r="C1769" s="179">
        <v>3</v>
      </c>
      <c r="D1769" s="39" t="str">
        <f t="shared" si="431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418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419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85">
        <f t="shared" si="420"/>
        <v>52469.660250000008</v>
      </c>
      <c r="AD1769" s="141">
        <v>8.4599999999999995E-2</v>
      </c>
      <c r="AE1769" s="186">
        <f t="shared" si="421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236" t="str">
        <f t="shared" si="428"/>
        <v>YAMAHA_Mounter</v>
      </c>
      <c r="AS1769" s="22">
        <f t="shared" si="427"/>
        <v>8</v>
      </c>
      <c r="AT1769" s="238" t="str">
        <f t="shared" si="429"/>
        <v>&gt; 6 months</v>
      </c>
    </row>
    <row r="1770" spans="1:46" s="12" customFormat="1">
      <c r="A1770" s="13" t="s">
        <v>35</v>
      </c>
      <c r="B1770" s="179">
        <v>2021</v>
      </c>
      <c r="C1770" s="179">
        <v>3</v>
      </c>
      <c r="D1770" s="39" t="str">
        <f t="shared" si="431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418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419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85">
        <f t="shared" si="420"/>
        <v>52469.660250000008</v>
      </c>
      <c r="AD1770" s="141">
        <v>8.4599999999999995E-2</v>
      </c>
      <c r="AE1770" s="186">
        <f t="shared" si="421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236" t="str">
        <f t="shared" si="428"/>
        <v>YAMAHA_Mounter</v>
      </c>
      <c r="AS1770" s="22">
        <f t="shared" si="427"/>
        <v>8</v>
      </c>
      <c r="AT1770" s="238" t="str">
        <f t="shared" si="429"/>
        <v>&gt; 6 months</v>
      </c>
    </row>
    <row r="1771" spans="1:46" s="12" customFormat="1">
      <c r="A1771" s="13" t="s">
        <v>35</v>
      </c>
      <c r="B1771" s="179">
        <v>2021</v>
      </c>
      <c r="C1771" s="179">
        <v>3</v>
      </c>
      <c r="D1771" s="39" t="str">
        <f t="shared" si="431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418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419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85">
        <f t="shared" si="420"/>
        <v>54863.200000000012</v>
      </c>
      <c r="AD1771" s="141">
        <v>7.7600000000000002E-2</v>
      </c>
      <c r="AE1771" s="186">
        <f t="shared" si="421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236" t="str">
        <f t="shared" si="428"/>
        <v>YAMAHA_Mounter</v>
      </c>
      <c r="AS1771" s="22">
        <f t="shared" si="427"/>
        <v>8</v>
      </c>
      <c r="AT1771" s="238" t="str">
        <f t="shared" si="429"/>
        <v>&gt; 6 months</v>
      </c>
    </row>
    <row r="1772" spans="1:46" s="12" customFormat="1">
      <c r="A1772" s="13" t="s">
        <v>40</v>
      </c>
      <c r="B1772" s="179">
        <v>2021</v>
      </c>
      <c r="C1772" s="179">
        <v>4</v>
      </c>
      <c r="D1772" s="39" t="str">
        <f t="shared" si="431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418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419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85">
        <f t="shared" si="420"/>
        <v>161708.40000000002</v>
      </c>
      <c r="AD1772" s="141">
        <v>0.1242</v>
      </c>
      <c r="AE1772" s="186">
        <f t="shared" si="421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236" t="str">
        <f t="shared" si="428"/>
        <v>YAMAHA_Mounter</v>
      </c>
      <c r="AS1772" s="22">
        <f t="shared" si="427"/>
        <v>7</v>
      </c>
      <c r="AT1772" s="238" t="str">
        <f t="shared" si="429"/>
        <v>&gt; 6 months</v>
      </c>
    </row>
    <row r="1773" spans="1:46" s="12" customFormat="1">
      <c r="A1773" s="13" t="s">
        <v>40</v>
      </c>
      <c r="B1773" s="179">
        <v>2021</v>
      </c>
      <c r="C1773" s="179">
        <v>4</v>
      </c>
      <c r="D1773" s="39" t="str">
        <f t="shared" si="431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418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419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85">
        <f t="shared" si="420"/>
        <v>161708.40000000002</v>
      </c>
      <c r="AD1773" s="141">
        <v>0.1242</v>
      </c>
      <c r="AE1773" s="186">
        <f t="shared" si="421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236" t="str">
        <f t="shared" si="428"/>
        <v>YAMAHA_Mounter</v>
      </c>
      <c r="AS1773" s="22">
        <f t="shared" si="427"/>
        <v>7</v>
      </c>
      <c r="AT1773" s="238" t="str">
        <f t="shared" si="429"/>
        <v>&gt; 6 months</v>
      </c>
    </row>
    <row r="1774" spans="1:46" s="12" customFormat="1">
      <c r="A1774" s="13" t="s">
        <v>40</v>
      </c>
      <c r="B1774" s="179">
        <v>2021</v>
      </c>
      <c r="C1774" s="179">
        <v>4</v>
      </c>
      <c r="D1774" s="39" t="str">
        <f t="shared" si="431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418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419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85">
        <f t="shared" si="420"/>
        <v>161708.40000000002</v>
      </c>
      <c r="AD1774" s="141">
        <v>0.1242</v>
      </c>
      <c r="AE1774" s="186">
        <f t="shared" si="421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236" t="str">
        <f t="shared" si="428"/>
        <v>YAMAHA_Mounter</v>
      </c>
      <c r="AS1774" s="22">
        <f t="shared" si="427"/>
        <v>7</v>
      </c>
      <c r="AT1774" s="238" t="str">
        <f t="shared" si="429"/>
        <v>&gt; 6 months</v>
      </c>
    </row>
    <row r="1775" spans="1:46" s="12" customFormat="1">
      <c r="A1775" s="13" t="s">
        <v>40</v>
      </c>
      <c r="B1775" s="179">
        <v>2021</v>
      </c>
      <c r="C1775" s="179">
        <v>5</v>
      </c>
      <c r="D1775" s="39" t="str">
        <f t="shared" si="431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418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419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85">
        <f t="shared" si="420"/>
        <v>96642.000000000015</v>
      </c>
      <c r="AD1775" s="141">
        <v>0.1062</v>
      </c>
      <c r="AE1775" s="186">
        <f t="shared" si="421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236" t="str">
        <f t="shared" si="428"/>
        <v>YAMAHA_Mounter</v>
      </c>
      <c r="AS1775" s="22">
        <f t="shared" si="427"/>
        <v>6</v>
      </c>
      <c r="AT1775" s="238" t="str">
        <f t="shared" si="429"/>
        <v>4-6 months</v>
      </c>
    </row>
    <row r="1776" spans="1:46" s="12" customFormat="1">
      <c r="A1776" s="13" t="s">
        <v>40</v>
      </c>
      <c r="B1776" s="179">
        <v>2021</v>
      </c>
      <c r="C1776" s="179">
        <v>5</v>
      </c>
      <c r="D1776" s="39" t="str">
        <f t="shared" si="431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418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419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85">
        <f t="shared" si="420"/>
        <v>96642.000000000015</v>
      </c>
      <c r="AD1776" s="141">
        <v>0.1062</v>
      </c>
      <c r="AE1776" s="186">
        <f t="shared" si="421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236" t="str">
        <f t="shared" si="428"/>
        <v>YAMAHA_Mounter</v>
      </c>
      <c r="AS1776" s="22">
        <f t="shared" si="427"/>
        <v>6</v>
      </c>
      <c r="AT1776" s="238" t="str">
        <f t="shared" si="429"/>
        <v>4-6 months</v>
      </c>
    </row>
    <row r="1777" spans="1:46" s="12" customFormat="1">
      <c r="A1777" s="13" t="s">
        <v>40</v>
      </c>
      <c r="B1777" s="179">
        <v>2021</v>
      </c>
      <c r="C1777" s="179">
        <v>5</v>
      </c>
      <c r="D1777" s="39" t="str">
        <f t="shared" si="431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418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419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85">
        <f t="shared" si="420"/>
        <v>107752.45427100001</v>
      </c>
      <c r="AD1777" s="141">
        <v>0.1089</v>
      </c>
      <c r="AE1777" s="186">
        <f t="shared" si="421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236" t="str">
        <f t="shared" si="428"/>
        <v>YAMAHA_Mounter</v>
      </c>
      <c r="AS1777" s="22">
        <f t="shared" si="427"/>
        <v>6</v>
      </c>
      <c r="AT1777" s="238" t="str">
        <f t="shared" si="429"/>
        <v>4-6 months</v>
      </c>
    </row>
    <row r="1778" spans="1:46" s="12" customFormat="1">
      <c r="A1778" s="13" t="s">
        <v>40</v>
      </c>
      <c r="B1778" s="179">
        <v>2021</v>
      </c>
      <c r="C1778" s="179">
        <v>5</v>
      </c>
      <c r="D1778" s="39" t="str">
        <f t="shared" si="431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418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419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85">
        <f t="shared" si="420"/>
        <v>91893.200000000012</v>
      </c>
      <c r="AD1778" s="141">
        <v>8.8700000000000001E-2</v>
      </c>
      <c r="AE1778" s="186">
        <f t="shared" si="421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236" t="str">
        <f t="shared" si="428"/>
        <v>YAMAHA_Mounter</v>
      </c>
      <c r="AS1778" s="22">
        <f t="shared" si="427"/>
        <v>6</v>
      </c>
      <c r="AT1778" s="238" t="str">
        <f t="shared" si="429"/>
        <v>4-6 months</v>
      </c>
    </row>
    <row r="1779" spans="1:46" s="12" customFormat="1">
      <c r="A1779" s="13" t="s">
        <v>40</v>
      </c>
      <c r="B1779" s="179">
        <v>2021</v>
      </c>
      <c r="C1779" s="179">
        <v>5</v>
      </c>
      <c r="D1779" s="39" t="str">
        <f t="shared" si="431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418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419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85">
        <f t="shared" si="420"/>
        <v>53903.115000000005</v>
      </c>
      <c r="AD1779" s="141">
        <v>6.3299999999999995E-2</v>
      </c>
      <c r="AE1779" s="186">
        <f t="shared" si="421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236" t="str">
        <f t="shared" si="428"/>
        <v>YAMAHA_Mounter</v>
      </c>
      <c r="AS1779" s="22">
        <f t="shared" si="427"/>
        <v>6</v>
      </c>
      <c r="AT1779" s="238" t="str">
        <f t="shared" si="429"/>
        <v>4-6 months</v>
      </c>
    </row>
    <row r="1780" spans="1:46" s="12" customFormat="1">
      <c r="A1780" s="13" t="s">
        <v>40</v>
      </c>
      <c r="B1780" s="179">
        <v>2021</v>
      </c>
      <c r="C1780" s="179">
        <v>6</v>
      </c>
      <c r="D1780" s="39" t="str">
        <f t="shared" si="431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418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419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85">
        <f t="shared" si="420"/>
        <v>115239.6</v>
      </c>
      <c r="AD1780" s="141">
        <v>0.1076</v>
      </c>
      <c r="AE1780" s="186">
        <f t="shared" si="421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236" t="str">
        <f t="shared" si="428"/>
        <v>YAMAHA_Mounter</v>
      </c>
      <c r="AS1780" s="22">
        <f t="shared" si="427"/>
        <v>5</v>
      </c>
      <c r="AT1780" s="238" t="str">
        <f t="shared" si="429"/>
        <v>4-6 months</v>
      </c>
    </row>
    <row r="1781" spans="1:46" s="12" customFormat="1">
      <c r="A1781" s="13" t="s">
        <v>40</v>
      </c>
      <c r="B1781" s="179">
        <v>2021</v>
      </c>
      <c r="C1781" s="179">
        <v>6</v>
      </c>
      <c r="D1781" s="39" t="str">
        <f t="shared" si="431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418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419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85">
        <f t="shared" si="420"/>
        <v>82852.000000000015</v>
      </c>
      <c r="AD1781" s="141">
        <v>0.1076</v>
      </c>
      <c r="AE1781" s="186">
        <f t="shared" si="421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236" t="str">
        <f t="shared" si="428"/>
        <v>YAMAHA_Mounter</v>
      </c>
      <c r="AS1781" s="22">
        <f t="shared" si="427"/>
        <v>5</v>
      </c>
      <c r="AT1781" s="238" t="str">
        <f t="shared" si="429"/>
        <v>4-6 months</v>
      </c>
    </row>
    <row r="1782" spans="1:46" s="12" customFormat="1">
      <c r="A1782" s="13" t="s">
        <v>40</v>
      </c>
      <c r="B1782" s="179">
        <v>2021</v>
      </c>
      <c r="C1782" s="179">
        <v>6</v>
      </c>
      <c r="D1782" s="39" t="str">
        <f t="shared" si="431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418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419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85">
        <f t="shared" si="420"/>
        <v>169872.50000000003</v>
      </c>
      <c r="AD1782" s="141">
        <v>0.1142</v>
      </c>
      <c r="AE1782" s="186">
        <f t="shared" si="421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236" t="str">
        <f t="shared" si="428"/>
        <v>YAMAHA_Mounter</v>
      </c>
      <c r="AS1782" s="22">
        <f t="shared" si="427"/>
        <v>5</v>
      </c>
      <c r="AT1782" s="238" t="str">
        <f t="shared" si="429"/>
        <v>4-6 months</v>
      </c>
    </row>
    <row r="1783" spans="1:46" s="12" customFormat="1">
      <c r="A1783" s="13" t="s">
        <v>40</v>
      </c>
      <c r="B1783" s="179">
        <v>2021</v>
      </c>
      <c r="C1783" s="179">
        <v>6</v>
      </c>
      <c r="D1783" s="39" t="str">
        <f t="shared" si="431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418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419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85">
        <f t="shared" si="420"/>
        <v>169872.50000000003</v>
      </c>
      <c r="AD1783" s="141">
        <v>0.1142</v>
      </c>
      <c r="AE1783" s="186">
        <f t="shared" si="421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236" t="str">
        <f t="shared" si="428"/>
        <v>YAMAHA_Mounter</v>
      </c>
      <c r="AS1783" s="22">
        <f t="shared" si="427"/>
        <v>5</v>
      </c>
      <c r="AT1783" s="238" t="str">
        <f t="shared" si="429"/>
        <v>4-6 months</v>
      </c>
    </row>
    <row r="1784" spans="1:46" s="12" customFormat="1">
      <c r="A1784" s="13" t="s">
        <v>40</v>
      </c>
      <c r="B1784" s="179">
        <v>2021</v>
      </c>
      <c r="C1784" s="179">
        <v>6</v>
      </c>
      <c r="D1784" s="39" t="str">
        <f t="shared" si="431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418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419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85">
        <f t="shared" si="420"/>
        <v>82404.000000000015</v>
      </c>
      <c r="AD1784" s="141">
        <v>9.8100000000000007E-2</v>
      </c>
      <c r="AE1784" s="186">
        <f t="shared" si="421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236" t="str">
        <f t="shared" si="428"/>
        <v>YAMAHA_Mounter</v>
      </c>
      <c r="AS1784" s="22">
        <f t="shared" si="427"/>
        <v>5</v>
      </c>
      <c r="AT1784" s="238" t="str">
        <f t="shared" si="429"/>
        <v>4-6 months</v>
      </c>
    </row>
    <row r="1785" spans="1:46" s="12" customFormat="1">
      <c r="A1785" s="13" t="s">
        <v>40</v>
      </c>
      <c r="B1785" s="179">
        <v>2021</v>
      </c>
      <c r="C1785" s="179">
        <v>6</v>
      </c>
      <c r="D1785" s="39" t="str">
        <f t="shared" si="431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418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419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85">
        <f t="shared" si="420"/>
        <v>82404.000000000015</v>
      </c>
      <c r="AD1785" s="141">
        <v>9.8100000000000007E-2</v>
      </c>
      <c r="AE1785" s="186">
        <f t="shared" si="421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236" t="str">
        <f t="shared" si="428"/>
        <v>YAMAHA_Mounter</v>
      </c>
      <c r="AS1785" s="22">
        <f t="shared" si="427"/>
        <v>5</v>
      </c>
      <c r="AT1785" s="238" t="str">
        <f t="shared" si="429"/>
        <v>4-6 months</v>
      </c>
    </row>
    <row r="1786" spans="1:46" s="12" customFormat="1">
      <c r="A1786" s="13" t="s">
        <v>40</v>
      </c>
      <c r="B1786" s="179">
        <v>2021</v>
      </c>
      <c r="C1786" s="179">
        <v>6</v>
      </c>
      <c r="D1786" s="39" t="str">
        <f t="shared" si="431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418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419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85">
        <f t="shared" si="420"/>
        <v>144491.13274336286</v>
      </c>
      <c r="AD1786" s="141">
        <v>0.2014</v>
      </c>
      <c r="AE1786" s="186">
        <f t="shared" si="421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236" t="str">
        <f t="shared" si="428"/>
        <v>YAMAHA_Mounter</v>
      </c>
      <c r="AS1786" s="22">
        <f t="shared" si="427"/>
        <v>5</v>
      </c>
      <c r="AT1786" s="238" t="str">
        <f t="shared" si="429"/>
        <v>4-6 months</v>
      </c>
    </row>
    <row r="1787" spans="1:46" s="12" customFormat="1">
      <c r="A1787" s="13" t="s">
        <v>40</v>
      </c>
      <c r="B1787" s="179">
        <v>2021</v>
      </c>
      <c r="C1787" s="179">
        <v>7</v>
      </c>
      <c r="D1787" s="39" t="str">
        <f t="shared" si="431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418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419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85">
        <f t="shared" si="420"/>
        <v>82457.48000000001</v>
      </c>
      <c r="AD1787" s="141">
        <v>0.1019</v>
      </c>
      <c r="AE1787" s="186">
        <f t="shared" si="421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236" t="str">
        <f t="shared" si="428"/>
        <v>YAMAHA_Mounter</v>
      </c>
      <c r="AS1787" s="22">
        <f t="shared" si="427"/>
        <v>4</v>
      </c>
      <c r="AT1787" s="238" t="str">
        <f t="shared" si="429"/>
        <v>4-6 months</v>
      </c>
    </row>
    <row r="1788" spans="1:46" s="12" customFormat="1">
      <c r="A1788" s="13" t="s">
        <v>40</v>
      </c>
      <c r="B1788" s="179">
        <v>2021</v>
      </c>
      <c r="C1788" s="179">
        <v>7</v>
      </c>
      <c r="D1788" s="39" t="str">
        <f t="shared" si="431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418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419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85">
        <f t="shared" si="420"/>
        <v>82457.48000000001</v>
      </c>
      <c r="AD1788" s="141">
        <v>0.1019</v>
      </c>
      <c r="AE1788" s="186">
        <f t="shared" si="421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236" t="str">
        <f t="shared" si="428"/>
        <v>YAMAHA_Mounter</v>
      </c>
      <c r="AS1788" s="22">
        <f t="shared" si="427"/>
        <v>4</v>
      </c>
      <c r="AT1788" s="238" t="str">
        <f t="shared" si="429"/>
        <v>4-6 months</v>
      </c>
    </row>
    <row r="1789" spans="1:46" s="12" customFormat="1">
      <c r="A1789" s="13" t="s">
        <v>40</v>
      </c>
      <c r="B1789" s="179">
        <v>2021</v>
      </c>
      <c r="C1789" s="179">
        <v>8</v>
      </c>
      <c r="D1789" s="39" t="str">
        <f t="shared" si="431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418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419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85">
        <f t="shared" si="420"/>
        <v>161904.42477876108</v>
      </c>
      <c r="AD1789" s="141">
        <v>0.2016</v>
      </c>
      <c r="AE1789" s="186">
        <f t="shared" si="421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236" t="str">
        <f t="shared" si="428"/>
        <v>YAMAHA_Mounter</v>
      </c>
      <c r="AS1789" s="22">
        <f t="shared" si="427"/>
        <v>3</v>
      </c>
      <c r="AT1789" s="238" t="str">
        <f t="shared" si="429"/>
        <v>0-3 months</v>
      </c>
    </row>
    <row r="1790" spans="1:46" s="12" customFormat="1">
      <c r="A1790" s="13" t="s">
        <v>40</v>
      </c>
      <c r="B1790" s="179">
        <v>2021</v>
      </c>
      <c r="C1790" s="179">
        <v>8</v>
      </c>
      <c r="D1790" s="39" t="str">
        <f t="shared" si="431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418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419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85">
        <f t="shared" si="420"/>
        <v>97251</v>
      </c>
      <c r="AD1790" s="141">
        <v>8.4199999999999997E-2</v>
      </c>
      <c r="AE1790" s="186">
        <f t="shared" si="421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236" t="str">
        <f t="shared" si="428"/>
        <v>YAMAHA_Mounter</v>
      </c>
      <c r="AS1790" s="22">
        <f t="shared" si="427"/>
        <v>3</v>
      </c>
      <c r="AT1790" s="238" t="str">
        <f t="shared" si="429"/>
        <v>0-3 months</v>
      </c>
    </row>
    <row r="1791" spans="1:46" s="12" customFormat="1">
      <c r="A1791" s="13" t="s">
        <v>40</v>
      </c>
      <c r="B1791" s="179">
        <v>2021</v>
      </c>
      <c r="C1791" s="179">
        <v>8</v>
      </c>
      <c r="D1791" s="39" t="str">
        <f t="shared" si="431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418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419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85">
        <f t="shared" si="420"/>
        <v>97251</v>
      </c>
      <c r="AD1791" s="141">
        <v>8.4199999999999997E-2</v>
      </c>
      <c r="AE1791" s="186">
        <f t="shared" si="421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236" t="str">
        <f t="shared" si="428"/>
        <v>YAMAHA_Mounter</v>
      </c>
      <c r="AS1791" s="22">
        <f t="shared" si="427"/>
        <v>3</v>
      </c>
      <c r="AT1791" s="238" t="str">
        <f t="shared" si="429"/>
        <v>0-3 months</v>
      </c>
    </row>
    <row r="1792" spans="1:46" s="12" customFormat="1">
      <c r="A1792" s="13" t="s">
        <v>40</v>
      </c>
      <c r="B1792" s="179">
        <v>2021</v>
      </c>
      <c r="C1792" s="179">
        <v>8</v>
      </c>
      <c r="D1792" s="39" t="str">
        <f t="shared" si="431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418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419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85">
        <f t="shared" si="420"/>
        <v>110054.00000000001</v>
      </c>
      <c r="AD1792" s="141">
        <v>0.1123</v>
      </c>
      <c r="AE1792" s="186">
        <f t="shared" si="421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236" t="str">
        <f t="shared" si="428"/>
        <v>YAMAHA_Mounter</v>
      </c>
      <c r="AS1792" s="22">
        <f t="shared" si="427"/>
        <v>3</v>
      </c>
      <c r="AT1792" s="238" t="str">
        <f t="shared" si="429"/>
        <v>0-3 months</v>
      </c>
    </row>
    <row r="1793" spans="1:46" s="12" customFormat="1">
      <c r="A1793" s="13" t="s">
        <v>40</v>
      </c>
      <c r="B1793" s="179">
        <v>2021</v>
      </c>
      <c r="C1793" s="179">
        <v>10</v>
      </c>
      <c r="D1793" s="39" t="str">
        <f t="shared" si="431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418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419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85">
        <f t="shared" si="420"/>
        <v>93170.000000000015</v>
      </c>
      <c r="AD1793" s="141">
        <v>0.1331</v>
      </c>
      <c r="AE1793" s="186">
        <f t="shared" si="421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236" t="str">
        <f t="shared" si="428"/>
        <v>YAMAHA_Mounter</v>
      </c>
      <c r="AS1793" s="22">
        <f t="shared" si="427"/>
        <v>1</v>
      </c>
      <c r="AT1793" s="238" t="str">
        <f t="shared" si="429"/>
        <v>0-3 months</v>
      </c>
    </row>
    <row r="1794" spans="1:46" s="12" customFormat="1">
      <c r="A1794" s="13" t="s">
        <v>40</v>
      </c>
      <c r="B1794" s="179">
        <v>2021</v>
      </c>
      <c r="C1794" s="179">
        <v>10</v>
      </c>
      <c r="D1794" s="39" t="str">
        <f t="shared" si="431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85">
        <f t="shared" ref="AC1794:AC1857" si="436">IF(R1794&lt;&gt;"",AB1794*AD1794,"")</f>
        <v>205981.61946902654</v>
      </c>
      <c r="AD1794" s="141">
        <v>0.17330000000000001</v>
      </c>
      <c r="AE1794" s="186">
        <f t="shared" ref="AE1794:AE1857" si="437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236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38" t="str">
        <f t="shared" si="429"/>
        <v>0-3 months</v>
      </c>
    </row>
    <row r="1795" spans="1:46" s="12" customFormat="1">
      <c r="A1795" s="13" t="s">
        <v>40</v>
      </c>
      <c r="B1795" s="179">
        <v>2021</v>
      </c>
      <c r="C1795" s="179">
        <v>10</v>
      </c>
      <c r="D1795" s="39" t="str">
        <f t="shared" si="431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434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435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85">
        <f t="shared" si="436"/>
        <v>205981.61946902654</v>
      </c>
      <c r="AD1795" s="141">
        <v>0.17330000000000001</v>
      </c>
      <c r="AE1795" s="186">
        <f t="shared" si="437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236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38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35</v>
      </c>
      <c r="B1796" s="179">
        <v>2021</v>
      </c>
      <c r="C1796" s="179">
        <v>3</v>
      </c>
      <c r="D1796" s="39" t="str">
        <f t="shared" si="431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434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435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85">
        <f t="shared" si="436"/>
        <v>198918.6172566372</v>
      </c>
      <c r="AD1796" s="141">
        <v>0.14510000000000001</v>
      </c>
      <c r="AE1796" s="186">
        <f t="shared" si="437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236" t="str">
        <f t="shared" si="444"/>
        <v>YAMAHA_Mounter</v>
      </c>
      <c r="AS1796" s="22">
        <f t="shared" si="443"/>
        <v>9</v>
      </c>
      <c r="AT1796" s="238" t="str">
        <f t="shared" si="445"/>
        <v>&gt; 6 months</v>
      </c>
    </row>
    <row r="1797" spans="1:46" s="12" customFormat="1">
      <c r="A1797" s="13" t="s">
        <v>35</v>
      </c>
      <c r="B1797" s="179">
        <v>2021</v>
      </c>
      <c r="C1797" s="179">
        <v>3</v>
      </c>
      <c r="D1797" s="39" t="str">
        <f t="shared" si="431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434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435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85">
        <f t="shared" si="436"/>
        <v>156014.60176991156</v>
      </c>
      <c r="AD1797" s="141">
        <v>0.14510000000000001</v>
      </c>
      <c r="AE1797" s="186">
        <f t="shared" si="437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236" t="str">
        <f t="shared" si="444"/>
        <v>YAMAHA_Mounter</v>
      </c>
      <c r="AS1797" s="22">
        <f t="shared" si="443"/>
        <v>9</v>
      </c>
      <c r="AT1797" s="238" t="str">
        <f t="shared" si="445"/>
        <v>&gt; 6 months</v>
      </c>
    </row>
    <row r="1798" spans="1:46" s="12" customFormat="1">
      <c r="A1798" s="13" t="s">
        <v>40</v>
      </c>
      <c r="B1798" s="179">
        <v>2021</v>
      </c>
      <c r="C1798" s="179">
        <v>6</v>
      </c>
      <c r="D1798" s="39" t="str">
        <f t="shared" si="431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434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435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85">
        <f t="shared" si="436"/>
        <v>82404.000000000015</v>
      </c>
      <c r="AD1798" s="141">
        <v>9.8100000000000007E-2</v>
      </c>
      <c r="AE1798" s="186">
        <f t="shared" si="437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236" t="str">
        <f t="shared" si="444"/>
        <v>YAMAHA_Mounter</v>
      </c>
      <c r="AS1798" s="22">
        <f t="shared" si="443"/>
        <v>6</v>
      </c>
      <c r="AT1798" s="238" t="str">
        <f t="shared" si="445"/>
        <v>4-6 months</v>
      </c>
    </row>
    <row r="1799" spans="1:46" s="12" customFormat="1">
      <c r="A1799" s="13" t="s">
        <v>40</v>
      </c>
      <c r="B1799" s="179">
        <v>2021</v>
      </c>
      <c r="C1799" s="179">
        <v>6</v>
      </c>
      <c r="D1799" s="39" t="str">
        <f t="shared" si="431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434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435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85">
        <f t="shared" si="436"/>
        <v>82404.000000000015</v>
      </c>
      <c r="AD1799" s="141">
        <v>9.8100000000000007E-2</v>
      </c>
      <c r="AE1799" s="186">
        <f t="shared" si="437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236" t="str">
        <f t="shared" si="444"/>
        <v>YAMAHA_Mounter</v>
      </c>
      <c r="AS1799" s="22">
        <f t="shared" si="443"/>
        <v>6</v>
      </c>
      <c r="AT1799" s="238" t="str">
        <f t="shared" si="445"/>
        <v>4-6 months</v>
      </c>
    </row>
    <row r="1800" spans="1:46" s="12" customFormat="1">
      <c r="A1800" s="13" t="s">
        <v>40</v>
      </c>
      <c r="B1800" s="179">
        <v>2021</v>
      </c>
      <c r="C1800" s="179">
        <v>6</v>
      </c>
      <c r="D1800" s="39" t="str">
        <f t="shared" si="431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434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435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85">
        <f t="shared" si="436"/>
        <v>97950.880752212397</v>
      </c>
      <c r="AD1800" s="141">
        <v>0.10299999999999999</v>
      </c>
      <c r="AE1800" s="186">
        <f t="shared" si="437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236" t="str">
        <f t="shared" si="444"/>
        <v>YAMAHA_Mounter</v>
      </c>
      <c r="AS1800" s="22">
        <f t="shared" si="443"/>
        <v>6</v>
      </c>
      <c r="AT1800" s="238" t="str">
        <f t="shared" si="445"/>
        <v>4-6 months</v>
      </c>
    </row>
    <row r="1801" spans="1:46" s="12" customFormat="1">
      <c r="A1801" s="13" t="s">
        <v>40</v>
      </c>
      <c r="B1801" s="179">
        <v>2021</v>
      </c>
      <c r="C1801" s="179">
        <v>6</v>
      </c>
      <c r="D1801" s="39" t="str">
        <f t="shared" si="431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434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435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85">
        <f t="shared" si="436"/>
        <v>97950.880752212397</v>
      </c>
      <c r="AD1801" s="141">
        <v>0.10299999999999999</v>
      </c>
      <c r="AE1801" s="186">
        <f t="shared" si="437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236" t="str">
        <f t="shared" si="444"/>
        <v>YAMAHA_Mounter</v>
      </c>
      <c r="AS1801" s="22">
        <f t="shared" si="443"/>
        <v>6</v>
      </c>
      <c r="AT1801" s="238" t="str">
        <f t="shared" si="445"/>
        <v>4-6 months</v>
      </c>
    </row>
    <row r="1802" spans="1:46" s="12" customFormat="1">
      <c r="A1802" s="13" t="s">
        <v>40</v>
      </c>
      <c r="B1802" s="179">
        <v>2021</v>
      </c>
      <c r="C1802" s="179">
        <v>7</v>
      </c>
      <c r="D1802" s="39" t="str">
        <f t="shared" si="431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434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435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85">
        <f t="shared" si="436"/>
        <v>81773.800884955766</v>
      </c>
      <c r="AD1802" s="141">
        <v>0.15060000000000001</v>
      </c>
      <c r="AE1802" s="186">
        <f t="shared" si="437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236" t="str">
        <f t="shared" si="444"/>
        <v>YAMAHA_Mounter</v>
      </c>
      <c r="AS1802" s="22">
        <f t="shared" si="443"/>
        <v>5</v>
      </c>
      <c r="AT1802" s="238" t="str">
        <f t="shared" si="445"/>
        <v>4-6 months</v>
      </c>
    </row>
    <row r="1803" spans="1:46" s="12" customFormat="1">
      <c r="A1803" s="13" t="s">
        <v>40</v>
      </c>
      <c r="B1803" s="179">
        <v>2021</v>
      </c>
      <c r="C1803" s="179">
        <v>9</v>
      </c>
      <c r="D1803" s="39" t="str">
        <f t="shared" si="431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434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435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85">
        <f t="shared" si="436"/>
        <v>139042.11516371684</v>
      </c>
      <c r="AD1803" s="141">
        <v>0.16650000000000001</v>
      </c>
      <c r="AE1803" s="186">
        <f t="shared" si="437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236" t="str">
        <f t="shared" si="444"/>
        <v>YAMAHA_Mounter</v>
      </c>
      <c r="AS1803" s="22">
        <f t="shared" si="443"/>
        <v>3</v>
      </c>
      <c r="AT1803" s="238" t="str">
        <f t="shared" si="445"/>
        <v>0-3 months</v>
      </c>
    </row>
    <row r="1804" spans="1:46" s="12" customFormat="1">
      <c r="A1804" s="13" t="s">
        <v>40</v>
      </c>
      <c r="B1804" s="179">
        <v>2021</v>
      </c>
      <c r="C1804" s="179">
        <v>9</v>
      </c>
      <c r="D1804" s="39" t="str">
        <f t="shared" si="431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434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435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85">
        <f t="shared" si="436"/>
        <v>179024.3362831859</v>
      </c>
      <c r="AD1804" s="141">
        <v>0.16650000000000001</v>
      </c>
      <c r="AE1804" s="186">
        <f t="shared" si="437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236" t="str">
        <f t="shared" si="444"/>
        <v>YAMAHA_Mounter</v>
      </c>
      <c r="AS1804" s="22">
        <f t="shared" si="443"/>
        <v>3</v>
      </c>
      <c r="AT1804" s="238" t="str">
        <f t="shared" si="445"/>
        <v>0-3 months</v>
      </c>
    </row>
    <row r="1805" spans="1:46" s="12" customFormat="1">
      <c r="A1805" s="13" t="s">
        <v>40</v>
      </c>
      <c r="B1805" s="179">
        <v>2021</v>
      </c>
      <c r="C1805" s="179">
        <v>9</v>
      </c>
      <c r="D1805" s="39" t="str">
        <f t="shared" si="431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434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435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85">
        <f t="shared" si="436"/>
        <v>179024.3362831859</v>
      </c>
      <c r="AD1805" s="141">
        <v>0.16650000000000001</v>
      </c>
      <c r="AE1805" s="186">
        <f t="shared" si="437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236" t="str">
        <f t="shared" si="444"/>
        <v>YAMAHA_Mounter</v>
      </c>
      <c r="AS1805" s="22">
        <f t="shared" si="443"/>
        <v>3</v>
      </c>
      <c r="AT1805" s="238" t="str">
        <f t="shared" si="445"/>
        <v>0-3 months</v>
      </c>
    </row>
    <row r="1806" spans="1:46" s="12" customFormat="1">
      <c r="A1806" s="13" t="s">
        <v>40</v>
      </c>
      <c r="B1806" s="179">
        <v>2021</v>
      </c>
      <c r="C1806" s="179">
        <v>11</v>
      </c>
      <c r="D1806" s="39" t="str">
        <f t="shared" si="431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434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435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85">
        <f t="shared" si="436"/>
        <v>219688.66592920356</v>
      </c>
      <c r="AD1806" s="141">
        <v>0.1769</v>
      </c>
      <c r="AE1806" s="186">
        <f t="shared" si="437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236" t="str">
        <f t="shared" si="444"/>
        <v>YAMAHA_Mounter</v>
      </c>
      <c r="AS1806" s="22">
        <f t="shared" si="443"/>
        <v>1</v>
      </c>
      <c r="AT1806" s="238" t="str">
        <f t="shared" si="445"/>
        <v>0-3 months</v>
      </c>
    </row>
    <row r="1807" spans="1:46" s="12" customFormat="1">
      <c r="A1807" s="13" t="s">
        <v>40</v>
      </c>
      <c r="B1807" s="179">
        <v>2021</v>
      </c>
      <c r="C1807" s="179">
        <v>11</v>
      </c>
      <c r="D1807" s="39" t="str">
        <f t="shared" si="431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434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435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85">
        <f t="shared" si="436"/>
        <v>160743.53982743365</v>
      </c>
      <c r="AD1807" s="141">
        <v>0.1721</v>
      </c>
      <c r="AE1807" s="186">
        <f t="shared" si="437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236" t="str">
        <f t="shared" si="444"/>
        <v>YAMAHA_Mounter</v>
      </c>
      <c r="AS1807" s="22">
        <f t="shared" si="443"/>
        <v>1</v>
      </c>
      <c r="AT1807" s="238" t="str">
        <f t="shared" si="445"/>
        <v>0-3 months</v>
      </c>
    </row>
    <row r="1808" spans="1:46" s="12" customFormat="1">
      <c r="A1808" s="13" t="s">
        <v>40</v>
      </c>
      <c r="B1808" s="179">
        <v>2021</v>
      </c>
      <c r="C1808" s="179">
        <v>11</v>
      </c>
      <c r="D1808" s="39" t="str">
        <f t="shared" si="431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434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435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85">
        <f t="shared" si="436"/>
        <v>160743.53982743365</v>
      </c>
      <c r="AD1808" s="141">
        <v>0.1721</v>
      </c>
      <c r="AE1808" s="186">
        <f t="shared" si="437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236" t="str">
        <f t="shared" si="444"/>
        <v>YAMAHA_Mounter</v>
      </c>
      <c r="AS1808" s="22">
        <f t="shared" si="443"/>
        <v>1</v>
      </c>
      <c r="AT1808" s="238" t="str">
        <f t="shared" si="445"/>
        <v>0-3 months</v>
      </c>
    </row>
    <row r="1809" spans="1:46" s="12" customFormat="1">
      <c r="A1809" s="13" t="s">
        <v>40</v>
      </c>
      <c r="B1809" s="179">
        <v>2021</v>
      </c>
      <c r="C1809" s="179">
        <v>11</v>
      </c>
      <c r="D1809" s="39" t="str">
        <f t="shared" si="431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434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435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85">
        <f t="shared" si="436"/>
        <v>80693.451270796475</v>
      </c>
      <c r="AD1809" s="141">
        <v>8.5800000000000001E-2</v>
      </c>
      <c r="AE1809" s="186">
        <f t="shared" si="437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236" t="str">
        <f t="shared" si="444"/>
        <v>YAMAHA_Mounter</v>
      </c>
      <c r="AS1809" s="22">
        <f t="shared" si="443"/>
        <v>1</v>
      </c>
      <c r="AT1809" s="238" t="str">
        <f t="shared" si="445"/>
        <v>0-3 months</v>
      </c>
    </row>
    <row r="1810" spans="1:46" s="12" customFormat="1">
      <c r="A1810" s="13" t="s">
        <v>40</v>
      </c>
      <c r="B1810" s="179">
        <v>2021</v>
      </c>
      <c r="C1810" s="179">
        <v>11</v>
      </c>
      <c r="D1810" s="39" t="str">
        <f t="shared" si="431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434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435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85">
        <f t="shared" si="436"/>
        <v>148317.20044247792</v>
      </c>
      <c r="AD1810" s="141">
        <v>0.1409</v>
      </c>
      <c r="AE1810" s="186">
        <f t="shared" si="437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236" t="str">
        <f t="shared" si="444"/>
        <v>YAMAHA_Mounter</v>
      </c>
      <c r="AS1810" s="22">
        <f t="shared" si="443"/>
        <v>1</v>
      </c>
      <c r="AT1810" s="238" t="str">
        <f t="shared" si="445"/>
        <v>0-3 months</v>
      </c>
    </row>
    <row r="1811" spans="1:46" s="12" customFormat="1">
      <c r="A1811" s="13" t="s">
        <v>40</v>
      </c>
      <c r="B1811" s="179">
        <v>2021</v>
      </c>
      <c r="C1811" s="179">
        <v>12</v>
      </c>
      <c r="D1811" s="39" t="str">
        <f t="shared" si="431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434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435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85">
        <f t="shared" si="436"/>
        <v>94081.858407079664</v>
      </c>
      <c r="AD1811" s="141">
        <v>7.0000000000000007E-2</v>
      </c>
      <c r="AE1811" s="186">
        <f t="shared" si="437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236" t="str">
        <f t="shared" si="444"/>
        <v>YAMAHA_Mounter</v>
      </c>
      <c r="AS1811" s="22">
        <f t="shared" si="443"/>
        <v>0</v>
      </c>
      <c r="AT1811" s="238" t="str">
        <f t="shared" si="445"/>
        <v>0-3 months</v>
      </c>
    </row>
    <row r="1812" spans="1:46" s="12" customFormat="1" ht="28">
      <c r="A1812" s="13" t="s">
        <v>40</v>
      </c>
      <c r="B1812" s="179">
        <v>2021</v>
      </c>
      <c r="C1812" s="179">
        <v>12</v>
      </c>
      <c r="D1812" s="39" t="str">
        <f t="shared" si="431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434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435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85">
        <f t="shared" si="436"/>
        <v>2049.5093097345139</v>
      </c>
      <c r="AD1812" s="141">
        <v>0.17080000000000001</v>
      </c>
      <c r="AE1812" s="186">
        <f t="shared" si="437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236" t="str">
        <f t="shared" si="444"/>
        <v>YAMAHA_Mounter</v>
      </c>
      <c r="AS1812" s="22">
        <f t="shared" si="443"/>
        <v>0</v>
      </c>
      <c r="AT1812" s="238" t="str">
        <f t="shared" si="445"/>
        <v>0-3 months</v>
      </c>
    </row>
    <row r="1813" spans="1:46" s="12" customFormat="1">
      <c r="A1813" s="13" t="s">
        <v>35</v>
      </c>
      <c r="B1813" s="179">
        <v>2021</v>
      </c>
      <c r="C1813" s="179">
        <v>1</v>
      </c>
      <c r="D1813" s="39" t="str">
        <f t="shared" si="431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434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435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85">
        <f t="shared" si="436"/>
        <v>74669.914000000004</v>
      </c>
      <c r="AD1813" s="141">
        <v>8.5300000000000001E-2</v>
      </c>
      <c r="AE1813" s="186">
        <f t="shared" si="437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236" t="str">
        <f t="shared" si="444"/>
        <v>YAMAHA_Mounter</v>
      </c>
      <c r="AS1813" s="22">
        <f t="shared" si="443"/>
        <v>12</v>
      </c>
      <c r="AT1813" s="238" t="str">
        <f t="shared" si="445"/>
        <v>&gt; 6 months</v>
      </c>
    </row>
    <row r="1814" spans="1:46" s="12" customFormat="1">
      <c r="A1814" s="13" t="s">
        <v>35</v>
      </c>
      <c r="B1814" s="179">
        <v>2021</v>
      </c>
      <c r="C1814" s="179">
        <v>1</v>
      </c>
      <c r="D1814" s="39" t="str">
        <f t="shared" si="431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434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435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85">
        <f t="shared" si="436"/>
        <v>74669.914000000004</v>
      </c>
      <c r="AD1814" s="141">
        <v>8.5300000000000001E-2</v>
      </c>
      <c r="AE1814" s="186">
        <f t="shared" si="437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236" t="str">
        <f t="shared" si="444"/>
        <v>YAMAHA_Mounter</v>
      </c>
      <c r="AS1814" s="22">
        <f t="shared" si="443"/>
        <v>12</v>
      </c>
      <c r="AT1814" s="238" t="str">
        <f t="shared" si="445"/>
        <v>&gt; 6 months</v>
      </c>
    </row>
    <row r="1815" spans="1:46" s="12" customFormat="1">
      <c r="A1815" s="13" t="s">
        <v>35</v>
      </c>
      <c r="B1815" s="179">
        <v>2021</v>
      </c>
      <c r="C1815" s="179">
        <v>3</v>
      </c>
      <c r="D1815" s="39" t="str">
        <f t="shared" si="431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434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435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85">
        <f t="shared" si="436"/>
        <v>80022.880000000005</v>
      </c>
      <c r="AD1815" s="141">
        <v>9.8000000000000004E-2</v>
      </c>
      <c r="AE1815" s="186">
        <f t="shared" si="437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236" t="str">
        <f t="shared" si="444"/>
        <v>YAMAHA_Mounter</v>
      </c>
      <c r="AS1815" s="22">
        <f t="shared" si="443"/>
        <v>10</v>
      </c>
      <c r="AT1815" s="238" t="str">
        <f t="shared" si="445"/>
        <v>&gt; 6 months</v>
      </c>
    </row>
    <row r="1816" spans="1:46" s="12" customFormat="1">
      <c r="A1816" s="13" t="s">
        <v>40</v>
      </c>
      <c r="B1816" s="179">
        <v>2021</v>
      </c>
      <c r="C1816" s="179">
        <v>4</v>
      </c>
      <c r="D1816" s="39" t="str">
        <f t="shared" si="431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434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435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85">
        <f t="shared" si="436"/>
        <v>61987.283999999992</v>
      </c>
      <c r="AD1816" s="141">
        <v>8.0699999999999994E-2</v>
      </c>
      <c r="AE1816" s="186">
        <f t="shared" si="437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236" t="str">
        <f t="shared" si="444"/>
        <v>YAMAHA_Mounter</v>
      </c>
      <c r="AS1816" s="22">
        <f t="shared" si="443"/>
        <v>9</v>
      </c>
      <c r="AT1816" s="238" t="str">
        <f t="shared" si="445"/>
        <v>&gt; 6 months</v>
      </c>
    </row>
    <row r="1817" spans="1:46" s="12" customFormat="1">
      <c r="A1817" s="13" t="s">
        <v>40</v>
      </c>
      <c r="B1817" s="179">
        <v>2021</v>
      </c>
      <c r="C1817" s="179">
        <v>4</v>
      </c>
      <c r="D1817" s="39" t="str">
        <f t="shared" si="431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434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435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85">
        <f t="shared" si="436"/>
        <v>56057.536</v>
      </c>
      <c r="AD1817" s="141">
        <v>9.7600000000000006E-2</v>
      </c>
      <c r="AE1817" s="186">
        <f t="shared" si="437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236" t="str">
        <f t="shared" si="444"/>
        <v>YAMAHA_Mounter</v>
      </c>
      <c r="AS1817" s="22">
        <f t="shared" si="443"/>
        <v>9</v>
      </c>
      <c r="AT1817" s="238" t="str">
        <f t="shared" si="445"/>
        <v>&gt; 6 months</v>
      </c>
    </row>
    <row r="1818" spans="1:46" s="12" customFormat="1">
      <c r="A1818" s="13" t="s">
        <v>40</v>
      </c>
      <c r="B1818" s="179">
        <v>2021</v>
      </c>
      <c r="C1818" s="179">
        <v>4</v>
      </c>
      <c r="D1818" s="39" t="str">
        <f t="shared" si="431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434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435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85">
        <f t="shared" si="436"/>
        <v>60631.655999999995</v>
      </c>
      <c r="AD1818" s="141">
        <v>0.10199999999999999</v>
      </c>
      <c r="AE1818" s="186">
        <f t="shared" si="437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236" t="str">
        <f t="shared" si="444"/>
        <v>YAMAHA_Mounter</v>
      </c>
      <c r="AS1818" s="22">
        <f t="shared" si="443"/>
        <v>9</v>
      </c>
      <c r="AT1818" s="238" t="str">
        <f t="shared" si="445"/>
        <v>&gt; 6 months</v>
      </c>
    </row>
    <row r="1819" spans="1:46" s="12" customFormat="1">
      <c r="A1819" s="13" t="s">
        <v>40</v>
      </c>
      <c r="B1819" s="179">
        <v>2021</v>
      </c>
      <c r="C1819" s="179">
        <v>5</v>
      </c>
      <c r="D1819" s="39" t="str">
        <f t="shared" si="431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434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435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85">
        <f t="shared" si="436"/>
        <v>64857.769199999995</v>
      </c>
      <c r="AD1819" s="141">
        <v>0.114</v>
      </c>
      <c r="AE1819" s="186">
        <f t="shared" si="437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236" t="str">
        <f t="shared" si="444"/>
        <v>YAMAHA_Mounter</v>
      </c>
      <c r="AS1819" s="22">
        <f t="shared" si="443"/>
        <v>8</v>
      </c>
      <c r="AT1819" s="238" t="str">
        <f t="shared" si="445"/>
        <v>&gt; 6 months</v>
      </c>
    </row>
    <row r="1820" spans="1:46" s="12" customFormat="1">
      <c r="A1820" s="13" t="s">
        <v>40</v>
      </c>
      <c r="B1820" s="179">
        <v>2021</v>
      </c>
      <c r="C1820" s="179">
        <v>5</v>
      </c>
      <c r="D1820" s="39" t="str">
        <f t="shared" si="431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434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435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85">
        <f t="shared" si="436"/>
        <v>147326.454</v>
      </c>
      <c r="AD1820" s="141">
        <v>0.18149999999999999</v>
      </c>
      <c r="AE1820" s="186">
        <f t="shared" si="437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236" t="str">
        <f t="shared" si="444"/>
        <v>YAMAHA_Mounter</v>
      </c>
      <c r="AS1820" s="22">
        <f t="shared" si="443"/>
        <v>8</v>
      </c>
      <c r="AT1820" s="238" t="str">
        <f t="shared" si="445"/>
        <v>&gt; 6 months</v>
      </c>
    </row>
    <row r="1821" spans="1:46" s="12" customFormat="1">
      <c r="A1821" s="13" t="s">
        <v>40</v>
      </c>
      <c r="B1821" s="179">
        <v>2021</v>
      </c>
      <c r="C1821" s="179">
        <v>5</v>
      </c>
      <c r="D1821" s="39" t="str">
        <f t="shared" si="431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434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435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85">
        <f t="shared" si="436"/>
        <v>106958.98000000001</v>
      </c>
      <c r="AD1821" s="141">
        <v>0.16270000000000001</v>
      </c>
      <c r="AE1821" s="186">
        <f t="shared" si="437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236" t="str">
        <f t="shared" si="444"/>
        <v>YAMAHA_Mounter</v>
      </c>
      <c r="AS1821" s="22">
        <f t="shared" si="443"/>
        <v>8</v>
      </c>
      <c r="AT1821" s="238" t="str">
        <f t="shared" si="445"/>
        <v>&gt; 6 months</v>
      </c>
    </row>
    <row r="1822" spans="1:46" s="12" customFormat="1">
      <c r="A1822" s="13" t="s">
        <v>40</v>
      </c>
      <c r="B1822" s="179">
        <v>2021</v>
      </c>
      <c r="C1822" s="179">
        <v>6</v>
      </c>
      <c r="D1822" s="39" t="str">
        <f t="shared" si="431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434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435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85">
        <f t="shared" si="436"/>
        <v>87613.274336283197</v>
      </c>
      <c r="AD1822" s="141">
        <v>0.1082</v>
      </c>
      <c r="AE1822" s="186">
        <f t="shared" si="437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236" t="str">
        <f t="shared" si="444"/>
        <v>YAMAHA_Mounter</v>
      </c>
      <c r="AS1822" s="22">
        <f t="shared" si="443"/>
        <v>7</v>
      </c>
      <c r="AT1822" s="238" t="str">
        <f t="shared" si="445"/>
        <v>&gt; 6 months</v>
      </c>
    </row>
    <row r="1823" spans="1:46" s="12" customFormat="1">
      <c r="A1823" s="13" t="s">
        <v>40</v>
      </c>
      <c r="B1823" s="179">
        <v>2021</v>
      </c>
      <c r="C1823" s="179">
        <v>6</v>
      </c>
      <c r="D1823" s="39" t="str">
        <f t="shared" si="431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434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435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85">
        <f t="shared" si="436"/>
        <v>74045.605439999999</v>
      </c>
      <c r="AD1823" s="141">
        <v>0.12659999999999999</v>
      </c>
      <c r="AE1823" s="186">
        <f t="shared" si="437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236" t="str">
        <f t="shared" si="444"/>
        <v>YAMAHA_Mounter</v>
      </c>
      <c r="AS1823" s="22">
        <f t="shared" si="443"/>
        <v>7</v>
      </c>
      <c r="AT1823" s="238" t="str">
        <f t="shared" si="445"/>
        <v>&gt; 6 months</v>
      </c>
    </row>
    <row r="1824" spans="1:46" s="12" customFormat="1">
      <c r="A1824" s="13" t="s">
        <v>40</v>
      </c>
      <c r="B1824" s="179">
        <v>2021</v>
      </c>
      <c r="C1824" s="179">
        <v>6</v>
      </c>
      <c r="D1824" s="39" t="str">
        <f t="shared" si="431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434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435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85">
        <f t="shared" si="436"/>
        <v>70482.967999999993</v>
      </c>
      <c r="AD1824" s="141">
        <v>8.0199999999999994E-2</v>
      </c>
      <c r="AE1824" s="186">
        <f t="shared" si="437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236" t="str">
        <f t="shared" si="444"/>
        <v>YAMAHA_Mounter</v>
      </c>
      <c r="AS1824" s="22">
        <f t="shared" si="443"/>
        <v>7</v>
      </c>
      <c r="AT1824" s="238" t="str">
        <f t="shared" si="445"/>
        <v>&gt; 6 months</v>
      </c>
    </row>
    <row r="1825" spans="1:46" s="12" customFormat="1">
      <c r="A1825" s="13" t="s">
        <v>40</v>
      </c>
      <c r="B1825" s="179">
        <v>2021</v>
      </c>
      <c r="C1825" s="179">
        <v>6</v>
      </c>
      <c r="D1825" s="39" t="str">
        <f t="shared" si="431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434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435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85">
        <f t="shared" si="436"/>
        <v>70482.967999999993</v>
      </c>
      <c r="AD1825" s="141">
        <v>8.0199999999999994E-2</v>
      </c>
      <c r="AE1825" s="186">
        <f t="shared" si="437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236" t="str">
        <f t="shared" si="444"/>
        <v>YAMAHA_Mounter</v>
      </c>
      <c r="AS1825" s="22">
        <f t="shared" si="443"/>
        <v>7</v>
      </c>
      <c r="AT1825" s="238" t="str">
        <f t="shared" si="445"/>
        <v>&gt; 6 months</v>
      </c>
    </row>
    <row r="1826" spans="1:46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434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435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85">
        <f t="shared" si="436"/>
        <v>54832.419199999997</v>
      </c>
      <c r="AD1826" s="141">
        <v>8.0199999999999994E-2</v>
      </c>
      <c r="AE1826" s="186">
        <f t="shared" si="437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236" t="str">
        <f t="shared" si="444"/>
        <v>YAMAHA_Mounter</v>
      </c>
      <c r="AS1826" s="22">
        <f t="shared" si="443"/>
        <v>7</v>
      </c>
      <c r="AT1826" s="238" t="str">
        <f t="shared" si="445"/>
        <v>&gt; 6 months</v>
      </c>
    </row>
    <row r="1827" spans="1:46" s="12" customFormat="1">
      <c r="A1827" s="13" t="s">
        <v>40</v>
      </c>
      <c r="B1827" s="179">
        <v>2021</v>
      </c>
      <c r="C1827" s="179">
        <v>6</v>
      </c>
      <c r="D1827" s="39" t="str">
        <f t="shared" si="447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434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435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85">
        <f t="shared" si="436"/>
        <v>54832.419199999997</v>
      </c>
      <c r="AD1827" s="141">
        <v>8.0199999999999994E-2</v>
      </c>
      <c r="AE1827" s="186">
        <f t="shared" si="437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236" t="str">
        <f t="shared" si="444"/>
        <v>YAMAHA_Mounter</v>
      </c>
      <c r="AS1827" s="22">
        <f t="shared" si="443"/>
        <v>7</v>
      </c>
      <c r="AT1827" s="238" t="str">
        <f t="shared" si="445"/>
        <v>&gt; 6 months</v>
      </c>
    </row>
    <row r="1828" spans="1:46" s="12" customFormat="1">
      <c r="A1828" s="13" t="s">
        <v>40</v>
      </c>
      <c r="B1828" s="179">
        <v>2021</v>
      </c>
      <c r="C1828" s="179">
        <v>6</v>
      </c>
      <c r="D1828" s="39" t="str">
        <f t="shared" si="447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434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435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85">
        <f t="shared" si="436"/>
        <v>79474.262400000007</v>
      </c>
      <c r="AD1828" s="141">
        <v>9.3600000000000003E-2</v>
      </c>
      <c r="AE1828" s="186">
        <f t="shared" si="437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236" t="str">
        <f t="shared" si="444"/>
        <v>YAMAHA_Mounter</v>
      </c>
      <c r="AS1828" s="22">
        <f t="shared" si="443"/>
        <v>7</v>
      </c>
      <c r="AT1828" s="238" t="str">
        <f t="shared" si="445"/>
        <v>&gt; 6 months</v>
      </c>
    </row>
    <row r="1829" spans="1:46" s="12" customFormat="1">
      <c r="A1829" s="13" t="s">
        <v>40</v>
      </c>
      <c r="B1829" s="179">
        <v>2021</v>
      </c>
      <c r="C1829" s="179">
        <v>9</v>
      </c>
      <c r="D1829" s="39" t="str">
        <f t="shared" si="447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434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435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85">
        <f t="shared" si="436"/>
        <v>157340.04</v>
      </c>
      <c r="AD1829" s="141">
        <v>0.159</v>
      </c>
      <c r="AE1829" s="186">
        <f t="shared" si="437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236" t="str">
        <f t="shared" si="444"/>
        <v>YAMAHA_Mounter</v>
      </c>
      <c r="AS1829" s="22">
        <f t="shared" si="443"/>
        <v>4</v>
      </c>
      <c r="AT1829" s="238" t="str">
        <f t="shared" si="445"/>
        <v>4-6 months</v>
      </c>
    </row>
    <row r="1830" spans="1:46" s="12" customFormat="1">
      <c r="A1830" s="13" t="s">
        <v>40</v>
      </c>
      <c r="B1830" s="179">
        <v>2021</v>
      </c>
      <c r="C1830" s="179">
        <v>9</v>
      </c>
      <c r="D1830" s="39" t="str">
        <f t="shared" si="447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434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435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85">
        <f t="shared" si="436"/>
        <v>139614.30493805313</v>
      </c>
      <c r="AD1830" s="141">
        <v>0.16650000000000001</v>
      </c>
      <c r="AE1830" s="186">
        <f t="shared" si="437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236" t="str">
        <f t="shared" si="444"/>
        <v>YAMAHA_Mounter</v>
      </c>
      <c r="AS1830" s="22">
        <f t="shared" si="443"/>
        <v>4</v>
      </c>
      <c r="AT1830" s="238" t="str">
        <f t="shared" si="445"/>
        <v>4-6 months</v>
      </c>
    </row>
    <row r="1831" spans="1:46" s="12" customFormat="1">
      <c r="A1831" s="13" t="s">
        <v>40</v>
      </c>
      <c r="B1831" s="179">
        <v>2021</v>
      </c>
      <c r="C1831" s="179">
        <v>9</v>
      </c>
      <c r="D1831" s="39" t="str">
        <f t="shared" si="447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434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435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85">
        <f t="shared" si="436"/>
        <v>139614.30493805313</v>
      </c>
      <c r="AD1831" s="141">
        <v>0.16650000000000001</v>
      </c>
      <c r="AE1831" s="186">
        <f t="shared" si="437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236" t="str">
        <f t="shared" si="444"/>
        <v>YAMAHA_Mounter</v>
      </c>
      <c r="AS1831" s="22">
        <f t="shared" si="443"/>
        <v>4</v>
      </c>
      <c r="AT1831" s="238" t="str">
        <f t="shared" si="445"/>
        <v>4-6 months</v>
      </c>
    </row>
    <row r="1832" spans="1:46" s="12" customFormat="1">
      <c r="A1832" s="13" t="s">
        <v>40</v>
      </c>
      <c r="B1832" s="179">
        <v>2021</v>
      </c>
      <c r="C1832" s="179">
        <v>9</v>
      </c>
      <c r="D1832" s="39" t="str">
        <f t="shared" si="447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434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435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85">
        <f t="shared" si="436"/>
        <v>179761.06194690269</v>
      </c>
      <c r="AD1832" s="141">
        <v>0.16650000000000001</v>
      </c>
      <c r="AE1832" s="186">
        <f t="shared" si="437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236" t="str">
        <f t="shared" si="444"/>
        <v>YAMAHA_Mounter</v>
      </c>
      <c r="AS1832" s="22">
        <f t="shared" si="443"/>
        <v>4</v>
      </c>
      <c r="AT1832" s="238" t="str">
        <f t="shared" si="445"/>
        <v>4-6 months</v>
      </c>
    </row>
    <row r="1833" spans="1:46" s="12" customFormat="1">
      <c r="A1833" s="13" t="s">
        <v>40</v>
      </c>
      <c r="B1833" s="179">
        <v>2021</v>
      </c>
      <c r="C1833" s="179">
        <v>11</v>
      </c>
      <c r="D1833" s="39" t="str">
        <f t="shared" si="447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434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435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85">
        <f t="shared" si="436"/>
        <v>220592.73451327436</v>
      </c>
      <c r="AD1833" s="141">
        <v>0.1769</v>
      </c>
      <c r="AE1833" s="186">
        <f t="shared" si="437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236" t="str">
        <f t="shared" si="444"/>
        <v>YAMAHA_Mounter</v>
      </c>
      <c r="AS1833" s="22">
        <f t="shared" si="443"/>
        <v>2</v>
      </c>
      <c r="AT1833" s="238" t="str">
        <f t="shared" si="445"/>
        <v>0-3 months</v>
      </c>
    </row>
    <row r="1834" spans="1:46" s="12" customFormat="1">
      <c r="A1834" s="13" t="s">
        <v>40</v>
      </c>
      <c r="B1834" s="179">
        <v>2021</v>
      </c>
      <c r="C1834" s="179">
        <v>11</v>
      </c>
      <c r="D1834" s="39" t="str">
        <f t="shared" si="447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434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435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85">
        <f t="shared" si="436"/>
        <v>116106.21238938053</v>
      </c>
      <c r="AD1834" s="141">
        <v>0.17069999999999999</v>
      </c>
      <c r="AE1834" s="186">
        <f t="shared" si="437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236" t="str">
        <f t="shared" si="444"/>
        <v>YAMAHA_Mounter</v>
      </c>
      <c r="AS1834" s="22">
        <f t="shared" si="443"/>
        <v>2</v>
      </c>
      <c r="AT1834" s="238" t="str">
        <f t="shared" si="445"/>
        <v>0-3 months</v>
      </c>
    </row>
    <row r="1835" spans="1:46" s="12" customFormat="1">
      <c r="A1835" s="13" t="s">
        <v>40</v>
      </c>
      <c r="B1835" s="179">
        <v>2021</v>
      </c>
      <c r="C1835" s="179">
        <v>11</v>
      </c>
      <c r="D1835" s="39" t="str">
        <f t="shared" si="447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434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435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85">
        <f t="shared" si="436"/>
        <v>184295.57522123895</v>
      </c>
      <c r="AD1835" s="141">
        <v>0.17069999999999999</v>
      </c>
      <c r="AE1835" s="186">
        <f t="shared" si="437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236" t="str">
        <f t="shared" si="444"/>
        <v>YAMAHA_Mounter</v>
      </c>
      <c r="AS1835" s="22">
        <f t="shared" si="443"/>
        <v>2</v>
      </c>
      <c r="AT1835" s="238" t="str">
        <f t="shared" si="445"/>
        <v>0-3 months</v>
      </c>
    </row>
    <row r="1836" spans="1:46" s="12" customFormat="1">
      <c r="A1836" s="13" t="s">
        <v>40</v>
      </c>
      <c r="B1836" s="179">
        <v>2021</v>
      </c>
      <c r="C1836" s="179">
        <v>12</v>
      </c>
      <c r="D1836" s="39" t="str">
        <f t="shared" si="447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434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435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85">
        <f t="shared" si="436"/>
        <v>73507.699115044248</v>
      </c>
      <c r="AD1836" s="141">
        <v>8.0100000000000005E-2</v>
      </c>
      <c r="AE1836" s="186">
        <f t="shared" si="437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236" t="str">
        <f t="shared" si="444"/>
        <v>YAMAHA_Mounter</v>
      </c>
      <c r="AS1836" s="22">
        <f t="shared" si="443"/>
        <v>1</v>
      </c>
      <c r="AT1836" s="238" t="str">
        <f t="shared" si="445"/>
        <v>0-3 months</v>
      </c>
    </row>
    <row r="1837" spans="1:46" s="12" customFormat="1">
      <c r="A1837" s="13" t="s">
        <v>40</v>
      </c>
      <c r="B1837" s="179">
        <v>2021</v>
      </c>
      <c r="C1837" s="179">
        <v>12</v>
      </c>
      <c r="D1837" s="39" t="str">
        <f t="shared" si="447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434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435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85">
        <f t="shared" si="436"/>
        <v>224455.16814159293</v>
      </c>
      <c r="AD1837" s="141">
        <v>0.15870000000000001</v>
      </c>
      <c r="AE1837" s="186">
        <f t="shared" si="437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236" t="str">
        <f t="shared" si="444"/>
        <v>YAMAHA_Mounter</v>
      </c>
      <c r="AS1837" s="22">
        <f t="shared" si="443"/>
        <v>1</v>
      </c>
      <c r="AT1837" s="238" t="str">
        <f t="shared" si="445"/>
        <v>0-3 months</v>
      </c>
    </row>
    <row r="1838" spans="1:46" s="12" customFormat="1">
      <c r="A1838" s="13" t="s">
        <v>40</v>
      </c>
      <c r="B1838" s="179">
        <v>2021</v>
      </c>
      <c r="C1838" s="179">
        <v>12</v>
      </c>
      <c r="D1838" s="39" t="str">
        <f t="shared" si="447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434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435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85">
        <f t="shared" si="436"/>
        <v>143769.98230088499</v>
      </c>
      <c r="AD1838" s="141">
        <v>0.12330000000000001</v>
      </c>
      <c r="AE1838" s="186">
        <f t="shared" si="437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236" t="str">
        <f t="shared" si="444"/>
        <v>YAMAHA_Mounter</v>
      </c>
      <c r="AS1838" s="22">
        <f t="shared" si="443"/>
        <v>1</v>
      </c>
      <c r="AT1838" s="238" t="str">
        <f t="shared" si="445"/>
        <v>0-3 months</v>
      </c>
    </row>
    <row r="1839" spans="1:46" s="12" customFormat="1">
      <c r="A1839" s="13" t="s">
        <v>40</v>
      </c>
      <c r="B1839" s="179">
        <v>2021</v>
      </c>
      <c r="C1839" s="179">
        <v>11</v>
      </c>
      <c r="D1839" s="39" t="str">
        <f t="shared" si="447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434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435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85">
        <f t="shared" si="436"/>
        <v>190127.13203539824</v>
      </c>
      <c r="AD1839" s="141">
        <v>0.1772</v>
      </c>
      <c r="AE1839" s="186">
        <f t="shared" si="437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236" t="str">
        <f t="shared" si="444"/>
        <v>YAMAHA_Mounter</v>
      </c>
      <c r="AS1839" s="22">
        <f t="shared" si="443"/>
        <v>2</v>
      </c>
      <c r="AT1839" s="238" t="str">
        <f t="shared" si="445"/>
        <v>0-3 months</v>
      </c>
    </row>
    <row r="1840" spans="1:46" s="12" customFormat="1">
      <c r="A1840" s="13" t="s">
        <v>35</v>
      </c>
      <c r="B1840" s="179">
        <v>2021</v>
      </c>
      <c r="C1840" s="179">
        <v>3</v>
      </c>
      <c r="D1840" s="39" t="str">
        <f t="shared" si="447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434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435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85">
        <f t="shared" si="436"/>
        <v>42450.048000000003</v>
      </c>
      <c r="AD1840" s="141">
        <v>8.6400000000000005E-2</v>
      </c>
      <c r="AE1840" s="186">
        <f t="shared" si="437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236" t="str">
        <f t="shared" si="444"/>
        <v>YAMAHA_Mounter</v>
      </c>
      <c r="AS1840" s="22">
        <f t="shared" si="443"/>
        <v>11</v>
      </c>
      <c r="AT1840" s="238" t="str">
        <f t="shared" si="445"/>
        <v>&gt; 6 months</v>
      </c>
    </row>
    <row r="1841" spans="1:46" s="12" customFormat="1">
      <c r="A1841" s="13" t="s">
        <v>35</v>
      </c>
      <c r="B1841" s="179">
        <v>2021</v>
      </c>
      <c r="C1841" s="179">
        <v>3</v>
      </c>
      <c r="D1841" s="39" t="str">
        <f t="shared" si="447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434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435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85">
        <f t="shared" si="436"/>
        <v>42450.048000000003</v>
      </c>
      <c r="AD1841" s="141">
        <v>8.6400000000000005E-2</v>
      </c>
      <c r="AE1841" s="186">
        <f t="shared" si="437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236" t="str">
        <f t="shared" si="444"/>
        <v>YAMAHA_Mounter</v>
      </c>
      <c r="AS1841" s="22">
        <f t="shared" si="443"/>
        <v>11</v>
      </c>
      <c r="AT1841" s="238" t="str">
        <f t="shared" si="445"/>
        <v>&gt; 6 months</v>
      </c>
    </row>
    <row r="1842" spans="1:46" s="12" customFormat="1">
      <c r="A1842" s="13" t="s">
        <v>35</v>
      </c>
      <c r="B1842" s="179">
        <v>2021</v>
      </c>
      <c r="C1842" s="179">
        <v>3</v>
      </c>
      <c r="D1842" s="39" t="str">
        <f t="shared" si="447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434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435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85">
        <f t="shared" si="436"/>
        <v>45919.043999999994</v>
      </c>
      <c r="AD1842" s="141">
        <v>9.0899999999999995E-2</v>
      </c>
      <c r="AE1842" s="186">
        <f t="shared" si="437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236" t="str">
        <f t="shared" si="444"/>
        <v>YAMAHA_Mounter</v>
      </c>
      <c r="AS1842" s="22">
        <f t="shared" si="443"/>
        <v>11</v>
      </c>
      <c r="AT1842" s="238" t="str">
        <f t="shared" si="445"/>
        <v>&gt; 6 months</v>
      </c>
    </row>
    <row r="1843" spans="1:46" s="12" customFormat="1">
      <c r="A1843" s="13" t="s">
        <v>35</v>
      </c>
      <c r="B1843" s="179">
        <v>2021</v>
      </c>
      <c r="C1843" s="179">
        <v>3</v>
      </c>
      <c r="D1843" s="39" t="str">
        <f t="shared" si="447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434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435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85">
        <f t="shared" si="436"/>
        <v>84015.72</v>
      </c>
      <c r="AD1843" s="141">
        <v>0.17100000000000001</v>
      </c>
      <c r="AE1843" s="186">
        <f t="shared" si="437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236" t="str">
        <f t="shared" si="444"/>
        <v>YAMAHA_Mounter</v>
      </c>
      <c r="AS1843" s="22">
        <f t="shared" si="443"/>
        <v>11</v>
      </c>
      <c r="AT1843" s="238" t="str">
        <f t="shared" si="445"/>
        <v>&gt; 6 months</v>
      </c>
    </row>
    <row r="1844" spans="1:46" s="12" customFormat="1">
      <c r="A1844" s="13" t="s">
        <v>35</v>
      </c>
      <c r="B1844" s="179">
        <v>2021</v>
      </c>
      <c r="C1844" s="179">
        <v>3</v>
      </c>
      <c r="D1844" s="39" t="str">
        <f t="shared" si="447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434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435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85">
        <f t="shared" si="436"/>
        <v>84015.72</v>
      </c>
      <c r="AD1844" s="141">
        <v>0.17100000000000001</v>
      </c>
      <c r="AE1844" s="186">
        <f t="shared" si="437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236" t="str">
        <f t="shared" si="444"/>
        <v>YAMAHA_Mounter</v>
      </c>
      <c r="AS1844" s="22">
        <f t="shared" si="443"/>
        <v>11</v>
      </c>
      <c r="AT1844" s="238" t="str">
        <f t="shared" si="445"/>
        <v>&gt; 6 months</v>
      </c>
    </row>
    <row r="1845" spans="1:46" s="12" customFormat="1">
      <c r="A1845" s="13" t="s">
        <v>40</v>
      </c>
      <c r="B1845" s="179">
        <v>2021</v>
      </c>
      <c r="C1845" s="179">
        <v>6</v>
      </c>
      <c r="D1845" s="39" t="str">
        <f t="shared" si="447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434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435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85">
        <f t="shared" si="436"/>
        <v>104526.59999999999</v>
      </c>
      <c r="AD1845" s="141">
        <v>0.1007</v>
      </c>
      <c r="AE1845" s="186">
        <f t="shared" si="437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236" t="str">
        <f t="shared" si="444"/>
        <v>YAMAHA_Mounter</v>
      </c>
      <c r="AS1845" s="22">
        <f t="shared" si="443"/>
        <v>8</v>
      </c>
      <c r="AT1845" s="238" t="str">
        <f t="shared" si="445"/>
        <v>&gt; 6 months</v>
      </c>
    </row>
    <row r="1846" spans="1:46" s="12" customFormat="1">
      <c r="A1846" s="13" t="s">
        <v>40</v>
      </c>
      <c r="B1846" s="179">
        <v>2021</v>
      </c>
      <c r="C1846" s="179">
        <v>6</v>
      </c>
      <c r="D1846" s="39" t="str">
        <f t="shared" si="447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434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435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85">
        <f t="shared" si="436"/>
        <v>104526.59999999999</v>
      </c>
      <c r="AD1846" s="141">
        <v>0.1007</v>
      </c>
      <c r="AE1846" s="186">
        <f t="shared" si="437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236" t="str">
        <f t="shared" si="444"/>
        <v>YAMAHA_Mounter</v>
      </c>
      <c r="AS1846" s="22">
        <f t="shared" si="443"/>
        <v>8</v>
      </c>
      <c r="AT1846" s="238" t="str">
        <f t="shared" si="445"/>
        <v>&gt; 6 months</v>
      </c>
    </row>
    <row r="1847" spans="1:46" s="12" customFormat="1">
      <c r="A1847" s="13" t="s">
        <v>40</v>
      </c>
      <c r="B1847" s="179">
        <v>2021</v>
      </c>
      <c r="C1847" s="179">
        <v>6</v>
      </c>
      <c r="D1847" s="39" t="str">
        <f t="shared" si="447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434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435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85">
        <f t="shared" si="436"/>
        <v>53585.686921919994</v>
      </c>
      <c r="AD1847" s="141">
        <v>0.1007</v>
      </c>
      <c r="AE1847" s="186">
        <f t="shared" si="437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236" t="str">
        <f t="shared" si="444"/>
        <v>YAMAHA_Mounter</v>
      </c>
      <c r="AS1847" s="22">
        <f t="shared" si="443"/>
        <v>8</v>
      </c>
      <c r="AT1847" s="238" t="str">
        <f t="shared" si="445"/>
        <v>&gt; 6 months</v>
      </c>
    </row>
    <row r="1848" spans="1:46" s="12" customFormat="1">
      <c r="A1848" s="13" t="s">
        <v>40</v>
      </c>
      <c r="B1848" s="179">
        <v>2021</v>
      </c>
      <c r="C1848" s="179">
        <v>5</v>
      </c>
      <c r="D1848" s="39" t="str">
        <f t="shared" si="447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434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435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85">
        <f t="shared" si="436"/>
        <v>81798.300884955766</v>
      </c>
      <c r="AD1848" s="141">
        <v>0.1222</v>
      </c>
      <c r="AE1848" s="186">
        <f t="shared" si="437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236" t="str">
        <f t="shared" si="444"/>
        <v>YAMAHA_Mounter</v>
      </c>
      <c r="AS1848" s="22">
        <f t="shared" si="443"/>
        <v>9</v>
      </c>
      <c r="AT1848" s="238" t="str">
        <f t="shared" si="445"/>
        <v>&gt; 6 months</v>
      </c>
    </row>
    <row r="1849" spans="1:46" s="12" customFormat="1">
      <c r="A1849" s="13" t="s">
        <v>40</v>
      </c>
      <c r="B1849" s="179">
        <v>2021</v>
      </c>
      <c r="C1849" s="179">
        <v>9</v>
      </c>
      <c r="D1849" s="39" t="str">
        <f t="shared" si="447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434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435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85">
        <f t="shared" si="436"/>
        <v>440905.03200000001</v>
      </c>
      <c r="AD1849" s="141">
        <v>0.26219999999999999</v>
      </c>
      <c r="AE1849" s="186">
        <f t="shared" si="437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236" t="str">
        <f t="shared" si="444"/>
        <v>YAMAHA_Mounter</v>
      </c>
      <c r="AS1849" s="22">
        <f t="shared" si="443"/>
        <v>5</v>
      </c>
      <c r="AT1849" s="238" t="str">
        <f t="shared" si="445"/>
        <v>4-6 months</v>
      </c>
    </row>
    <row r="1850" spans="1:46" s="12" customFormat="1">
      <c r="A1850" s="13" t="s">
        <v>40</v>
      </c>
      <c r="B1850" s="179">
        <v>2021</v>
      </c>
      <c r="C1850" s="179">
        <v>9</v>
      </c>
      <c r="D1850" s="39" t="str">
        <f t="shared" si="447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434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435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85">
        <f t="shared" si="436"/>
        <v>106247.96460176991</v>
      </c>
      <c r="AD1850" s="141">
        <v>0.15140000000000001</v>
      </c>
      <c r="AE1850" s="186">
        <f t="shared" si="437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236" t="str">
        <f t="shared" si="444"/>
        <v>YAMAHA_Mounter</v>
      </c>
      <c r="AS1850" s="22">
        <f t="shared" si="443"/>
        <v>5</v>
      </c>
      <c r="AT1850" s="238" t="str">
        <f t="shared" si="445"/>
        <v>4-6 months</v>
      </c>
    </row>
    <row r="1851" spans="1:46" s="12" customFormat="1">
      <c r="A1851" s="13" t="s">
        <v>40</v>
      </c>
      <c r="B1851" s="179">
        <v>2021</v>
      </c>
      <c r="C1851" s="179">
        <v>9</v>
      </c>
      <c r="D1851" s="39" t="str">
        <f t="shared" si="447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434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435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85">
        <f t="shared" si="436"/>
        <v>106247.96460176991</v>
      </c>
      <c r="AD1851" s="141">
        <v>0.15140000000000001</v>
      </c>
      <c r="AE1851" s="186">
        <f t="shared" si="437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236" t="str">
        <f t="shared" si="444"/>
        <v>YAMAHA_Mounter</v>
      </c>
      <c r="AS1851" s="22">
        <f t="shared" si="443"/>
        <v>5</v>
      </c>
      <c r="AT1851" s="238" t="str">
        <f t="shared" si="445"/>
        <v>4-6 months</v>
      </c>
    </row>
    <row r="1852" spans="1:46" s="12" customFormat="1">
      <c r="A1852" s="13" t="s">
        <v>40</v>
      </c>
      <c r="B1852" s="179">
        <v>2021</v>
      </c>
      <c r="C1852" s="179">
        <v>9</v>
      </c>
      <c r="D1852" s="39" t="str">
        <f t="shared" si="447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434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435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85">
        <f t="shared" si="436"/>
        <v>106247.96460176991</v>
      </c>
      <c r="AD1852" s="141">
        <v>0.15140000000000001</v>
      </c>
      <c r="AE1852" s="186">
        <f t="shared" si="437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236" t="str">
        <f t="shared" si="444"/>
        <v>YAMAHA_Mounter</v>
      </c>
      <c r="AS1852" s="22">
        <f t="shared" si="443"/>
        <v>5</v>
      </c>
      <c r="AT1852" s="238" t="str">
        <f t="shared" si="445"/>
        <v>4-6 months</v>
      </c>
    </row>
    <row r="1853" spans="1:46" s="12" customFormat="1">
      <c r="A1853" s="13" t="s">
        <v>40</v>
      </c>
      <c r="B1853" s="179">
        <v>2021</v>
      </c>
      <c r="C1853" s="179">
        <v>9</v>
      </c>
      <c r="D1853" s="39" t="str">
        <f t="shared" si="447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434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435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85">
        <f t="shared" si="436"/>
        <v>148747.15044247787</v>
      </c>
      <c r="AD1853" s="141">
        <v>0.15140000000000001</v>
      </c>
      <c r="AE1853" s="186">
        <f t="shared" si="437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236" t="str">
        <f t="shared" si="444"/>
        <v>YAMAHA_Mounter</v>
      </c>
      <c r="AS1853" s="22">
        <f t="shared" si="443"/>
        <v>5</v>
      </c>
      <c r="AT1853" s="238" t="str">
        <f t="shared" si="445"/>
        <v>4-6 months</v>
      </c>
    </row>
    <row r="1854" spans="1:46" s="12" customFormat="1">
      <c r="A1854" s="13" t="s">
        <v>40</v>
      </c>
      <c r="B1854" s="179">
        <v>2021</v>
      </c>
      <c r="C1854" s="179">
        <v>9</v>
      </c>
      <c r="D1854" s="39" t="str">
        <f t="shared" si="447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434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435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85">
        <f t="shared" si="436"/>
        <v>285271.62831858406</v>
      </c>
      <c r="AD1854" s="141">
        <v>0.20169999999999999</v>
      </c>
      <c r="AE1854" s="186">
        <f t="shared" si="437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236" t="str">
        <f t="shared" si="444"/>
        <v>YAMAHA_Mounter</v>
      </c>
      <c r="AS1854" s="22">
        <f t="shared" si="443"/>
        <v>5</v>
      </c>
      <c r="AT1854" s="238" t="str">
        <f t="shared" si="445"/>
        <v>4-6 months</v>
      </c>
    </row>
    <row r="1855" spans="1:46" s="12" customFormat="1" ht="28">
      <c r="A1855" s="13" t="s">
        <v>40</v>
      </c>
      <c r="B1855" s="179">
        <v>2021</v>
      </c>
      <c r="C1855" s="179">
        <v>11</v>
      </c>
      <c r="D1855" s="39" t="str">
        <f t="shared" si="447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434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435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85">
        <f t="shared" si="436"/>
        <v>1190.6930088495576</v>
      </c>
      <c r="AD1855" s="141">
        <v>0.17860000000000001</v>
      </c>
      <c r="AE1855" s="186">
        <f t="shared" si="437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236" t="str">
        <f t="shared" si="444"/>
        <v>LOCAL SUPPLIER</v>
      </c>
      <c r="AS1855" s="22">
        <f t="shared" si="443"/>
        <v>3</v>
      </c>
      <c r="AT1855" s="238" t="str">
        <f t="shared" si="445"/>
        <v>0-3 months</v>
      </c>
    </row>
    <row r="1856" spans="1:46" s="12" customFormat="1" ht="28">
      <c r="A1856" s="13" t="s">
        <v>40</v>
      </c>
      <c r="B1856" s="179">
        <v>2021</v>
      </c>
      <c r="C1856" s="179">
        <v>11</v>
      </c>
      <c r="D1856" s="39" t="str">
        <f t="shared" si="447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434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435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85">
        <f t="shared" si="436"/>
        <v>1190.6930088495576</v>
      </c>
      <c r="AD1856" s="141">
        <v>0.17860000000000001</v>
      </c>
      <c r="AE1856" s="186">
        <f t="shared" si="437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236" t="str">
        <f t="shared" si="444"/>
        <v>LOCAL SUPPLIER</v>
      </c>
      <c r="AS1856" s="22">
        <f t="shared" si="443"/>
        <v>3</v>
      </c>
      <c r="AT1856" s="238" t="str">
        <f t="shared" si="445"/>
        <v>0-3 months</v>
      </c>
    </row>
    <row r="1857" spans="1:46" s="12" customFormat="1" ht="28">
      <c r="A1857" s="13" t="s">
        <v>40</v>
      </c>
      <c r="B1857" s="179">
        <v>2021</v>
      </c>
      <c r="C1857" s="179">
        <v>11</v>
      </c>
      <c r="D1857" s="39" t="str">
        <f t="shared" si="447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434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435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85">
        <f t="shared" si="436"/>
        <v>1190.6930088495576</v>
      </c>
      <c r="AD1857" s="141">
        <v>0.17860000000000001</v>
      </c>
      <c r="AE1857" s="186">
        <f t="shared" si="437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236" t="str">
        <f t="shared" si="444"/>
        <v>LOCAL SUPPLIER</v>
      </c>
      <c r="AS1857" s="22">
        <f t="shared" si="443"/>
        <v>3</v>
      </c>
      <c r="AT1857" s="238" t="str">
        <f t="shared" si="445"/>
        <v>0-3 months</v>
      </c>
    </row>
    <row r="1858" spans="1:46" s="12" customFormat="1" ht="28">
      <c r="A1858" s="13" t="s">
        <v>40</v>
      </c>
      <c r="B1858" s="179">
        <v>2021</v>
      </c>
      <c r="C1858" s="179">
        <v>11</v>
      </c>
      <c r="D1858" s="39" t="str">
        <f t="shared" si="447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85">
        <f t="shared" ref="AC1858:AC1921" si="452">IF(R1858&lt;&gt;"",AB1858*AD1858,"")</f>
        <v>1190.6930088495576</v>
      </c>
      <c r="AD1858" s="141">
        <v>0.17860000000000001</v>
      </c>
      <c r="AE1858" s="186">
        <f t="shared" ref="AE1858:AE1921" si="453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236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38" t="str">
        <f t="shared" si="445"/>
        <v>0-3 months</v>
      </c>
    </row>
    <row r="1859" spans="1:46" s="12" customFormat="1" ht="28">
      <c r="A1859" s="13" t="s">
        <v>40</v>
      </c>
      <c r="B1859" s="179">
        <v>2021</v>
      </c>
      <c r="C1859" s="179">
        <v>11</v>
      </c>
      <c r="D1859" s="39" t="str">
        <f t="shared" si="447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450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451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85">
        <f t="shared" si="452"/>
        <v>1190.6930088495576</v>
      </c>
      <c r="AD1859" s="141">
        <v>0.17860000000000001</v>
      </c>
      <c r="AE1859" s="186">
        <f t="shared" si="453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236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38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8">
      <c r="A1860" s="13" t="s">
        <v>40</v>
      </c>
      <c r="B1860" s="179">
        <v>2021</v>
      </c>
      <c r="C1860" s="179">
        <v>11</v>
      </c>
      <c r="D1860" s="39" t="str">
        <f t="shared" si="447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450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451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85">
        <f t="shared" si="452"/>
        <v>1190.6930088495576</v>
      </c>
      <c r="AD1860" s="141">
        <v>0.17860000000000001</v>
      </c>
      <c r="AE1860" s="186">
        <f t="shared" si="453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236" t="str">
        <f t="shared" si="460"/>
        <v>LOCAL SUPPLIER</v>
      </c>
      <c r="AS1860" s="22">
        <f t="shared" si="459"/>
        <v>3</v>
      </c>
      <c r="AT1860" s="238" t="str">
        <f t="shared" si="461"/>
        <v>0-3 months</v>
      </c>
    </row>
    <row r="1861" spans="1:46" s="12" customFormat="1" ht="28">
      <c r="A1861" s="13" t="s">
        <v>40</v>
      </c>
      <c r="B1861" s="179">
        <v>2021</v>
      </c>
      <c r="C1861" s="179">
        <v>11</v>
      </c>
      <c r="D1861" s="39" t="str">
        <f t="shared" si="447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450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451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85">
        <f t="shared" si="452"/>
        <v>1447.1499646017701</v>
      </c>
      <c r="AD1861" s="141">
        <v>0.17860000000000001</v>
      </c>
      <c r="AE1861" s="186">
        <f t="shared" si="453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236" t="str">
        <f t="shared" si="460"/>
        <v>LOCAL SUPPLIER</v>
      </c>
      <c r="AS1861" s="22">
        <f t="shared" si="459"/>
        <v>3</v>
      </c>
      <c r="AT1861" s="238" t="str">
        <f t="shared" si="461"/>
        <v>0-3 months</v>
      </c>
    </row>
    <row r="1862" spans="1:46" s="12" customFormat="1" ht="28">
      <c r="A1862" s="13" t="s">
        <v>40</v>
      </c>
      <c r="B1862" s="179">
        <v>2021</v>
      </c>
      <c r="C1862" s="179">
        <v>11</v>
      </c>
      <c r="D1862" s="39" t="str">
        <f t="shared" si="447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450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451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85">
        <f t="shared" si="452"/>
        <v>1447.1499646017701</v>
      </c>
      <c r="AD1862" s="141">
        <v>0.17860000000000001</v>
      </c>
      <c r="AE1862" s="186">
        <f t="shared" si="453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236" t="str">
        <f t="shared" si="460"/>
        <v>LOCAL SUPPLIER</v>
      </c>
      <c r="AS1862" s="22">
        <f t="shared" si="459"/>
        <v>3</v>
      </c>
      <c r="AT1862" s="238" t="str">
        <f t="shared" si="461"/>
        <v>0-3 months</v>
      </c>
    </row>
    <row r="1863" spans="1:46" s="12" customFormat="1">
      <c r="A1863" s="13" t="s">
        <v>40</v>
      </c>
      <c r="B1863" s="179">
        <v>2021</v>
      </c>
      <c r="C1863" s="179">
        <v>11</v>
      </c>
      <c r="D1863" s="39" t="str">
        <f t="shared" si="447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450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451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85">
        <f t="shared" si="452"/>
        <v>142683.47999999998</v>
      </c>
      <c r="AD1863" s="141">
        <v>0.14219999999999999</v>
      </c>
      <c r="AE1863" s="186">
        <f t="shared" si="453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236" t="str">
        <f t="shared" si="460"/>
        <v>YAMAHA_Mounter</v>
      </c>
      <c r="AS1863" s="22">
        <f t="shared" si="459"/>
        <v>3</v>
      </c>
      <c r="AT1863" s="238" t="str">
        <f t="shared" si="461"/>
        <v>0-3 months</v>
      </c>
    </row>
    <row r="1864" spans="1:46" s="12" customFormat="1">
      <c r="A1864" s="13" t="s">
        <v>40</v>
      </c>
      <c r="B1864" s="179">
        <v>2021</v>
      </c>
      <c r="C1864" s="179">
        <v>11</v>
      </c>
      <c r="D1864" s="39" t="str">
        <f t="shared" si="447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450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451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85">
        <f t="shared" si="452"/>
        <v>142683.47999999998</v>
      </c>
      <c r="AD1864" s="141">
        <v>0.14219999999999999</v>
      </c>
      <c r="AE1864" s="186">
        <f t="shared" si="453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236" t="str">
        <f t="shared" si="460"/>
        <v>YAMAHA_Mounter</v>
      </c>
      <c r="AS1864" s="22">
        <f t="shared" si="459"/>
        <v>3</v>
      </c>
      <c r="AT1864" s="238" t="str">
        <f t="shared" si="461"/>
        <v>0-3 months</v>
      </c>
    </row>
    <row r="1865" spans="1:46" s="12" customFormat="1">
      <c r="A1865" s="13" t="s">
        <v>40</v>
      </c>
      <c r="B1865" s="179">
        <v>2021</v>
      </c>
      <c r="C1865" s="179">
        <v>11</v>
      </c>
      <c r="D1865" s="39" t="str">
        <f t="shared" si="447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450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451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85">
        <f t="shared" si="452"/>
        <v>98402.4</v>
      </c>
      <c r="AD1865" s="141">
        <v>0.14219999999999999</v>
      </c>
      <c r="AE1865" s="186">
        <f t="shared" si="453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236" t="str">
        <f t="shared" si="460"/>
        <v>YAMAHA_Mounter</v>
      </c>
      <c r="AS1865" s="22">
        <f t="shared" si="459"/>
        <v>3</v>
      </c>
      <c r="AT1865" s="238" t="str">
        <f t="shared" si="461"/>
        <v>0-3 months</v>
      </c>
    </row>
    <row r="1866" spans="1:46" s="12" customFormat="1">
      <c r="A1866" s="13" t="s">
        <v>40</v>
      </c>
      <c r="B1866" s="179">
        <v>2021</v>
      </c>
      <c r="C1866" s="179">
        <v>11</v>
      </c>
      <c r="D1866" s="39" t="str">
        <f t="shared" si="447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450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451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85">
        <f t="shared" si="452"/>
        <v>132448.79999999999</v>
      </c>
      <c r="AD1866" s="141">
        <v>0.12759999999999999</v>
      </c>
      <c r="AE1866" s="186">
        <f t="shared" si="453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236" t="str">
        <f t="shared" si="460"/>
        <v>YAMAHA_Mounter</v>
      </c>
      <c r="AS1866" s="22">
        <f t="shared" si="459"/>
        <v>3</v>
      </c>
      <c r="AT1866" s="238" t="str">
        <f t="shared" si="461"/>
        <v>0-3 months</v>
      </c>
    </row>
    <row r="1867" spans="1:46" s="12" customFormat="1">
      <c r="A1867" s="13" t="s">
        <v>40</v>
      </c>
      <c r="B1867" s="179">
        <v>2021</v>
      </c>
      <c r="C1867" s="179">
        <v>11</v>
      </c>
      <c r="D1867" s="39" t="str">
        <f t="shared" si="447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450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451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85">
        <f t="shared" si="452"/>
        <v>97129.12</v>
      </c>
      <c r="AD1867" s="141">
        <v>0.12759999999999999</v>
      </c>
      <c r="AE1867" s="186">
        <f t="shared" si="453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236" t="str">
        <f t="shared" si="460"/>
        <v>YAMAHA_Mounter</v>
      </c>
      <c r="AS1867" s="22">
        <f t="shared" si="459"/>
        <v>3</v>
      </c>
      <c r="AT1867" s="238" t="str">
        <f t="shared" si="461"/>
        <v>0-3 months</v>
      </c>
    </row>
    <row r="1868" spans="1:46" s="12" customFormat="1">
      <c r="A1868" s="13" t="s">
        <v>40</v>
      </c>
      <c r="B1868" s="179">
        <v>2021</v>
      </c>
      <c r="C1868" s="179">
        <v>12</v>
      </c>
      <c r="D1868" s="39" t="str">
        <f t="shared" si="447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450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451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85">
        <f t="shared" si="452"/>
        <v>47460.029734513279</v>
      </c>
      <c r="AD1868" s="141">
        <v>8.0100000000000005E-2</v>
      </c>
      <c r="AE1868" s="186">
        <f t="shared" si="453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236" t="str">
        <f t="shared" si="460"/>
        <v>YAMAHA_Mounter</v>
      </c>
      <c r="AS1868" s="22">
        <f t="shared" si="459"/>
        <v>2</v>
      </c>
      <c r="AT1868" s="238" t="str">
        <f t="shared" si="461"/>
        <v>0-3 months</v>
      </c>
    </row>
    <row r="1869" spans="1:46" s="12" customFormat="1">
      <c r="A1869" s="13" t="s">
        <v>40</v>
      </c>
      <c r="B1869" s="179">
        <v>2021</v>
      </c>
      <c r="C1869" s="179">
        <v>12</v>
      </c>
      <c r="D1869" s="39" t="str">
        <f t="shared" si="447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450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451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85">
        <f t="shared" si="452"/>
        <v>126840</v>
      </c>
      <c r="AD1869" s="141">
        <v>0.12</v>
      </c>
      <c r="AE1869" s="186">
        <f t="shared" si="453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1888</v>
      </c>
      <c r="AP1869" s="28" t="str">
        <f t="shared" si="457"/>
        <v>20222</v>
      </c>
      <c r="AQ1869" s="28" t="str">
        <f t="shared" si="458"/>
        <v>20222JPY</v>
      </c>
      <c r="AR1869" s="236" t="str">
        <f t="shared" si="460"/>
        <v>YAMAHA_Mounter</v>
      </c>
      <c r="AS1869" s="22">
        <f t="shared" si="459"/>
        <v>2</v>
      </c>
      <c r="AT1869" s="238" t="str">
        <f t="shared" si="461"/>
        <v>0-3 months</v>
      </c>
    </row>
    <row r="1870" spans="1:46" s="12" customFormat="1">
      <c r="A1870" s="13" t="s">
        <v>35</v>
      </c>
      <c r="B1870" s="179">
        <v>2021</v>
      </c>
      <c r="C1870" s="179">
        <v>3</v>
      </c>
      <c r="D1870" s="39" t="str">
        <f t="shared" si="447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450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451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85">
        <f t="shared" si="452"/>
        <v>54252.800000000003</v>
      </c>
      <c r="AD1870" s="141">
        <v>9.8000000000000004E-2</v>
      </c>
      <c r="AE1870" s="186">
        <f t="shared" si="453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236" t="str">
        <f t="shared" si="460"/>
        <v>YAMAHA_Mounter</v>
      </c>
      <c r="AS1870" s="22">
        <f t="shared" si="459"/>
        <v>12</v>
      </c>
      <c r="AT1870" s="238" t="str">
        <f t="shared" si="461"/>
        <v>&gt; 6 months</v>
      </c>
    </row>
    <row r="1871" spans="1:46" s="12" customFormat="1">
      <c r="A1871" s="13" t="s">
        <v>40</v>
      </c>
      <c r="B1871" s="179">
        <v>2021</v>
      </c>
      <c r="C1871" s="179">
        <v>4</v>
      </c>
      <c r="D1871" s="39" t="str">
        <f t="shared" si="447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450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451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85">
        <f t="shared" si="452"/>
        <v>83821.267999999996</v>
      </c>
      <c r="AD1871" s="141">
        <v>0.1361</v>
      </c>
      <c r="AE1871" s="186">
        <f t="shared" si="453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236" t="str">
        <f t="shared" si="460"/>
        <v>YAMAHA_Mounter</v>
      </c>
      <c r="AS1871" s="22">
        <f t="shared" si="459"/>
        <v>11</v>
      </c>
      <c r="AT1871" s="238" t="str">
        <f t="shared" si="461"/>
        <v>&gt; 6 months</v>
      </c>
    </row>
    <row r="1872" spans="1:46" s="12" customFormat="1">
      <c r="A1872" s="13" t="s">
        <v>40</v>
      </c>
      <c r="B1872" s="179">
        <v>2021</v>
      </c>
      <c r="C1872" s="179">
        <v>5</v>
      </c>
      <c r="D1872" s="39" t="str">
        <f t="shared" si="447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450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451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85">
        <f t="shared" si="452"/>
        <v>118567.28</v>
      </c>
      <c r="AD1872" s="141">
        <v>0.1318</v>
      </c>
      <c r="AE1872" s="186">
        <f t="shared" si="453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236" t="str">
        <f t="shared" si="460"/>
        <v>YAMAHA_Mounter</v>
      </c>
      <c r="AS1872" s="22">
        <f t="shared" si="459"/>
        <v>10</v>
      </c>
      <c r="AT1872" s="238" t="str">
        <f t="shared" si="461"/>
        <v>&gt; 6 months</v>
      </c>
    </row>
    <row r="1873" spans="1:46" s="12" customFormat="1">
      <c r="A1873" s="13" t="s">
        <v>40</v>
      </c>
      <c r="B1873" s="179">
        <v>2021</v>
      </c>
      <c r="C1873" s="179">
        <v>5</v>
      </c>
      <c r="D1873" s="39" t="str">
        <f t="shared" si="447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450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451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85">
        <f t="shared" si="452"/>
        <v>61437.974399999999</v>
      </c>
      <c r="AD1873" s="141">
        <v>0.1062</v>
      </c>
      <c r="AE1873" s="186">
        <f t="shared" si="453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236" t="str">
        <f t="shared" si="460"/>
        <v>YAMAHA_Mounter</v>
      </c>
      <c r="AS1873" s="22">
        <f t="shared" si="459"/>
        <v>10</v>
      </c>
      <c r="AT1873" s="238" t="str">
        <f t="shared" si="461"/>
        <v>&gt; 6 months</v>
      </c>
    </row>
    <row r="1874" spans="1:46" s="12" customFormat="1">
      <c r="A1874" s="13" t="s">
        <v>40</v>
      </c>
      <c r="B1874" s="179">
        <v>2021</v>
      </c>
      <c r="C1874" s="179">
        <v>5</v>
      </c>
      <c r="D1874" s="39" t="str">
        <f t="shared" si="447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450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451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85">
        <f t="shared" si="452"/>
        <v>61437.974399999999</v>
      </c>
      <c r="AD1874" s="141">
        <v>0.1062</v>
      </c>
      <c r="AE1874" s="186">
        <f t="shared" si="453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236" t="str">
        <f t="shared" si="460"/>
        <v>YAMAHA_Mounter</v>
      </c>
      <c r="AS1874" s="22">
        <f t="shared" si="459"/>
        <v>10</v>
      </c>
      <c r="AT1874" s="238" t="str">
        <f t="shared" si="461"/>
        <v>&gt; 6 months</v>
      </c>
    </row>
    <row r="1875" spans="1:46" s="12" customFormat="1">
      <c r="A1875" s="13" t="s">
        <v>40</v>
      </c>
      <c r="B1875" s="179">
        <v>2021</v>
      </c>
      <c r="C1875" s="179">
        <v>5</v>
      </c>
      <c r="D1875" s="39" t="str">
        <f t="shared" si="447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450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451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85">
        <f t="shared" si="452"/>
        <v>68632.56</v>
      </c>
      <c r="AD1875" s="141">
        <v>0.11020000000000001</v>
      </c>
      <c r="AE1875" s="186">
        <f t="shared" si="453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236" t="str">
        <f t="shared" si="460"/>
        <v>YAMAHA_Mounter</v>
      </c>
      <c r="AS1875" s="22">
        <f t="shared" si="459"/>
        <v>10</v>
      </c>
      <c r="AT1875" s="238" t="str">
        <f t="shared" si="461"/>
        <v>&gt; 6 months</v>
      </c>
    </row>
    <row r="1876" spans="1:46" s="12" customFormat="1">
      <c r="A1876" s="13" t="s">
        <v>40</v>
      </c>
      <c r="B1876" s="179">
        <v>2021</v>
      </c>
      <c r="C1876" s="179">
        <v>5</v>
      </c>
      <c r="D1876" s="39" t="str">
        <f t="shared" si="447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450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451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85">
        <f t="shared" si="452"/>
        <v>52377.479999999996</v>
      </c>
      <c r="AD1876" s="141">
        <v>8.4099999999999994E-2</v>
      </c>
      <c r="AE1876" s="186">
        <f t="shared" si="453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236" t="str">
        <f t="shared" si="460"/>
        <v>YAMAHA_Mounter</v>
      </c>
      <c r="AS1876" s="22">
        <f t="shared" si="459"/>
        <v>10</v>
      </c>
      <c r="AT1876" s="238" t="str">
        <f t="shared" si="461"/>
        <v>&gt; 6 months</v>
      </c>
    </row>
    <row r="1877" spans="1:46" s="12" customFormat="1">
      <c r="A1877" s="13" t="s">
        <v>40</v>
      </c>
      <c r="B1877" s="179">
        <v>2021</v>
      </c>
      <c r="C1877" s="179">
        <v>7</v>
      </c>
      <c r="D1877" s="39" t="str">
        <f t="shared" si="447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450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451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85">
        <f t="shared" si="452"/>
        <v>162518.0353982301</v>
      </c>
      <c r="AD1877" s="141">
        <v>0.1381</v>
      </c>
      <c r="AE1877" s="186">
        <f t="shared" si="453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236" t="str">
        <f t="shared" si="460"/>
        <v>YAMAHA_Mounter</v>
      </c>
      <c r="AS1877" s="22">
        <f t="shared" si="459"/>
        <v>8</v>
      </c>
      <c r="AT1877" s="238" t="str">
        <f t="shared" si="461"/>
        <v>&gt; 6 months</v>
      </c>
    </row>
    <row r="1878" spans="1:46" s="12" customFormat="1">
      <c r="A1878" s="13" t="s">
        <v>40</v>
      </c>
      <c r="B1878" s="179">
        <v>2021</v>
      </c>
      <c r="C1878" s="179">
        <v>7</v>
      </c>
      <c r="D1878" s="39" t="str">
        <f t="shared" si="447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450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451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85">
        <f t="shared" si="452"/>
        <v>162518.0353982301</v>
      </c>
      <c r="AD1878" s="141">
        <v>0.1381</v>
      </c>
      <c r="AE1878" s="186">
        <f t="shared" si="453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236" t="str">
        <f t="shared" si="460"/>
        <v>YAMAHA_Mounter</v>
      </c>
      <c r="AS1878" s="22">
        <f t="shared" si="459"/>
        <v>8</v>
      </c>
      <c r="AT1878" s="238" t="str">
        <f t="shared" si="461"/>
        <v>&gt; 6 months</v>
      </c>
    </row>
    <row r="1879" spans="1:46" s="12" customFormat="1">
      <c r="A1879" s="13" t="s">
        <v>40</v>
      </c>
      <c r="B1879" s="179">
        <v>2021</v>
      </c>
      <c r="C1879" s="179">
        <v>7</v>
      </c>
      <c r="D1879" s="39" t="str">
        <f t="shared" si="447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450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451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85">
        <f t="shared" si="452"/>
        <v>94408.566371681416</v>
      </c>
      <c r="AD1879" s="141">
        <v>0.1041</v>
      </c>
      <c r="AE1879" s="186">
        <f t="shared" si="453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236" t="str">
        <f t="shared" si="460"/>
        <v>YAMAHA_Mounter</v>
      </c>
      <c r="AS1879" s="22">
        <f t="shared" si="459"/>
        <v>8</v>
      </c>
      <c r="AT1879" s="238" t="str">
        <f t="shared" si="461"/>
        <v>&gt; 6 months</v>
      </c>
    </row>
    <row r="1880" spans="1:46" s="12" customFormat="1">
      <c r="A1880" s="13" t="s">
        <v>40</v>
      </c>
      <c r="B1880" s="179">
        <v>2021</v>
      </c>
      <c r="C1880" s="179">
        <v>8</v>
      </c>
      <c r="D1880" s="39" t="str">
        <f t="shared" si="447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450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451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85">
        <f t="shared" si="452"/>
        <v>223568.592</v>
      </c>
      <c r="AD1880" s="141">
        <v>0.1482</v>
      </c>
      <c r="AE1880" s="186">
        <f t="shared" si="453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236" t="str">
        <f t="shared" si="460"/>
        <v>YAMAHA_Mounter</v>
      </c>
      <c r="AS1880" s="22">
        <f t="shared" si="459"/>
        <v>7</v>
      </c>
      <c r="AT1880" s="238" t="str">
        <f t="shared" si="461"/>
        <v>&gt; 6 months</v>
      </c>
    </row>
    <row r="1881" spans="1:46" s="12" customFormat="1">
      <c r="A1881" s="13" t="s">
        <v>40</v>
      </c>
      <c r="B1881" s="179">
        <v>2021</v>
      </c>
      <c r="C1881" s="179">
        <v>8</v>
      </c>
      <c r="D1881" s="39" t="str">
        <f t="shared" si="447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450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451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85">
        <f t="shared" si="452"/>
        <v>223568.592</v>
      </c>
      <c r="AD1881" s="141">
        <v>0.1482</v>
      </c>
      <c r="AE1881" s="186">
        <f t="shared" si="453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236" t="str">
        <f t="shared" si="460"/>
        <v>YAMAHA_Mounter</v>
      </c>
      <c r="AS1881" s="22">
        <f t="shared" si="459"/>
        <v>7</v>
      </c>
      <c r="AT1881" s="238" t="str">
        <f t="shared" si="461"/>
        <v>&gt; 6 months</v>
      </c>
    </row>
    <row r="1882" spans="1:46" s="12" customFormat="1">
      <c r="A1882" s="13" t="s">
        <v>40</v>
      </c>
      <c r="B1882" s="179">
        <v>2021</v>
      </c>
      <c r="C1882" s="179">
        <v>10</v>
      </c>
      <c r="D1882" s="39" t="str">
        <f t="shared" si="447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450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451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85">
        <f t="shared" si="452"/>
        <v>175053.80530973451</v>
      </c>
      <c r="AD1882" s="141">
        <v>0.24199999999999999</v>
      </c>
      <c r="AE1882" s="186">
        <f t="shared" si="453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236" t="str">
        <f t="shared" si="460"/>
        <v>YAMAHA_Mounter</v>
      </c>
      <c r="AS1882" s="22">
        <f t="shared" si="459"/>
        <v>5</v>
      </c>
      <c r="AT1882" s="238" t="str">
        <f t="shared" si="461"/>
        <v>4-6 months</v>
      </c>
    </row>
    <row r="1883" spans="1:46" s="12" customFormat="1">
      <c r="A1883" s="13" t="s">
        <v>40</v>
      </c>
      <c r="B1883" s="179">
        <v>2021</v>
      </c>
      <c r="C1883" s="179">
        <v>10</v>
      </c>
      <c r="D1883" s="39" t="str">
        <f t="shared" si="447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450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451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85">
        <f t="shared" si="452"/>
        <v>137701.07999999999</v>
      </c>
      <c r="AD1883" s="141">
        <v>0.1206</v>
      </c>
      <c r="AE1883" s="186">
        <f t="shared" si="453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236" t="str">
        <f t="shared" si="460"/>
        <v>YAMAHA_Mounter</v>
      </c>
      <c r="AS1883" s="22">
        <f t="shared" si="459"/>
        <v>5</v>
      </c>
      <c r="AT1883" s="238" t="str">
        <f t="shared" si="461"/>
        <v>4-6 months</v>
      </c>
    </row>
    <row r="1884" spans="1:46" s="12" customFormat="1">
      <c r="A1884" s="13" t="s">
        <v>40</v>
      </c>
      <c r="B1884" s="179">
        <v>2021</v>
      </c>
      <c r="C1884" s="179">
        <v>10</v>
      </c>
      <c r="D1884" s="39" t="str">
        <f t="shared" si="447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450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451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85">
        <f t="shared" si="452"/>
        <v>75109.679999999993</v>
      </c>
      <c r="AD1884" s="141">
        <v>0.1206</v>
      </c>
      <c r="AE1884" s="186">
        <f t="shared" si="453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236" t="str">
        <f t="shared" si="460"/>
        <v>YAMAHA_Mounter</v>
      </c>
      <c r="AS1884" s="22">
        <f t="shared" si="459"/>
        <v>5</v>
      </c>
      <c r="AT1884" s="238" t="str">
        <f t="shared" si="461"/>
        <v>4-6 months</v>
      </c>
    </row>
    <row r="1885" spans="1:46" s="12" customFormat="1">
      <c r="A1885" s="13" t="s">
        <v>40</v>
      </c>
      <c r="B1885" s="179">
        <v>2021</v>
      </c>
      <c r="C1885" s="179">
        <v>11</v>
      </c>
      <c r="D1885" s="39" t="str">
        <f t="shared" si="447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450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451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85">
        <f t="shared" si="452"/>
        <v>58002.609600000003</v>
      </c>
      <c r="AD1885" s="141">
        <v>0.11940000000000001</v>
      </c>
      <c r="AE1885" s="186">
        <f t="shared" si="453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236" t="str">
        <f t="shared" si="460"/>
        <v>YAMAHA_Mounter</v>
      </c>
      <c r="AS1885" s="22">
        <f t="shared" si="459"/>
        <v>4</v>
      </c>
      <c r="AT1885" s="238" t="str">
        <f t="shared" si="461"/>
        <v>4-6 months</v>
      </c>
    </row>
    <row r="1886" spans="1:46" s="12" customFormat="1">
      <c r="A1886" s="13" t="s">
        <v>40</v>
      </c>
      <c r="B1886" s="179">
        <v>2021</v>
      </c>
      <c r="C1886" s="179">
        <v>12</v>
      </c>
      <c r="D1886" s="39" t="str">
        <f t="shared" si="447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450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451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85">
        <f t="shared" si="452"/>
        <v>187933.98230088493</v>
      </c>
      <c r="AD1886" s="141">
        <v>0.13389999999999999</v>
      </c>
      <c r="AE1886" s="186">
        <f t="shared" si="453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236" t="str">
        <f t="shared" si="460"/>
        <v>YAMAHA_Mounter</v>
      </c>
      <c r="AS1886" s="22">
        <f t="shared" si="459"/>
        <v>3</v>
      </c>
      <c r="AT1886" s="238" t="str">
        <f t="shared" si="461"/>
        <v>0-3 months</v>
      </c>
    </row>
    <row r="1887" spans="1:46" s="12" customFormat="1">
      <c r="A1887" s="13" t="s">
        <v>40</v>
      </c>
      <c r="B1887" s="179">
        <v>2021</v>
      </c>
      <c r="C1887" s="179">
        <v>12</v>
      </c>
      <c r="D1887" s="39" t="str">
        <f t="shared" si="447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450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451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85">
        <f t="shared" si="452"/>
        <v>187933.98230088493</v>
      </c>
      <c r="AD1887" s="141">
        <v>0.13389999999999999</v>
      </c>
      <c r="AE1887" s="186">
        <f t="shared" si="453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236" t="str">
        <f t="shared" si="460"/>
        <v>YAMAHA_Mounter</v>
      </c>
      <c r="AS1887" s="22">
        <f t="shared" si="459"/>
        <v>3</v>
      </c>
      <c r="AT1887" s="238" t="str">
        <f t="shared" si="461"/>
        <v>0-3 months</v>
      </c>
    </row>
    <row r="1888" spans="1:46" s="12" customFormat="1">
      <c r="A1888" s="13" t="s">
        <v>40</v>
      </c>
      <c r="B1888" s="179">
        <v>2021</v>
      </c>
      <c r="C1888" s="179">
        <v>12</v>
      </c>
      <c r="D1888" s="39" t="str">
        <f t="shared" si="447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450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451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85">
        <f t="shared" si="452"/>
        <v>139421.75654867259</v>
      </c>
      <c r="AD1888" s="141">
        <v>0.18290000000000001</v>
      </c>
      <c r="AE1888" s="186">
        <f t="shared" si="453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236" t="str">
        <f t="shared" si="460"/>
        <v>YAMAHA_Mounter</v>
      </c>
      <c r="AS1888" s="22">
        <f t="shared" si="459"/>
        <v>3</v>
      </c>
      <c r="AT1888" s="238" t="str">
        <f t="shared" si="461"/>
        <v>0-3 months</v>
      </c>
    </row>
    <row r="1889" spans="1:46" s="12" customFormat="1">
      <c r="A1889" s="13" t="s">
        <v>40</v>
      </c>
      <c r="B1889" s="179">
        <v>2021</v>
      </c>
      <c r="C1889" s="179">
        <v>11</v>
      </c>
      <c r="D1889" s="39" t="str">
        <f t="shared" si="447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450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451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85">
        <f t="shared" si="452"/>
        <v>190127.13203539824</v>
      </c>
      <c r="AD1889" s="141">
        <v>0.1772</v>
      </c>
      <c r="AE1889" s="186">
        <f t="shared" si="453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236" t="str">
        <f t="shared" si="460"/>
        <v>YAMAHA_Mounter</v>
      </c>
      <c r="AS1889" s="22">
        <f t="shared" si="459"/>
        <v>4</v>
      </c>
      <c r="AT1889" s="238" t="str">
        <f t="shared" si="461"/>
        <v>4-6 months</v>
      </c>
    </row>
    <row r="1890" spans="1:46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450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451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85">
        <f t="shared" si="452"/>
        <v>70569.543000000005</v>
      </c>
      <c r="AD1890" s="141">
        <v>8.5300000000000001E-2</v>
      </c>
      <c r="AE1890" s="186">
        <f t="shared" si="453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236" t="str">
        <f t="shared" si="460"/>
        <v>YAMAHA_Mounter</v>
      </c>
      <c r="AS1890" s="22">
        <f t="shared" si="459"/>
        <v>15</v>
      </c>
      <c r="AT1890" s="238" t="str">
        <f t="shared" si="461"/>
        <v>&gt; 6 months</v>
      </c>
    </row>
    <row r="1891" spans="1:46" s="12" customFormat="1">
      <c r="A1891" s="13" t="s">
        <v>35</v>
      </c>
      <c r="B1891" s="179">
        <v>2021</v>
      </c>
      <c r="C1891" s="179">
        <v>1</v>
      </c>
      <c r="D1891" s="39" t="str">
        <f t="shared" si="46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450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451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85">
        <f t="shared" si="452"/>
        <v>41391.128951999999</v>
      </c>
      <c r="AD1891" s="141">
        <v>8.5300000000000001E-2</v>
      </c>
      <c r="AE1891" s="186">
        <f t="shared" si="453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236" t="str">
        <f t="shared" si="460"/>
        <v>YAMAHA_Mounter</v>
      </c>
      <c r="AS1891" s="22">
        <f t="shared" si="459"/>
        <v>15</v>
      </c>
      <c r="AT1891" s="238" t="str">
        <f t="shared" si="461"/>
        <v>&gt; 6 months</v>
      </c>
    </row>
    <row r="1892" spans="1:46" s="12" customFormat="1">
      <c r="A1892" s="13" t="s">
        <v>35</v>
      </c>
      <c r="B1892" s="179">
        <v>2021</v>
      </c>
      <c r="C1892" s="179">
        <v>3</v>
      </c>
      <c r="D1892" s="39" t="str">
        <f t="shared" si="46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450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451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85">
        <f t="shared" si="452"/>
        <v>76227.623999999996</v>
      </c>
      <c r="AD1892" s="141">
        <v>8.8300000000000003E-2</v>
      </c>
      <c r="AE1892" s="186">
        <f t="shared" si="453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236" t="str">
        <f t="shared" si="460"/>
        <v>YAMAHA_Mounter</v>
      </c>
      <c r="AS1892" s="22">
        <f t="shared" si="459"/>
        <v>13</v>
      </c>
      <c r="AT1892" s="238" t="str">
        <f t="shared" si="461"/>
        <v>&gt; 6 months</v>
      </c>
    </row>
    <row r="1893" spans="1:46" s="12" customFormat="1">
      <c r="A1893" s="13" t="s">
        <v>35</v>
      </c>
      <c r="B1893" s="179">
        <v>2021</v>
      </c>
      <c r="C1893" s="179">
        <v>3</v>
      </c>
      <c r="D1893" s="39" t="str">
        <f t="shared" si="46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450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451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85">
        <f t="shared" si="452"/>
        <v>76227.623999999996</v>
      </c>
      <c r="AD1893" s="141">
        <v>8.8300000000000003E-2</v>
      </c>
      <c r="AE1893" s="186">
        <f t="shared" si="453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236" t="str">
        <f t="shared" si="460"/>
        <v>YAMAHA_Mounter</v>
      </c>
      <c r="AS1893" s="22">
        <f t="shared" si="459"/>
        <v>13</v>
      </c>
      <c r="AT1893" s="238" t="str">
        <f t="shared" si="461"/>
        <v>&gt; 6 months</v>
      </c>
    </row>
    <row r="1894" spans="1:46" s="12" customFormat="1">
      <c r="A1894" s="13" t="s">
        <v>35</v>
      </c>
      <c r="B1894" s="179">
        <v>2021</v>
      </c>
      <c r="C1894" s="179">
        <v>3</v>
      </c>
      <c r="D1894" s="39" t="str">
        <f t="shared" si="46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450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451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85">
        <f t="shared" si="452"/>
        <v>76227.623999999996</v>
      </c>
      <c r="AD1894" s="141">
        <v>8.8300000000000003E-2</v>
      </c>
      <c r="AE1894" s="186">
        <f t="shared" si="453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236" t="str">
        <f t="shared" si="460"/>
        <v>YAMAHA_Mounter</v>
      </c>
      <c r="AS1894" s="22">
        <f t="shared" si="459"/>
        <v>13</v>
      </c>
      <c r="AT1894" s="238" t="str">
        <f t="shared" si="461"/>
        <v>&gt; 6 months</v>
      </c>
    </row>
    <row r="1895" spans="1:46" s="12" customFormat="1">
      <c r="A1895" s="13" t="s">
        <v>35</v>
      </c>
      <c r="B1895" s="179">
        <v>2021</v>
      </c>
      <c r="C1895" s="179">
        <v>3</v>
      </c>
      <c r="D1895" s="39" t="str">
        <f t="shared" si="46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450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451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85">
        <f t="shared" si="452"/>
        <v>79402.14</v>
      </c>
      <c r="AD1895" s="141">
        <v>0.17100000000000001</v>
      </c>
      <c r="AE1895" s="186">
        <f t="shared" si="453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236" t="str">
        <f t="shared" si="460"/>
        <v>YAMAHA_Mounter</v>
      </c>
      <c r="AS1895" s="22">
        <f t="shared" si="459"/>
        <v>13</v>
      </c>
      <c r="AT1895" s="238" t="str">
        <f t="shared" si="461"/>
        <v>&gt; 6 months</v>
      </c>
    </row>
    <row r="1896" spans="1:46" s="12" customFormat="1">
      <c r="A1896" s="13" t="s">
        <v>35</v>
      </c>
      <c r="B1896" s="179">
        <v>2021</v>
      </c>
      <c r="C1896" s="179">
        <v>3</v>
      </c>
      <c r="D1896" s="39" t="str">
        <f t="shared" si="46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450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451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85">
        <f t="shared" si="452"/>
        <v>79402.14</v>
      </c>
      <c r="AD1896" s="141">
        <v>0.17100000000000001</v>
      </c>
      <c r="AE1896" s="186">
        <f t="shared" si="453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236" t="str">
        <f t="shared" si="460"/>
        <v>YAMAHA_Mounter</v>
      </c>
      <c r="AS1896" s="22">
        <f t="shared" si="459"/>
        <v>13</v>
      </c>
      <c r="AT1896" s="238" t="str">
        <f t="shared" si="461"/>
        <v>&gt; 6 months</v>
      </c>
    </row>
    <row r="1897" spans="1:46" s="12" customFormat="1">
      <c r="A1897" s="13" t="s">
        <v>35</v>
      </c>
      <c r="B1897" s="179">
        <v>2021</v>
      </c>
      <c r="C1897" s="179">
        <v>3</v>
      </c>
      <c r="D1897" s="39" t="str">
        <f t="shared" si="46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450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451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85">
        <f t="shared" si="452"/>
        <v>74367.974999999991</v>
      </c>
      <c r="AD1897" s="141">
        <v>8.2699999999999996E-2</v>
      </c>
      <c r="AE1897" s="186">
        <f t="shared" si="453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236" t="str">
        <f t="shared" si="460"/>
        <v>YAMAHA_Mounter</v>
      </c>
      <c r="AS1897" s="22">
        <f t="shared" si="459"/>
        <v>13</v>
      </c>
      <c r="AT1897" s="238" t="str">
        <f t="shared" si="461"/>
        <v>&gt; 6 months</v>
      </c>
    </row>
    <row r="1898" spans="1:46" s="12" customFormat="1">
      <c r="A1898" s="13" t="s">
        <v>35</v>
      </c>
      <c r="B1898" s="179">
        <v>2021</v>
      </c>
      <c r="C1898" s="179">
        <v>3</v>
      </c>
      <c r="D1898" s="39" t="str">
        <f t="shared" si="46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450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451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85">
        <f t="shared" si="452"/>
        <v>74367.974999999991</v>
      </c>
      <c r="AD1898" s="141">
        <v>8.2699999999999996E-2</v>
      </c>
      <c r="AE1898" s="186">
        <f t="shared" si="453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236" t="str">
        <f t="shared" si="460"/>
        <v>YAMAHA_Mounter</v>
      </c>
      <c r="AS1898" s="22">
        <f t="shared" si="459"/>
        <v>13</v>
      </c>
      <c r="AT1898" s="238" t="str">
        <f t="shared" si="461"/>
        <v>&gt; 6 months</v>
      </c>
    </row>
    <row r="1899" spans="1:46" s="12" customFormat="1">
      <c r="A1899" s="13" t="s">
        <v>35</v>
      </c>
      <c r="B1899" s="179">
        <v>2021</v>
      </c>
      <c r="C1899" s="179">
        <v>3</v>
      </c>
      <c r="D1899" s="39" t="str">
        <f t="shared" si="46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450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451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85">
        <f t="shared" si="452"/>
        <v>74367.974999999991</v>
      </c>
      <c r="AD1899" s="141">
        <v>8.2699999999999996E-2</v>
      </c>
      <c r="AE1899" s="186">
        <f t="shared" si="453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236" t="str">
        <f t="shared" si="460"/>
        <v>YAMAHA_Mounter</v>
      </c>
      <c r="AS1899" s="22">
        <f t="shared" si="459"/>
        <v>13</v>
      </c>
      <c r="AT1899" s="238" t="str">
        <f t="shared" si="461"/>
        <v>&gt; 6 months</v>
      </c>
    </row>
    <row r="1900" spans="1:46" s="12" customFormat="1">
      <c r="A1900" s="13" t="s">
        <v>35</v>
      </c>
      <c r="B1900" s="179">
        <v>2021</v>
      </c>
      <c r="C1900" s="179">
        <v>3</v>
      </c>
      <c r="D1900" s="39" t="str">
        <f t="shared" si="46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450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451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85">
        <f t="shared" si="452"/>
        <v>74367.974999999991</v>
      </c>
      <c r="AD1900" s="141">
        <v>8.2699999999999996E-2</v>
      </c>
      <c r="AE1900" s="186">
        <f t="shared" si="453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236" t="str">
        <f t="shared" si="460"/>
        <v>YAMAHA_Mounter</v>
      </c>
      <c r="AS1900" s="22">
        <f t="shared" si="459"/>
        <v>13</v>
      </c>
      <c r="AT1900" s="238" t="str">
        <f t="shared" si="461"/>
        <v>&gt; 6 months</v>
      </c>
    </row>
    <row r="1901" spans="1:46" s="12" customFormat="1">
      <c r="A1901" s="13" t="s">
        <v>40</v>
      </c>
      <c r="B1901" s="179">
        <v>2021</v>
      </c>
      <c r="C1901" s="179">
        <v>4</v>
      </c>
      <c r="D1901" s="39" t="str">
        <f t="shared" si="46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450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451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85">
        <f t="shared" si="452"/>
        <v>57459.524400000002</v>
      </c>
      <c r="AD1901" s="141">
        <v>7.6200000000000004E-2</v>
      </c>
      <c r="AE1901" s="186">
        <f t="shared" si="453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236" t="str">
        <f t="shared" si="460"/>
        <v>YAMAHA_Mounter</v>
      </c>
      <c r="AS1901" s="22">
        <f t="shared" si="459"/>
        <v>12</v>
      </c>
      <c r="AT1901" s="238" t="str">
        <f t="shared" si="461"/>
        <v>&gt; 6 months</v>
      </c>
    </row>
    <row r="1902" spans="1:46" s="12" customFormat="1">
      <c r="A1902" s="13" t="s">
        <v>40</v>
      </c>
      <c r="B1902" s="179">
        <v>2021</v>
      </c>
      <c r="C1902" s="179">
        <v>4</v>
      </c>
      <c r="D1902" s="39" t="str">
        <f t="shared" si="46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450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451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85">
        <f t="shared" si="452"/>
        <v>37376.1</v>
      </c>
      <c r="AD1902" s="141">
        <v>7.6200000000000004E-2</v>
      </c>
      <c r="AE1902" s="186">
        <f t="shared" si="453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236" t="str">
        <f t="shared" si="460"/>
        <v>YAMAHA_Mounter</v>
      </c>
      <c r="AS1902" s="22">
        <f t="shared" si="459"/>
        <v>12</v>
      </c>
      <c r="AT1902" s="238" t="str">
        <f t="shared" si="461"/>
        <v>&gt; 6 months</v>
      </c>
    </row>
    <row r="1903" spans="1:46" s="12" customFormat="1">
      <c r="A1903" s="13" t="s">
        <v>40</v>
      </c>
      <c r="B1903" s="179">
        <v>2021</v>
      </c>
      <c r="C1903" s="179">
        <v>5</v>
      </c>
      <c r="D1903" s="39" t="str">
        <f t="shared" si="46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450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451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85">
        <f t="shared" si="452"/>
        <v>66001.679999999993</v>
      </c>
      <c r="AD1903" s="141">
        <v>8.4099999999999994E-2</v>
      </c>
      <c r="AE1903" s="186">
        <f t="shared" si="453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236" t="str">
        <f t="shared" si="460"/>
        <v>YAMAHA_Mounter</v>
      </c>
      <c r="AS1903" s="22">
        <f t="shared" si="459"/>
        <v>11</v>
      </c>
      <c r="AT1903" s="238" t="str">
        <f t="shared" si="461"/>
        <v>&gt; 6 months</v>
      </c>
    </row>
    <row r="1904" spans="1:46" s="12" customFormat="1">
      <c r="A1904" s="13" t="s">
        <v>40</v>
      </c>
      <c r="B1904" s="179">
        <v>2021</v>
      </c>
      <c r="C1904" s="179">
        <v>5</v>
      </c>
      <c r="D1904" s="39" t="str">
        <f t="shared" si="46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450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451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85">
        <f t="shared" si="452"/>
        <v>86484.96</v>
      </c>
      <c r="AD1904" s="141">
        <v>0.11020000000000001</v>
      </c>
      <c r="AE1904" s="186">
        <f t="shared" si="453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236" t="str">
        <f t="shared" si="460"/>
        <v>YAMAHA_Mounter</v>
      </c>
      <c r="AS1904" s="22">
        <f t="shared" si="459"/>
        <v>11</v>
      </c>
      <c r="AT1904" s="238" t="str">
        <f t="shared" si="461"/>
        <v>&gt; 6 months</v>
      </c>
    </row>
    <row r="1905" spans="1:46" s="12" customFormat="1">
      <c r="A1905" s="13" t="s">
        <v>40</v>
      </c>
      <c r="B1905" s="179">
        <v>2021</v>
      </c>
      <c r="C1905" s="179">
        <v>6</v>
      </c>
      <c r="D1905" s="39" t="str">
        <f t="shared" si="46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450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451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85">
        <f t="shared" si="452"/>
        <v>72590.971681415933</v>
      </c>
      <c r="AD1905" s="141">
        <v>0.12709999999999999</v>
      </c>
      <c r="AE1905" s="186">
        <f t="shared" si="453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236" t="str">
        <f t="shared" si="460"/>
        <v>YAMAHA_Mounter</v>
      </c>
      <c r="AS1905" s="22">
        <f t="shared" si="459"/>
        <v>10</v>
      </c>
      <c r="AT1905" s="238" t="str">
        <f t="shared" si="461"/>
        <v>&gt; 6 months</v>
      </c>
    </row>
    <row r="1906" spans="1:46" s="12" customFormat="1">
      <c r="A1906" s="13" t="s">
        <v>40</v>
      </c>
      <c r="B1906" s="179">
        <v>2021</v>
      </c>
      <c r="C1906" s="179">
        <v>6</v>
      </c>
      <c r="D1906" s="39" t="str">
        <f t="shared" si="46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450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451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85">
        <f t="shared" si="452"/>
        <v>49121.94</v>
      </c>
      <c r="AD1906" s="141">
        <v>0.10150000000000001</v>
      </c>
      <c r="AE1906" s="186">
        <f t="shared" si="453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236" t="str">
        <f t="shared" si="460"/>
        <v>YAMAHA_Mounter</v>
      </c>
      <c r="AS1906" s="22">
        <f t="shared" si="459"/>
        <v>10</v>
      </c>
      <c r="AT1906" s="238" t="str">
        <f t="shared" si="461"/>
        <v>&gt; 6 months</v>
      </c>
    </row>
    <row r="1907" spans="1:46" s="12" customFormat="1">
      <c r="A1907" s="13" t="s">
        <v>40</v>
      </c>
      <c r="B1907" s="179">
        <v>2021</v>
      </c>
      <c r="C1907" s="179">
        <v>6</v>
      </c>
      <c r="D1907" s="39" t="str">
        <f t="shared" si="46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450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451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85">
        <f t="shared" si="452"/>
        <v>86447.289600000004</v>
      </c>
      <c r="AD1907" s="141">
        <v>9.8000000000000004E-2</v>
      </c>
      <c r="AE1907" s="186">
        <f t="shared" si="453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236" t="str">
        <f t="shared" si="460"/>
        <v>YAMAHA_Mounter</v>
      </c>
      <c r="AS1907" s="22">
        <f t="shared" si="459"/>
        <v>10</v>
      </c>
      <c r="AT1907" s="238" t="str">
        <f t="shared" si="461"/>
        <v>&gt; 6 months</v>
      </c>
    </row>
    <row r="1908" spans="1:46" s="12" customFormat="1">
      <c r="A1908" s="13" t="s">
        <v>40</v>
      </c>
      <c r="B1908" s="179">
        <v>2021</v>
      </c>
      <c r="C1908" s="179">
        <v>6</v>
      </c>
      <c r="D1908" s="39" t="str">
        <f t="shared" si="46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450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451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85">
        <f t="shared" si="452"/>
        <v>50632.68</v>
      </c>
      <c r="AD1908" s="141">
        <v>9.8000000000000004E-2</v>
      </c>
      <c r="AE1908" s="186">
        <f t="shared" si="453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236" t="str">
        <f t="shared" si="460"/>
        <v>YAMAHA_Mounter</v>
      </c>
      <c r="AS1908" s="22">
        <f t="shared" si="459"/>
        <v>10</v>
      </c>
      <c r="AT1908" s="238" t="str">
        <f t="shared" si="461"/>
        <v>&gt; 6 months</v>
      </c>
    </row>
    <row r="1909" spans="1:46" s="12" customFormat="1">
      <c r="A1909" s="13" t="s">
        <v>40</v>
      </c>
      <c r="B1909" s="179">
        <v>2021</v>
      </c>
      <c r="C1909" s="179">
        <v>6</v>
      </c>
      <c r="D1909" s="39" t="str">
        <f t="shared" si="46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450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451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85">
        <f t="shared" si="452"/>
        <v>50632.68</v>
      </c>
      <c r="AD1909" s="141">
        <v>9.8000000000000004E-2</v>
      </c>
      <c r="AE1909" s="186">
        <f t="shared" si="453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236" t="str">
        <f t="shared" si="460"/>
        <v>YAMAHA_Mounter</v>
      </c>
      <c r="AS1909" s="22">
        <f t="shared" si="459"/>
        <v>10</v>
      </c>
      <c r="AT1909" s="238" t="str">
        <f t="shared" si="461"/>
        <v>&gt; 6 months</v>
      </c>
    </row>
    <row r="1910" spans="1:46" s="12" customFormat="1">
      <c r="A1910" s="13" t="s">
        <v>40</v>
      </c>
      <c r="B1910" s="179">
        <v>2021</v>
      </c>
      <c r="C1910" s="179">
        <v>6</v>
      </c>
      <c r="D1910" s="39" t="str">
        <f t="shared" si="46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450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451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85">
        <f t="shared" si="452"/>
        <v>50227.200000000004</v>
      </c>
      <c r="AD1910" s="141">
        <v>6.4000000000000001E-2</v>
      </c>
      <c r="AE1910" s="186">
        <f t="shared" si="453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236" t="str">
        <f t="shared" si="460"/>
        <v>YAMAHA_Mounter</v>
      </c>
      <c r="AS1910" s="22">
        <f t="shared" si="459"/>
        <v>10</v>
      </c>
      <c r="AT1910" s="238" t="str">
        <f t="shared" si="461"/>
        <v>&gt; 6 months</v>
      </c>
    </row>
    <row r="1911" spans="1:46" s="12" customFormat="1">
      <c r="A1911" s="13" t="s">
        <v>40</v>
      </c>
      <c r="B1911" s="179">
        <v>2021</v>
      </c>
      <c r="C1911" s="179">
        <v>6</v>
      </c>
      <c r="D1911" s="39" t="str">
        <f t="shared" si="46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450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451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85">
        <f t="shared" si="452"/>
        <v>36833.279999999999</v>
      </c>
      <c r="AD1911" s="141">
        <v>6.4000000000000001E-2</v>
      </c>
      <c r="AE1911" s="186">
        <f t="shared" si="453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236" t="str">
        <f t="shared" si="460"/>
        <v>YAMAHA_Mounter</v>
      </c>
      <c r="AS1911" s="22">
        <f t="shared" si="459"/>
        <v>10</v>
      </c>
      <c r="AT1911" s="238" t="str">
        <f t="shared" si="461"/>
        <v>&gt; 6 months</v>
      </c>
    </row>
    <row r="1912" spans="1:46" s="12" customFormat="1">
      <c r="A1912" s="13" t="s">
        <v>40</v>
      </c>
      <c r="B1912" s="179">
        <v>2021</v>
      </c>
      <c r="C1912" s="179">
        <v>9</v>
      </c>
      <c r="D1912" s="39" t="str">
        <f t="shared" si="46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450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451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85">
        <f t="shared" si="452"/>
        <v>147267.72</v>
      </c>
      <c r="AD1912" s="141">
        <v>0.12509999999999999</v>
      </c>
      <c r="AE1912" s="186">
        <f t="shared" si="453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236" t="str">
        <f t="shared" si="460"/>
        <v>YAMAHA_Mounter</v>
      </c>
      <c r="AS1912" s="22">
        <f t="shared" si="459"/>
        <v>7</v>
      </c>
      <c r="AT1912" s="238" t="str">
        <f t="shared" si="461"/>
        <v>&gt; 6 months</v>
      </c>
    </row>
    <row r="1913" spans="1:46" s="12" customFormat="1">
      <c r="A1913" s="13" t="s">
        <v>40</v>
      </c>
      <c r="B1913" s="179">
        <v>2021</v>
      </c>
      <c r="C1913" s="179">
        <v>9</v>
      </c>
      <c r="D1913" s="39" t="str">
        <f t="shared" si="46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450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451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85">
        <f t="shared" si="452"/>
        <v>67088.627999999997</v>
      </c>
      <c r="AD1913" s="141">
        <v>0.12509999999999999</v>
      </c>
      <c r="AE1913" s="186">
        <f t="shared" si="453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236" t="str">
        <f t="shared" si="460"/>
        <v>YAMAHA_Mounter</v>
      </c>
      <c r="AS1913" s="22">
        <f t="shared" si="459"/>
        <v>7</v>
      </c>
      <c r="AT1913" s="238" t="str">
        <f t="shared" si="461"/>
        <v>&gt; 6 months</v>
      </c>
    </row>
    <row r="1914" spans="1:46" s="12" customFormat="1">
      <c r="A1914" s="13" t="s">
        <v>40</v>
      </c>
      <c r="B1914" s="179">
        <v>2021</v>
      </c>
      <c r="C1914" s="179">
        <v>9</v>
      </c>
      <c r="D1914" s="39" t="str">
        <f t="shared" si="46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450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451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85">
        <f t="shared" si="452"/>
        <v>155732.56814159293</v>
      </c>
      <c r="AD1914" s="141">
        <v>0.17030000000000001</v>
      </c>
      <c r="AE1914" s="186">
        <f t="shared" si="453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236" t="str">
        <f t="shared" si="460"/>
        <v>YAMAHA_Mounter</v>
      </c>
      <c r="AS1914" s="22">
        <f t="shared" si="459"/>
        <v>7</v>
      </c>
      <c r="AT1914" s="238" t="str">
        <f t="shared" si="461"/>
        <v>&gt; 6 months</v>
      </c>
    </row>
    <row r="1915" spans="1:46" s="12" customFormat="1">
      <c r="A1915" s="13" t="s">
        <v>40</v>
      </c>
      <c r="B1915" s="179">
        <v>2021</v>
      </c>
      <c r="C1915" s="179">
        <v>8</v>
      </c>
      <c r="D1915" s="39" t="str">
        <f t="shared" si="46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450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451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85">
        <f t="shared" si="452"/>
        <v>66224.039999999994</v>
      </c>
      <c r="AD1915" s="141">
        <v>0.122</v>
      </c>
      <c r="AE1915" s="186">
        <f t="shared" si="453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236" t="str">
        <f t="shared" si="460"/>
        <v>YAMAHA_Mounter</v>
      </c>
      <c r="AS1915" s="22">
        <f t="shared" si="459"/>
        <v>8</v>
      </c>
      <c r="AT1915" s="238" t="str">
        <f t="shared" si="461"/>
        <v>&gt; 6 months</v>
      </c>
    </row>
    <row r="1916" spans="1:46" s="12" customFormat="1">
      <c r="A1916" s="13" t="s">
        <v>40</v>
      </c>
      <c r="B1916" s="179">
        <v>2021</v>
      </c>
      <c r="C1916" s="179">
        <v>8</v>
      </c>
      <c r="D1916" s="39" t="str">
        <f t="shared" si="46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450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451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85">
        <f t="shared" si="452"/>
        <v>101330.76</v>
      </c>
      <c r="AD1916" s="141">
        <v>0.122</v>
      </c>
      <c r="AE1916" s="186">
        <f t="shared" si="453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236" t="str">
        <f t="shared" si="460"/>
        <v>YAMAHA_Mounter</v>
      </c>
      <c r="AS1916" s="22">
        <f t="shared" si="459"/>
        <v>8</v>
      </c>
      <c r="AT1916" s="238" t="str">
        <f t="shared" si="461"/>
        <v>&gt; 6 months</v>
      </c>
    </row>
    <row r="1917" spans="1:46" s="12" customFormat="1">
      <c r="A1917" s="13" t="s">
        <v>40</v>
      </c>
      <c r="B1917" s="179">
        <v>2021</v>
      </c>
      <c r="C1917" s="179">
        <v>10</v>
      </c>
      <c r="D1917" s="39" t="str">
        <f t="shared" si="46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450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451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85">
        <f t="shared" si="452"/>
        <v>120643.38</v>
      </c>
      <c r="AD1917" s="141">
        <v>0.129</v>
      </c>
      <c r="AE1917" s="186">
        <f t="shared" si="453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236" t="str">
        <f t="shared" si="460"/>
        <v>YAMAHA_Mounter</v>
      </c>
      <c r="AS1917" s="22">
        <f t="shared" si="459"/>
        <v>6</v>
      </c>
      <c r="AT1917" s="238" t="str">
        <f t="shared" si="461"/>
        <v>4-6 months</v>
      </c>
    </row>
    <row r="1918" spans="1:46" s="12" customFormat="1">
      <c r="A1918" s="13" t="s">
        <v>40</v>
      </c>
      <c r="B1918" s="179">
        <v>2021</v>
      </c>
      <c r="C1918" s="179">
        <v>10</v>
      </c>
      <c r="D1918" s="39" t="str">
        <f t="shared" si="46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450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451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85">
        <f t="shared" si="452"/>
        <v>130139.45999999999</v>
      </c>
      <c r="AD1918" s="141">
        <v>0.1206</v>
      </c>
      <c r="AE1918" s="186">
        <f t="shared" si="453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236" t="str">
        <f t="shared" si="460"/>
        <v>YAMAHA_Mounter</v>
      </c>
      <c r="AS1918" s="22">
        <f t="shared" si="459"/>
        <v>6</v>
      </c>
      <c r="AT1918" s="238" t="str">
        <f t="shared" si="461"/>
        <v>4-6 months</v>
      </c>
    </row>
    <row r="1919" spans="1:46" s="12" customFormat="1">
      <c r="A1919" s="13" t="s">
        <v>40</v>
      </c>
      <c r="B1919" s="179">
        <v>2021</v>
      </c>
      <c r="C1919" s="179">
        <v>10</v>
      </c>
      <c r="D1919" s="39" t="str">
        <f t="shared" si="46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450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451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85">
        <f t="shared" si="452"/>
        <v>70985.16</v>
      </c>
      <c r="AD1919" s="141">
        <v>0.1206</v>
      </c>
      <c r="AE1919" s="186">
        <f t="shared" si="453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236" t="str">
        <f t="shared" si="460"/>
        <v>YAMAHA_Mounter</v>
      </c>
      <c r="AS1919" s="22">
        <f t="shared" si="459"/>
        <v>6</v>
      </c>
      <c r="AT1919" s="238" t="str">
        <f t="shared" si="461"/>
        <v>4-6 months</v>
      </c>
    </row>
    <row r="1920" spans="1:46" s="12" customFormat="1">
      <c r="A1920" s="13" t="s">
        <v>40</v>
      </c>
      <c r="B1920" s="179">
        <v>2021</v>
      </c>
      <c r="C1920" s="179">
        <v>10</v>
      </c>
      <c r="D1920" s="39" t="str">
        <f t="shared" si="46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450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451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85">
        <f t="shared" si="452"/>
        <v>70985.16</v>
      </c>
      <c r="AD1920" s="141">
        <v>0.1206</v>
      </c>
      <c r="AE1920" s="186">
        <f t="shared" si="453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236" t="str">
        <f t="shared" si="460"/>
        <v>YAMAHA_Mounter</v>
      </c>
      <c r="AS1920" s="22">
        <f t="shared" si="459"/>
        <v>6</v>
      </c>
      <c r="AT1920" s="238" t="str">
        <f t="shared" si="461"/>
        <v>4-6 months</v>
      </c>
    </row>
    <row r="1921" spans="1:46" s="12" customFormat="1">
      <c r="A1921" s="13" t="s">
        <v>40</v>
      </c>
      <c r="B1921" s="179">
        <v>2021</v>
      </c>
      <c r="C1921" s="179">
        <v>11</v>
      </c>
      <c r="D1921" s="39" t="str">
        <f t="shared" si="46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450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451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85">
        <f t="shared" si="452"/>
        <v>100666.1946902655</v>
      </c>
      <c r="AD1921" s="141">
        <v>0.13320000000000001</v>
      </c>
      <c r="AE1921" s="186">
        <f t="shared" si="453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236" t="str">
        <f t="shared" si="460"/>
        <v>YAMAHA_Mounter</v>
      </c>
      <c r="AS1921" s="22">
        <f t="shared" si="459"/>
        <v>5</v>
      </c>
      <c r="AT1921" s="238" t="str">
        <f t="shared" si="461"/>
        <v>4-6 months</v>
      </c>
    </row>
    <row r="1922" spans="1:46" s="12" customFormat="1">
      <c r="A1922" s="13" t="s">
        <v>40</v>
      </c>
      <c r="B1922" s="179">
        <v>2021</v>
      </c>
      <c r="C1922" s="179">
        <v>11</v>
      </c>
      <c r="D1922" s="39" t="str">
        <f t="shared" si="46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85">
        <f t="shared" ref="AC1922:AC1985" si="468">IF(R1922&lt;&gt;"",AB1922*AD1922,"")</f>
        <v>129427.96460176994</v>
      </c>
      <c r="AD1922" s="141">
        <v>0.13320000000000001</v>
      </c>
      <c r="AE1922" s="186">
        <f t="shared" ref="AE1922:AE1985" si="46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236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38" t="str">
        <f t="shared" si="461"/>
        <v>4-6 months</v>
      </c>
    </row>
    <row r="1923" spans="1:46" s="12" customFormat="1">
      <c r="A1923" s="13" t="s">
        <v>40</v>
      </c>
      <c r="B1923" s="179">
        <v>2021</v>
      </c>
      <c r="C1923" s="179">
        <v>11</v>
      </c>
      <c r="D1923" s="39" t="str">
        <f t="shared" si="46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46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46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85">
        <f t="shared" si="468"/>
        <v>51954.414000000004</v>
      </c>
      <c r="AD1923" s="141">
        <v>8.5000000000000006E-2</v>
      </c>
      <c r="AE1923" s="186">
        <f t="shared" si="46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236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38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40</v>
      </c>
      <c r="B1924" s="179">
        <v>2021</v>
      </c>
      <c r="C1924" s="179">
        <v>12</v>
      </c>
      <c r="D1924" s="39" t="str">
        <f t="shared" si="46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46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46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85">
        <f t="shared" si="468"/>
        <v>118629.06</v>
      </c>
      <c r="AD1924" s="141">
        <v>0.21340000000000001</v>
      </c>
      <c r="AE1924" s="186">
        <f t="shared" si="46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236" t="str">
        <f t="shared" si="476"/>
        <v>YAMAHA_Mounter</v>
      </c>
      <c r="AS1924" s="22">
        <f t="shared" si="475"/>
        <v>4</v>
      </c>
      <c r="AT1924" s="238" t="str">
        <f t="shared" si="477"/>
        <v>4-6 months</v>
      </c>
    </row>
    <row r="1925" spans="1:46" s="12" customFormat="1">
      <c r="A1925" s="13" t="s">
        <v>40</v>
      </c>
      <c r="B1925" s="179">
        <v>2021</v>
      </c>
      <c r="C1925" s="179">
        <v>12</v>
      </c>
      <c r="D1925" s="39" t="str">
        <f t="shared" si="46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46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46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85">
        <f t="shared" si="468"/>
        <v>116451.24</v>
      </c>
      <c r="AD1925" s="141">
        <v>0.12280000000000001</v>
      </c>
      <c r="AE1925" s="186">
        <f t="shared" si="46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236" t="str">
        <f t="shared" si="476"/>
        <v>YAMAHA_Mounter</v>
      </c>
      <c r="AS1925" s="22">
        <f t="shared" si="475"/>
        <v>4</v>
      </c>
      <c r="AT1925" s="238" t="str">
        <f t="shared" si="477"/>
        <v>4-6 months</v>
      </c>
    </row>
    <row r="1926" spans="1:46" s="12" customFormat="1">
      <c r="A1926" s="13" t="s">
        <v>40</v>
      </c>
      <c r="B1926" s="179">
        <v>2021</v>
      </c>
      <c r="C1926" s="179">
        <v>12</v>
      </c>
      <c r="D1926" s="39" t="str">
        <f t="shared" si="46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46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46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85">
        <f t="shared" si="468"/>
        <v>116451.24</v>
      </c>
      <c r="AD1926" s="141">
        <v>0.12280000000000001</v>
      </c>
      <c r="AE1926" s="186">
        <f t="shared" si="46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236" t="str">
        <f t="shared" si="476"/>
        <v>YAMAHA_Mounter</v>
      </c>
      <c r="AS1926" s="22">
        <f t="shared" si="475"/>
        <v>4</v>
      </c>
      <c r="AT1926" s="238" t="str">
        <f t="shared" si="477"/>
        <v>4-6 months</v>
      </c>
    </row>
    <row r="1927" spans="1:46" s="12" customFormat="1">
      <c r="A1927" s="13" t="s">
        <v>40</v>
      </c>
      <c r="B1927" s="179">
        <v>2021</v>
      </c>
      <c r="C1927" s="179">
        <v>12</v>
      </c>
      <c r="D1927" s="39" t="str">
        <f t="shared" si="46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46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46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85">
        <f t="shared" si="468"/>
        <v>88342.32</v>
      </c>
      <c r="AD1927" s="141">
        <v>0.12280000000000001</v>
      </c>
      <c r="AE1927" s="186">
        <f t="shared" si="46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236" t="str">
        <f t="shared" si="476"/>
        <v>YAMAHA_Mounter</v>
      </c>
      <c r="AS1927" s="22">
        <f t="shared" si="475"/>
        <v>4</v>
      </c>
      <c r="AT1927" s="238" t="str">
        <f t="shared" si="477"/>
        <v>4-6 months</v>
      </c>
    </row>
    <row r="1928" spans="1:46" s="12" customFormat="1">
      <c r="A1928" s="13" t="s">
        <v>40</v>
      </c>
      <c r="B1928" s="179">
        <v>2021</v>
      </c>
      <c r="C1928" s="179">
        <v>12</v>
      </c>
      <c r="D1928" s="39" t="str">
        <f t="shared" si="46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46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46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85">
        <f t="shared" si="468"/>
        <v>88342.32</v>
      </c>
      <c r="AD1928" s="141">
        <v>0.12280000000000001</v>
      </c>
      <c r="AE1928" s="186">
        <f t="shared" si="46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236" t="str">
        <f t="shared" si="476"/>
        <v>YAMAHA_Mounter</v>
      </c>
      <c r="AS1928" s="22">
        <f t="shared" si="475"/>
        <v>4</v>
      </c>
      <c r="AT1928" s="238" t="str">
        <f t="shared" si="477"/>
        <v>4-6 months</v>
      </c>
    </row>
    <row r="1929" spans="1:46" s="12" customFormat="1">
      <c r="A1929" s="13" t="s">
        <v>40</v>
      </c>
      <c r="B1929" s="179">
        <v>2021</v>
      </c>
      <c r="C1929" s="179">
        <v>4</v>
      </c>
      <c r="D1929" s="39" t="str">
        <f t="shared" si="46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46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46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85">
        <f t="shared" si="468"/>
        <v>77552.975999999995</v>
      </c>
      <c r="AD1929" s="141">
        <v>0.1004</v>
      </c>
      <c r="AE1929" s="186">
        <f t="shared" si="46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236" t="str">
        <f t="shared" si="476"/>
        <v>YAMAHA_Mounter</v>
      </c>
      <c r="AS1929" s="22">
        <f t="shared" si="475"/>
        <v>13</v>
      </c>
      <c r="AT1929" s="238" t="str">
        <f t="shared" si="477"/>
        <v>&gt; 6 months</v>
      </c>
    </row>
    <row r="1930" spans="1:46" s="12" customFormat="1">
      <c r="A1930" s="13" t="s">
        <v>40</v>
      </c>
      <c r="B1930" s="179">
        <v>2021</v>
      </c>
      <c r="C1930" s="179">
        <v>4</v>
      </c>
      <c r="D1930" s="39" t="str">
        <f t="shared" si="46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46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46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85">
        <f t="shared" si="468"/>
        <v>77552.975999999995</v>
      </c>
      <c r="AD1930" s="141">
        <v>0.1004</v>
      </c>
      <c r="AE1930" s="186">
        <f t="shared" si="46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236" t="str">
        <f t="shared" si="476"/>
        <v>YAMAHA_Mounter</v>
      </c>
      <c r="AS1930" s="22">
        <f t="shared" si="475"/>
        <v>13</v>
      </c>
      <c r="AT1930" s="238" t="str">
        <f t="shared" si="477"/>
        <v>&gt; 6 months</v>
      </c>
    </row>
    <row r="1931" spans="1:46" s="12" customFormat="1">
      <c r="A1931" s="13" t="s">
        <v>40</v>
      </c>
      <c r="B1931" s="179">
        <v>2021</v>
      </c>
      <c r="C1931" s="179">
        <v>5</v>
      </c>
      <c r="D1931" s="39" t="str">
        <f t="shared" si="46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46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46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85">
        <f t="shared" si="468"/>
        <v>136049.69247787612</v>
      </c>
      <c r="AD1931" s="141">
        <v>0.20649999999999999</v>
      </c>
      <c r="AE1931" s="186">
        <f t="shared" si="46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236" t="str">
        <f t="shared" si="476"/>
        <v>YAMAHA_Mounter</v>
      </c>
      <c r="AS1931" s="22">
        <f t="shared" si="475"/>
        <v>12</v>
      </c>
      <c r="AT1931" s="238" t="str">
        <f t="shared" si="477"/>
        <v>&gt; 6 months</v>
      </c>
    </row>
    <row r="1932" spans="1:46" s="12" customFormat="1">
      <c r="A1932" s="13" t="s">
        <v>40</v>
      </c>
      <c r="B1932" s="179">
        <v>2021</v>
      </c>
      <c r="C1932" s="179">
        <v>5</v>
      </c>
      <c r="D1932" s="39" t="str">
        <f t="shared" si="46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46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46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85">
        <f t="shared" si="468"/>
        <v>35861.939999999995</v>
      </c>
      <c r="AD1932" s="141">
        <v>8.4599999999999995E-2</v>
      </c>
      <c r="AE1932" s="186">
        <f t="shared" si="46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236" t="str">
        <f t="shared" si="476"/>
        <v>YAMAHA_Mounter</v>
      </c>
      <c r="AS1932" s="22">
        <f t="shared" si="475"/>
        <v>12</v>
      </c>
      <c r="AT1932" s="238" t="str">
        <f t="shared" si="477"/>
        <v>&gt; 6 months</v>
      </c>
    </row>
    <row r="1933" spans="1:46" s="12" customFormat="1">
      <c r="A1933" s="13" t="s">
        <v>40</v>
      </c>
      <c r="B1933" s="179">
        <v>2021</v>
      </c>
      <c r="C1933" s="179">
        <v>5</v>
      </c>
      <c r="D1933" s="39" t="str">
        <f t="shared" si="46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46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46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85">
        <f t="shared" si="468"/>
        <v>35861.939999999995</v>
      </c>
      <c r="AD1933" s="141">
        <v>8.4599999999999995E-2</v>
      </c>
      <c r="AE1933" s="186">
        <f t="shared" si="46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236" t="str">
        <f t="shared" si="476"/>
        <v>YAMAHA_Mounter</v>
      </c>
      <c r="AS1933" s="22">
        <f t="shared" si="475"/>
        <v>12</v>
      </c>
      <c r="AT1933" s="238" t="str">
        <f t="shared" si="477"/>
        <v>&gt; 6 months</v>
      </c>
    </row>
    <row r="1934" spans="1:46" s="12" customFormat="1">
      <c r="A1934" s="13" t="s">
        <v>40</v>
      </c>
      <c r="B1934" s="179">
        <v>2021</v>
      </c>
      <c r="C1934" s="179">
        <v>6</v>
      </c>
      <c r="D1934" s="39" t="str">
        <f t="shared" si="46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46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46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85">
        <f t="shared" si="468"/>
        <v>76100.08565352</v>
      </c>
      <c r="AD1934" s="141">
        <v>0.1114</v>
      </c>
      <c r="AE1934" s="186">
        <f t="shared" si="46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236" t="str">
        <f t="shared" si="476"/>
        <v>YAMAHA_Mounter</v>
      </c>
      <c r="AS1934" s="22">
        <f t="shared" si="475"/>
        <v>11</v>
      </c>
      <c r="AT1934" s="238" t="str">
        <f t="shared" si="477"/>
        <v>&gt; 6 months</v>
      </c>
    </row>
    <row r="1935" spans="1:46" s="12" customFormat="1">
      <c r="A1935" s="13" t="s">
        <v>40</v>
      </c>
      <c r="B1935" s="179">
        <v>2021</v>
      </c>
      <c r="C1935" s="179">
        <v>6</v>
      </c>
      <c r="D1935" s="39" t="str">
        <f t="shared" si="46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46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46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85">
        <f t="shared" si="468"/>
        <v>76100.08565352</v>
      </c>
      <c r="AD1935" s="141">
        <v>0.1114</v>
      </c>
      <c r="AE1935" s="186">
        <f t="shared" si="46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236" t="str">
        <f t="shared" si="476"/>
        <v>YAMAHA_Mounter</v>
      </c>
      <c r="AS1935" s="22">
        <f t="shared" si="475"/>
        <v>11</v>
      </c>
      <c r="AT1935" s="238" t="str">
        <f t="shared" si="477"/>
        <v>&gt; 6 months</v>
      </c>
    </row>
    <row r="1936" spans="1:46" s="12" customFormat="1">
      <c r="A1936" s="13" t="s">
        <v>40</v>
      </c>
      <c r="B1936" s="179">
        <v>2021</v>
      </c>
      <c r="C1936" s="179">
        <v>6</v>
      </c>
      <c r="D1936" s="39" t="str">
        <f t="shared" si="46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46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46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85">
        <f t="shared" si="468"/>
        <v>76100.08565352</v>
      </c>
      <c r="AD1936" s="141">
        <v>0.1114</v>
      </c>
      <c r="AE1936" s="186">
        <f t="shared" si="46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236" t="str">
        <f t="shared" si="476"/>
        <v>YAMAHA_Mounter</v>
      </c>
      <c r="AS1936" s="22">
        <f t="shared" si="475"/>
        <v>11</v>
      </c>
      <c r="AT1936" s="238" t="str">
        <f t="shared" si="477"/>
        <v>&gt; 6 months</v>
      </c>
    </row>
    <row r="1937" spans="1:46" s="12" customFormat="1">
      <c r="A1937" s="13" t="s">
        <v>40</v>
      </c>
      <c r="B1937" s="179">
        <v>2021</v>
      </c>
      <c r="C1937" s="179">
        <v>6</v>
      </c>
      <c r="D1937" s="39" t="str">
        <f t="shared" si="46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46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46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85">
        <f t="shared" si="468"/>
        <v>76100.08565352</v>
      </c>
      <c r="AD1937" s="141">
        <v>0.1114</v>
      </c>
      <c r="AE1937" s="186">
        <f t="shared" si="46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236" t="str">
        <f t="shared" si="476"/>
        <v>YAMAHA_Mounter</v>
      </c>
      <c r="AS1937" s="22">
        <f t="shared" si="475"/>
        <v>11</v>
      </c>
      <c r="AT1937" s="238" t="str">
        <f t="shared" si="477"/>
        <v>&gt; 6 months</v>
      </c>
    </row>
    <row r="1938" spans="1:46" s="12" customFormat="1">
      <c r="A1938" s="13" t="s">
        <v>40</v>
      </c>
      <c r="B1938" s="179">
        <v>2021</v>
      </c>
      <c r="C1938" s="179">
        <v>6</v>
      </c>
      <c r="D1938" s="39" t="str">
        <f t="shared" si="46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46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46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85">
        <f t="shared" si="468"/>
        <v>54436.072042639993</v>
      </c>
      <c r="AD1938" s="141">
        <v>0.1114</v>
      </c>
      <c r="AE1938" s="186">
        <f t="shared" si="46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236" t="str">
        <f t="shared" si="476"/>
        <v>YAMAHA_Mounter</v>
      </c>
      <c r="AS1938" s="22">
        <f t="shared" si="475"/>
        <v>11</v>
      </c>
      <c r="AT1938" s="238" t="str">
        <f t="shared" si="477"/>
        <v>&gt; 6 months</v>
      </c>
    </row>
    <row r="1939" spans="1:46" s="12" customFormat="1">
      <c r="A1939" s="13" t="s">
        <v>40</v>
      </c>
      <c r="B1939" s="179">
        <v>2021</v>
      </c>
      <c r="C1939" s="179">
        <v>6</v>
      </c>
      <c r="D1939" s="39" t="str">
        <f t="shared" si="46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46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46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85">
        <f t="shared" si="468"/>
        <v>58638.497711999997</v>
      </c>
      <c r="AD1939" s="141">
        <v>0.12</v>
      </c>
      <c r="AE1939" s="186">
        <f t="shared" si="46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236" t="str">
        <f t="shared" si="476"/>
        <v>YAMAHA_Mounter</v>
      </c>
      <c r="AS1939" s="22">
        <f t="shared" si="475"/>
        <v>11</v>
      </c>
      <c r="AT1939" s="238" t="str">
        <f t="shared" si="477"/>
        <v>&gt; 6 months</v>
      </c>
    </row>
    <row r="1940" spans="1:46" s="12" customFormat="1">
      <c r="A1940" s="13" t="s">
        <v>40</v>
      </c>
      <c r="B1940" s="179">
        <v>2021</v>
      </c>
      <c r="C1940" s="179">
        <v>6</v>
      </c>
      <c r="D1940" s="39" t="str">
        <f t="shared" si="46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46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46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85">
        <f t="shared" si="468"/>
        <v>58638.497711999997</v>
      </c>
      <c r="AD1940" s="141">
        <v>0.12</v>
      </c>
      <c r="AE1940" s="186">
        <f t="shared" si="46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236" t="str">
        <f t="shared" si="476"/>
        <v>YAMAHA_Mounter</v>
      </c>
      <c r="AS1940" s="22">
        <f t="shared" si="475"/>
        <v>11</v>
      </c>
      <c r="AT1940" s="238" t="str">
        <f t="shared" si="477"/>
        <v>&gt; 6 months</v>
      </c>
    </row>
    <row r="1941" spans="1:46" s="12" customFormat="1">
      <c r="A1941" s="13" t="s">
        <v>40</v>
      </c>
      <c r="B1941" s="179">
        <v>2021</v>
      </c>
      <c r="C1941" s="179">
        <v>11</v>
      </c>
      <c r="D1941" s="39" t="str">
        <f t="shared" si="46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46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46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85">
        <f t="shared" si="468"/>
        <v>120199.19999999998</v>
      </c>
      <c r="AD1941" s="141">
        <v>0.12759999999999999</v>
      </c>
      <c r="AE1941" s="186">
        <f t="shared" si="46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236" t="str">
        <f t="shared" si="476"/>
        <v>YAMAHA_Mounter</v>
      </c>
      <c r="AS1941" s="22">
        <f t="shared" si="475"/>
        <v>6</v>
      </c>
      <c r="AT1941" s="238" t="str">
        <f t="shared" si="477"/>
        <v>4-6 months</v>
      </c>
    </row>
    <row r="1942" spans="1:46" s="12" customFormat="1">
      <c r="A1942" s="13" t="s">
        <v>40</v>
      </c>
      <c r="B1942" s="179">
        <v>2021</v>
      </c>
      <c r="C1942" s="179">
        <v>11</v>
      </c>
      <c r="D1942" s="39" t="str">
        <f t="shared" si="46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46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46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85">
        <f t="shared" si="468"/>
        <v>88146.079999999987</v>
      </c>
      <c r="AD1942" s="141">
        <v>0.12759999999999999</v>
      </c>
      <c r="AE1942" s="186">
        <f t="shared" si="46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236" t="str">
        <f t="shared" si="476"/>
        <v>YAMAHA_Mounter</v>
      </c>
      <c r="AS1942" s="22">
        <f t="shared" si="475"/>
        <v>6</v>
      </c>
      <c r="AT1942" s="238" t="str">
        <f t="shared" si="477"/>
        <v>4-6 months</v>
      </c>
    </row>
    <row r="1943" spans="1:46" s="12" customFormat="1">
      <c r="A1943" s="13" t="s">
        <v>40</v>
      </c>
      <c r="B1943" s="179">
        <v>2021</v>
      </c>
      <c r="C1943" s="179">
        <v>11</v>
      </c>
      <c r="D1943" s="39" t="str">
        <f t="shared" si="46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46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46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85">
        <f t="shared" si="468"/>
        <v>97208.747999999978</v>
      </c>
      <c r="AD1943" s="141">
        <v>0.19109999999999999</v>
      </c>
      <c r="AE1943" s="186">
        <f t="shared" si="46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236" t="str">
        <f t="shared" si="476"/>
        <v>YAMAHA_Mounter</v>
      </c>
      <c r="AS1943" s="22">
        <f t="shared" si="475"/>
        <v>6</v>
      </c>
      <c r="AT1943" s="238" t="str">
        <f t="shared" si="477"/>
        <v>4-6 months</v>
      </c>
    </row>
    <row r="1944" spans="1:46" s="12" customFormat="1">
      <c r="A1944" s="13" t="s">
        <v>40</v>
      </c>
      <c r="B1944" s="179">
        <v>2021</v>
      </c>
      <c r="C1944" s="179">
        <v>11</v>
      </c>
      <c r="D1944" s="39" t="str">
        <f t="shared" si="46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46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46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85">
        <f t="shared" si="468"/>
        <v>97208.747999999978</v>
      </c>
      <c r="AD1944" s="141">
        <v>0.19109999999999999</v>
      </c>
      <c r="AE1944" s="186">
        <f t="shared" si="46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236" t="str">
        <f t="shared" si="476"/>
        <v>YAMAHA_Mounter</v>
      </c>
      <c r="AS1944" s="22">
        <f t="shared" si="475"/>
        <v>6</v>
      </c>
      <c r="AT1944" s="238" t="str">
        <f t="shared" si="477"/>
        <v>4-6 months</v>
      </c>
    </row>
    <row r="1945" spans="1:46" s="12" customFormat="1">
      <c r="A1945" s="13" t="s">
        <v>40</v>
      </c>
      <c r="B1945" s="179">
        <v>2021</v>
      </c>
      <c r="C1945" s="179">
        <v>12</v>
      </c>
      <c r="D1945" s="39" t="str">
        <f t="shared" si="46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46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46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85">
        <f t="shared" si="468"/>
        <v>74968.504799999995</v>
      </c>
      <c r="AD1945" s="141">
        <v>9.0300000000000005E-2</v>
      </c>
      <c r="AE1945" s="186">
        <f t="shared" si="46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236" t="str">
        <f t="shared" si="476"/>
        <v>YAMAHA_Mounter</v>
      </c>
      <c r="AS1945" s="22">
        <f t="shared" si="475"/>
        <v>5</v>
      </c>
      <c r="AT1945" s="238" t="str">
        <f t="shared" si="477"/>
        <v>4-6 months</v>
      </c>
    </row>
    <row r="1946" spans="1:46" s="12" customFormat="1">
      <c r="A1946" s="13" t="s">
        <v>40</v>
      </c>
      <c r="B1946" s="179">
        <v>2021</v>
      </c>
      <c r="C1946" s="179">
        <v>12</v>
      </c>
      <c r="D1946" s="39" t="str">
        <f t="shared" si="46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46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46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85">
        <f t="shared" si="468"/>
        <v>74968.504799999995</v>
      </c>
      <c r="AD1946" s="141">
        <v>9.0300000000000005E-2</v>
      </c>
      <c r="AE1946" s="186">
        <f t="shared" si="46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236" t="str">
        <f t="shared" si="476"/>
        <v>YAMAHA_Mounter</v>
      </c>
      <c r="AS1946" s="22">
        <f t="shared" si="475"/>
        <v>5</v>
      </c>
      <c r="AT1946" s="238" t="str">
        <f t="shared" si="477"/>
        <v>4-6 months</v>
      </c>
    </row>
    <row r="1947" spans="1:46" s="12" customFormat="1">
      <c r="A1947" s="13" t="s">
        <v>40</v>
      </c>
      <c r="B1947" s="179">
        <v>2021</v>
      </c>
      <c r="C1947" s="179">
        <v>12</v>
      </c>
      <c r="D1947" s="39" t="str">
        <f t="shared" si="46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46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46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85">
        <f t="shared" si="468"/>
        <v>74968.504799999995</v>
      </c>
      <c r="AD1947" s="141">
        <v>9.0300000000000005E-2</v>
      </c>
      <c r="AE1947" s="186">
        <f t="shared" si="46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236" t="str">
        <f t="shared" si="476"/>
        <v>YAMAHA_Mounter</v>
      </c>
      <c r="AS1947" s="22">
        <f t="shared" si="475"/>
        <v>5</v>
      </c>
      <c r="AT1947" s="238" t="str">
        <f t="shared" si="477"/>
        <v>4-6 months</v>
      </c>
    </row>
    <row r="1948" spans="1:46" s="12" customFormat="1">
      <c r="A1948" s="13" t="s">
        <v>40</v>
      </c>
      <c r="B1948" s="179">
        <v>2021</v>
      </c>
      <c r="C1948" s="179">
        <v>12</v>
      </c>
      <c r="D1948" s="39" t="str">
        <f t="shared" si="46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46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46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85">
        <f t="shared" si="468"/>
        <v>74968.504799999995</v>
      </c>
      <c r="AD1948" s="141">
        <v>9.0300000000000005E-2</v>
      </c>
      <c r="AE1948" s="186">
        <f t="shared" si="46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236" t="str">
        <f t="shared" si="476"/>
        <v>YAMAHA_Mounter</v>
      </c>
      <c r="AS1948" s="22">
        <f t="shared" si="475"/>
        <v>5</v>
      </c>
      <c r="AT1948" s="238" t="str">
        <f t="shared" si="477"/>
        <v>4-6 months</v>
      </c>
    </row>
    <row r="1949" spans="1:46" s="12" customFormat="1">
      <c r="A1949" s="13" t="s">
        <v>40</v>
      </c>
      <c r="B1949" s="179">
        <v>2021</v>
      </c>
      <c r="C1949" s="179">
        <v>12</v>
      </c>
      <c r="D1949" s="39" t="str">
        <f t="shared" si="46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46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46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85">
        <f t="shared" si="468"/>
        <v>122882.37876106196</v>
      </c>
      <c r="AD1949" s="141">
        <v>0.15129999999999999</v>
      </c>
      <c r="AE1949" s="186">
        <f t="shared" si="46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236" t="str">
        <f t="shared" si="476"/>
        <v>YAMAHA_Mounter</v>
      </c>
      <c r="AS1949" s="22">
        <f t="shared" si="475"/>
        <v>5</v>
      </c>
      <c r="AT1949" s="238" t="str">
        <f t="shared" si="477"/>
        <v>4-6 months</v>
      </c>
    </row>
    <row r="1950" spans="1:46" s="12" customFormat="1">
      <c r="A1950" s="13" t="s">
        <v>40</v>
      </c>
      <c r="B1950" s="179">
        <v>2021</v>
      </c>
      <c r="C1950" s="179">
        <v>12</v>
      </c>
      <c r="D1950" s="39" t="str">
        <f t="shared" si="46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46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46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85">
        <f t="shared" si="468"/>
        <v>123827.38053097346</v>
      </c>
      <c r="AD1950" s="141">
        <v>0.16039999999999999</v>
      </c>
      <c r="AE1950" s="186">
        <f t="shared" si="46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236" t="str">
        <f t="shared" si="476"/>
        <v>YAMAHA_Mounter</v>
      </c>
      <c r="AS1950" s="22">
        <f t="shared" si="475"/>
        <v>5</v>
      </c>
      <c r="AT1950" s="238" t="str">
        <f t="shared" si="477"/>
        <v>4-6 months</v>
      </c>
    </row>
    <row r="1951" spans="1:46" s="12" customFormat="1">
      <c r="A1951" s="13" t="s">
        <v>40</v>
      </c>
      <c r="B1951" s="179">
        <v>2021</v>
      </c>
      <c r="C1951" s="179">
        <v>4</v>
      </c>
      <c r="D1951" s="39" t="str">
        <f t="shared" si="46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46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46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85">
        <f t="shared" si="468"/>
        <v>81678.097345132759</v>
      </c>
      <c r="AD1951" s="141">
        <v>0.15709999999999999</v>
      </c>
      <c r="AE1951" s="186">
        <f t="shared" si="46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236" t="str">
        <f t="shared" si="476"/>
        <v>YAMAHA_Mounter</v>
      </c>
      <c r="AS1951" s="22">
        <f t="shared" si="475"/>
        <v>14</v>
      </c>
      <c r="AT1951" s="238" t="str">
        <f t="shared" si="477"/>
        <v>&gt; 6 months</v>
      </c>
    </row>
    <row r="1952" spans="1:46" s="12" customFormat="1">
      <c r="A1952" s="13" t="s">
        <v>40</v>
      </c>
      <c r="B1952" s="179">
        <v>2021</v>
      </c>
      <c r="C1952" s="179">
        <v>4</v>
      </c>
      <c r="D1952" s="39" t="str">
        <f t="shared" si="46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46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46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85">
        <f t="shared" si="468"/>
        <v>81678.097345132759</v>
      </c>
      <c r="AD1952" s="141">
        <v>0.15709999999999999</v>
      </c>
      <c r="AE1952" s="186">
        <f t="shared" si="46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236" t="str">
        <f t="shared" si="476"/>
        <v>YAMAHA_Mounter</v>
      </c>
      <c r="AS1952" s="22">
        <f t="shared" si="475"/>
        <v>14</v>
      </c>
      <c r="AT1952" s="238" t="str">
        <f t="shared" si="477"/>
        <v>&gt; 6 months</v>
      </c>
    </row>
    <row r="1953" spans="1:46" s="12" customFormat="1">
      <c r="A1953" s="13" t="s">
        <v>40</v>
      </c>
      <c r="B1953" s="179">
        <v>2021</v>
      </c>
      <c r="C1953" s="179">
        <v>6</v>
      </c>
      <c r="D1953" s="39" t="str">
        <f t="shared" si="46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46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46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85">
        <f t="shared" si="468"/>
        <v>216594.40486725664</v>
      </c>
      <c r="AD1953" s="141">
        <v>0.26069999999999999</v>
      </c>
      <c r="AE1953" s="186">
        <f t="shared" si="46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236" t="str">
        <f t="shared" si="476"/>
        <v>YAMAHA_Mounter</v>
      </c>
      <c r="AS1953" s="22">
        <f t="shared" si="475"/>
        <v>12</v>
      </c>
      <c r="AT1953" s="238" t="str">
        <f t="shared" si="477"/>
        <v>&gt; 6 months</v>
      </c>
    </row>
    <row r="1954" spans="1:46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46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46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85">
        <f t="shared" si="468"/>
        <v>56875.719026548679</v>
      </c>
      <c r="AD1954" s="141">
        <v>0.1105</v>
      </c>
      <c r="AE1954" s="186">
        <f t="shared" si="46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236" t="str">
        <f t="shared" si="476"/>
        <v>YAMAHA_Mounter</v>
      </c>
      <c r="AS1954" s="22">
        <f t="shared" si="475"/>
        <v>12</v>
      </c>
      <c r="AT1954" s="238" t="str">
        <f t="shared" si="477"/>
        <v>&gt; 6 months</v>
      </c>
    </row>
    <row r="1955" spans="1:46" s="12" customFormat="1">
      <c r="A1955" s="13" t="s">
        <v>40</v>
      </c>
      <c r="B1955" s="179">
        <v>2021</v>
      </c>
      <c r="C1955" s="179">
        <v>6</v>
      </c>
      <c r="D1955" s="39" t="str">
        <f t="shared" si="479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46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46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85">
        <f t="shared" si="468"/>
        <v>56875.719026548679</v>
      </c>
      <c r="AD1955" s="141">
        <v>0.1105</v>
      </c>
      <c r="AE1955" s="186">
        <f t="shared" si="46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236" t="str">
        <f t="shared" si="476"/>
        <v>YAMAHA_Mounter</v>
      </c>
      <c r="AS1955" s="22">
        <f t="shared" si="475"/>
        <v>12</v>
      </c>
      <c r="AT1955" s="238" t="str">
        <f t="shared" si="477"/>
        <v>&gt; 6 months</v>
      </c>
    </row>
    <row r="1956" spans="1:46" s="12" customFormat="1">
      <c r="A1956" s="13" t="s">
        <v>40</v>
      </c>
      <c r="B1956" s="179">
        <v>2021</v>
      </c>
      <c r="C1956" s="179">
        <v>6</v>
      </c>
      <c r="D1956" s="39" t="str">
        <f t="shared" si="479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46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46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85">
        <f t="shared" si="468"/>
        <v>56875.719026548679</v>
      </c>
      <c r="AD1956" s="141">
        <v>0.1105</v>
      </c>
      <c r="AE1956" s="186">
        <f t="shared" si="46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236" t="str">
        <f t="shared" si="476"/>
        <v>YAMAHA_Mounter</v>
      </c>
      <c r="AS1956" s="22">
        <f t="shared" si="475"/>
        <v>12</v>
      </c>
      <c r="AT1956" s="238" t="str">
        <f t="shared" si="477"/>
        <v>&gt; 6 months</v>
      </c>
    </row>
    <row r="1957" spans="1:46" s="12" customFormat="1">
      <c r="A1957" s="13" t="s">
        <v>40</v>
      </c>
      <c r="B1957" s="179">
        <v>2021</v>
      </c>
      <c r="C1957" s="179">
        <v>6</v>
      </c>
      <c r="D1957" s="39" t="str">
        <f t="shared" si="479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46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46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85">
        <f t="shared" si="468"/>
        <v>71779.5</v>
      </c>
      <c r="AD1957" s="141">
        <v>9.3600000000000003E-2</v>
      </c>
      <c r="AE1957" s="186">
        <f t="shared" si="46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236" t="str">
        <f t="shared" si="476"/>
        <v>YAMAHA_Mounter</v>
      </c>
      <c r="AS1957" s="22">
        <f t="shared" si="475"/>
        <v>12</v>
      </c>
      <c r="AT1957" s="238" t="str">
        <f t="shared" si="477"/>
        <v>&gt; 6 months</v>
      </c>
    </row>
    <row r="1958" spans="1:46" s="12" customFormat="1">
      <c r="A1958" s="13" t="s">
        <v>40</v>
      </c>
      <c r="B1958" s="179">
        <v>2021</v>
      </c>
      <c r="C1958" s="179">
        <v>6</v>
      </c>
      <c r="D1958" s="39" t="str">
        <f t="shared" si="479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46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46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85">
        <f t="shared" si="468"/>
        <v>71779.5</v>
      </c>
      <c r="AD1958" s="141">
        <v>9.3600000000000003E-2</v>
      </c>
      <c r="AE1958" s="186">
        <f t="shared" si="46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236" t="str">
        <f t="shared" si="476"/>
        <v>YAMAHA_Mounter</v>
      </c>
      <c r="AS1958" s="22">
        <f t="shared" si="475"/>
        <v>12</v>
      </c>
      <c r="AT1958" s="238" t="str">
        <f t="shared" si="477"/>
        <v>&gt; 6 months</v>
      </c>
    </row>
    <row r="1959" spans="1:46" s="12" customFormat="1">
      <c r="A1959" s="13" t="s">
        <v>40</v>
      </c>
      <c r="B1959" s="179">
        <v>2021</v>
      </c>
      <c r="C1959" s="179">
        <v>9</v>
      </c>
      <c r="D1959" s="39" t="str">
        <f t="shared" si="479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46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46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85">
        <f t="shared" si="468"/>
        <v>163745.92035398234</v>
      </c>
      <c r="AD1959" s="141">
        <v>0.20830000000000001</v>
      </c>
      <c r="AE1959" s="186">
        <f t="shared" si="46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236" t="str">
        <f t="shared" si="476"/>
        <v>YAMAHA_Mounter</v>
      </c>
      <c r="AS1959" s="22">
        <f t="shared" si="475"/>
        <v>9</v>
      </c>
      <c r="AT1959" s="238" t="str">
        <f t="shared" si="477"/>
        <v>&gt; 6 months</v>
      </c>
    </row>
    <row r="1960" spans="1:46" s="12" customFormat="1">
      <c r="A1960" s="13" t="s">
        <v>40</v>
      </c>
      <c r="B1960" s="179">
        <v>2021</v>
      </c>
      <c r="C1960" s="179">
        <v>9</v>
      </c>
      <c r="D1960" s="39" t="str">
        <f t="shared" si="479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466"/>
        <v>Q1</v>
      </c>
      <c r="J1960" s="191" t="s">
        <v>1945</v>
      </c>
      <c r="K1960" s="191" t="s">
        <v>3143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46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85">
        <f t="shared" si="468"/>
        <v>215236.70796460178</v>
      </c>
      <c r="AD1960" s="141">
        <v>0.16719999999999999</v>
      </c>
      <c r="AE1960" s="186">
        <f t="shared" si="46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236" t="str">
        <f t="shared" si="476"/>
        <v>YAMAHA_Mounter</v>
      </c>
      <c r="AS1960" s="22">
        <f t="shared" si="475"/>
        <v>9</v>
      </c>
      <c r="AT1960" s="238" t="str">
        <f t="shared" si="477"/>
        <v>&gt; 6 months</v>
      </c>
    </row>
    <row r="1961" spans="1:46" s="12" customFormat="1">
      <c r="A1961" s="13" t="s">
        <v>40</v>
      </c>
      <c r="B1961" s="179">
        <v>2021</v>
      </c>
      <c r="C1961" s="179">
        <v>10</v>
      </c>
      <c r="D1961" s="39" t="str">
        <f t="shared" si="479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46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46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85">
        <f t="shared" si="468"/>
        <v>145412.8008849558</v>
      </c>
      <c r="AD1961" s="141">
        <v>0.20519999999999999</v>
      </c>
      <c r="AE1961" s="186">
        <f t="shared" si="46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236" t="str">
        <f t="shared" si="476"/>
        <v>YAMAHA_Mounter</v>
      </c>
      <c r="AS1961" s="22">
        <f t="shared" si="475"/>
        <v>8</v>
      </c>
      <c r="AT1961" s="238" t="str">
        <f t="shared" si="477"/>
        <v>&gt; 6 months</v>
      </c>
    </row>
    <row r="1962" spans="1:46" s="12" customFormat="1">
      <c r="A1962" s="13" t="s">
        <v>40</v>
      </c>
      <c r="B1962" s="179">
        <v>2021</v>
      </c>
      <c r="C1962" s="179">
        <v>10</v>
      </c>
      <c r="D1962" s="39" t="str">
        <f t="shared" si="479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46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46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85">
        <f t="shared" si="468"/>
        <v>125183.75</v>
      </c>
      <c r="AD1962" s="141">
        <v>0.2329</v>
      </c>
      <c r="AE1962" s="186">
        <f t="shared" si="46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236" t="str">
        <f t="shared" si="476"/>
        <v>YAMAHA_Mounter</v>
      </c>
      <c r="AS1962" s="22">
        <f t="shared" si="475"/>
        <v>8</v>
      </c>
      <c r="AT1962" s="238" t="str">
        <f t="shared" si="477"/>
        <v>&gt; 6 months</v>
      </c>
    </row>
    <row r="1963" spans="1:46" s="12" customFormat="1">
      <c r="A1963" s="13" t="s">
        <v>40</v>
      </c>
      <c r="B1963" s="179">
        <v>2021</v>
      </c>
      <c r="C1963" s="179">
        <v>12</v>
      </c>
      <c r="D1963" s="39" t="str">
        <f t="shared" si="479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46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46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85">
        <f t="shared" si="468"/>
        <v>134279.1507743363</v>
      </c>
      <c r="AD1963" s="141">
        <v>0.18290000000000001</v>
      </c>
      <c r="AE1963" s="186">
        <f t="shared" si="46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236" t="str">
        <f t="shared" si="476"/>
        <v>YAMAHA_Mounter</v>
      </c>
      <c r="AS1963" s="22">
        <f t="shared" si="475"/>
        <v>6</v>
      </c>
      <c r="AT1963" s="238" t="str">
        <f t="shared" si="477"/>
        <v>4-6 months</v>
      </c>
    </row>
    <row r="1964" spans="1:46" s="12" customFormat="1">
      <c r="A1964" s="13" t="s">
        <v>40</v>
      </c>
      <c r="B1964" s="179">
        <v>2021</v>
      </c>
      <c r="C1964" s="179">
        <v>12</v>
      </c>
      <c r="D1964" s="39" t="str">
        <f t="shared" si="479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46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46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85">
        <f t="shared" si="468"/>
        <v>107382.52212389382</v>
      </c>
      <c r="AD1964" s="141">
        <v>0.17960000000000001</v>
      </c>
      <c r="AE1964" s="186">
        <f t="shared" si="46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236" t="str">
        <f t="shared" si="476"/>
        <v>YAMAHA_Mounter</v>
      </c>
      <c r="AS1964" s="22">
        <f t="shared" si="475"/>
        <v>6</v>
      </c>
      <c r="AT1964" s="238" t="str">
        <f t="shared" si="477"/>
        <v>4-6 months</v>
      </c>
    </row>
    <row r="1965" spans="1:46" s="12" customFormat="1">
      <c r="A1965" s="13" t="s">
        <v>40</v>
      </c>
      <c r="B1965" s="179">
        <v>2021</v>
      </c>
      <c r="C1965" s="179">
        <v>11</v>
      </c>
      <c r="D1965" s="39" t="str">
        <f t="shared" si="479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46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46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85">
        <f t="shared" si="468"/>
        <v>117494.30499336282</v>
      </c>
      <c r="AD1965" s="141">
        <v>0.18609999999999999</v>
      </c>
      <c r="AE1965" s="186">
        <f t="shared" si="46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236" t="str">
        <f t="shared" si="476"/>
        <v>YAMAHA_Mounter</v>
      </c>
      <c r="AS1965" s="22">
        <f t="shared" si="475"/>
        <v>7</v>
      </c>
      <c r="AT1965" s="238" t="str">
        <f t="shared" si="477"/>
        <v>&gt; 6 months</v>
      </c>
    </row>
    <row r="1966" spans="1:46" s="12" customFormat="1">
      <c r="A1966" s="13" t="s">
        <v>40</v>
      </c>
      <c r="B1966" s="179">
        <v>2021</v>
      </c>
      <c r="C1966" s="179">
        <v>11</v>
      </c>
      <c r="D1966" s="39" t="str">
        <f t="shared" si="479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46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46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85">
        <f t="shared" si="468"/>
        <v>117494.30499336282</v>
      </c>
      <c r="AD1966" s="141">
        <v>0.18609999999999999</v>
      </c>
      <c r="AE1966" s="186">
        <f t="shared" si="46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236" t="str">
        <f t="shared" si="476"/>
        <v>YAMAHA_Mounter</v>
      </c>
      <c r="AS1966" s="22">
        <f t="shared" si="475"/>
        <v>7</v>
      </c>
      <c r="AT1966" s="238" t="str">
        <f t="shared" si="477"/>
        <v>&gt; 6 months</v>
      </c>
    </row>
    <row r="1967" spans="1:46" s="12" customFormat="1">
      <c r="A1967" s="13" t="s">
        <v>35</v>
      </c>
      <c r="B1967" s="179">
        <v>2021</v>
      </c>
      <c r="C1967" s="179">
        <v>1</v>
      </c>
      <c r="D1967" s="39" t="str">
        <f t="shared" si="479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46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46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85">
        <f t="shared" si="468"/>
        <v>118613.15044247787</v>
      </c>
      <c r="AD1967" s="141">
        <v>0.183</v>
      </c>
      <c r="AE1967" s="186">
        <f t="shared" si="46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236" t="str">
        <f t="shared" si="476"/>
        <v>YAMAHA_Mounter</v>
      </c>
      <c r="AS1967" s="22">
        <f t="shared" si="475"/>
        <v>18</v>
      </c>
      <c r="AT1967" s="238" t="str">
        <f t="shared" si="477"/>
        <v>&gt; 6 months</v>
      </c>
    </row>
    <row r="1968" spans="1:46" s="12" customFormat="1">
      <c r="A1968" s="13" t="s">
        <v>35</v>
      </c>
      <c r="B1968" s="179">
        <v>2021</v>
      </c>
      <c r="C1968" s="179">
        <v>3</v>
      </c>
      <c r="D1968" s="39" t="str">
        <f t="shared" si="479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46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46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85">
        <f t="shared" si="468"/>
        <v>56758.790999999997</v>
      </c>
      <c r="AD1968" s="141">
        <v>0.1158</v>
      </c>
      <c r="AE1968" s="186">
        <f t="shared" si="46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236" t="str">
        <f t="shared" si="476"/>
        <v>YAMAHA_Mounter</v>
      </c>
      <c r="AS1968" s="22">
        <f t="shared" si="475"/>
        <v>16</v>
      </c>
      <c r="AT1968" s="238" t="str">
        <f t="shared" si="477"/>
        <v>&gt; 6 months</v>
      </c>
    </row>
    <row r="1969" spans="1:46" s="12" customFormat="1">
      <c r="A1969" s="13" t="s">
        <v>40</v>
      </c>
      <c r="B1969" s="179">
        <v>2021</v>
      </c>
      <c r="C1969" s="179">
        <v>4</v>
      </c>
      <c r="D1969" s="39" t="str">
        <f t="shared" si="479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46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46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85">
        <f t="shared" si="468"/>
        <v>51572.998200000002</v>
      </c>
      <c r="AD1969" s="141">
        <v>7.6200000000000004E-2</v>
      </c>
      <c r="AE1969" s="186">
        <f t="shared" si="46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236" t="str">
        <f t="shared" si="476"/>
        <v>YAMAHA_Mounter</v>
      </c>
      <c r="AS1969" s="22">
        <f t="shared" si="475"/>
        <v>15</v>
      </c>
      <c r="AT1969" s="238" t="str">
        <f t="shared" si="477"/>
        <v>&gt; 6 months</v>
      </c>
    </row>
    <row r="1970" spans="1:46" s="12" customFormat="1">
      <c r="A1970" s="13" t="s">
        <v>40</v>
      </c>
      <c r="B1970" s="179">
        <v>2021</v>
      </c>
      <c r="C1970" s="179">
        <v>4</v>
      </c>
      <c r="D1970" s="39" t="str">
        <f t="shared" si="479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46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46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85">
        <f t="shared" si="468"/>
        <v>33547.050000000003</v>
      </c>
      <c r="AD1970" s="141">
        <v>7.6200000000000004E-2</v>
      </c>
      <c r="AE1970" s="186">
        <f t="shared" si="46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236" t="str">
        <f t="shared" si="476"/>
        <v>YAMAHA_Mounter</v>
      </c>
      <c r="AS1970" s="22">
        <f t="shared" si="475"/>
        <v>15</v>
      </c>
      <c r="AT1970" s="238" t="str">
        <f t="shared" si="477"/>
        <v>&gt; 6 months</v>
      </c>
    </row>
    <row r="1971" spans="1:46" s="12" customFormat="1">
      <c r="A1971" s="13" t="s">
        <v>40</v>
      </c>
      <c r="B1971" s="179">
        <v>2021</v>
      </c>
      <c r="C1971" s="179">
        <v>4</v>
      </c>
      <c r="D1971" s="39" t="str">
        <f t="shared" si="479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46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46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85">
        <f t="shared" si="468"/>
        <v>29929.369000000002</v>
      </c>
      <c r="AD1971" s="141">
        <v>3.3500000000000002E-2</v>
      </c>
      <c r="AE1971" s="186">
        <f t="shared" si="46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1957</v>
      </c>
      <c r="AP1971" s="28" t="str">
        <f t="shared" si="473"/>
        <v>20227</v>
      </c>
      <c r="AQ1971" s="28" t="str">
        <f t="shared" si="474"/>
        <v>20227JPY</v>
      </c>
      <c r="AR1971" s="236" t="str">
        <f t="shared" si="476"/>
        <v>YAMAHA_Mounter</v>
      </c>
      <c r="AS1971" s="22">
        <f t="shared" si="475"/>
        <v>15</v>
      </c>
      <c r="AT1971" s="238" t="str">
        <f t="shared" si="477"/>
        <v>&gt; 6 months</v>
      </c>
    </row>
    <row r="1972" spans="1:46" s="12" customFormat="1">
      <c r="A1972" s="13" t="s">
        <v>40</v>
      </c>
      <c r="B1972" s="179">
        <v>2021</v>
      </c>
      <c r="C1972" s="179">
        <v>12</v>
      </c>
      <c r="D1972" s="39" t="str">
        <f t="shared" si="479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46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46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85">
        <f t="shared" si="468"/>
        <v>118251.15000000001</v>
      </c>
      <c r="AD1972" s="141">
        <v>0.1343</v>
      </c>
      <c r="AE1972" s="186">
        <f t="shared" si="46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236" t="str">
        <f t="shared" si="476"/>
        <v>YAMAHA_Mounter</v>
      </c>
      <c r="AS1972" s="22">
        <f t="shared" si="475"/>
        <v>7</v>
      </c>
      <c r="AT1972" s="238" t="str">
        <f t="shared" si="477"/>
        <v>&gt; 6 months</v>
      </c>
    </row>
    <row r="1973" spans="1:46" s="12" customFormat="1">
      <c r="A1973" s="13" t="s">
        <v>40</v>
      </c>
      <c r="B1973" s="179">
        <v>2021</v>
      </c>
      <c r="C1973" s="179">
        <v>12</v>
      </c>
      <c r="D1973" s="39" t="str">
        <f t="shared" si="479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46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46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85">
        <f t="shared" si="468"/>
        <v>74892.395000000004</v>
      </c>
      <c r="AD1973" s="141">
        <v>0.1343</v>
      </c>
      <c r="AE1973" s="186">
        <f t="shared" si="46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236" t="str">
        <f t="shared" si="476"/>
        <v>YAMAHA_Mounter</v>
      </c>
      <c r="AS1973" s="22">
        <f t="shared" si="475"/>
        <v>7</v>
      </c>
      <c r="AT1973" s="238" t="str">
        <f t="shared" si="477"/>
        <v>&gt; 6 months</v>
      </c>
    </row>
    <row r="1974" spans="1:46" s="12" customFormat="1">
      <c r="A1974" s="13" t="s">
        <v>40</v>
      </c>
      <c r="B1974" s="179">
        <v>2021</v>
      </c>
      <c r="C1974" s="179">
        <v>6</v>
      </c>
      <c r="D1974" s="39" t="str">
        <f t="shared" si="479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46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46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85">
        <f t="shared" si="468"/>
        <v>50884.095999999998</v>
      </c>
      <c r="AD1974" s="141">
        <v>9.2799999999999994E-2</v>
      </c>
      <c r="AE1974" s="186">
        <f t="shared" si="46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236" t="str">
        <f t="shared" si="476"/>
        <v>YAMAHA_Mounter</v>
      </c>
      <c r="AS1974" s="22">
        <f t="shared" si="475"/>
        <v>14</v>
      </c>
      <c r="AT1974" s="238" t="str">
        <f t="shared" si="477"/>
        <v>&gt; 6 months</v>
      </c>
    </row>
    <row r="1975" spans="1:46" s="12" customFormat="1">
      <c r="A1975" s="13" t="s">
        <v>35</v>
      </c>
      <c r="B1975" s="179">
        <v>2021</v>
      </c>
      <c r="C1975" s="179">
        <v>3</v>
      </c>
      <c r="D1975" s="39" t="str">
        <f t="shared" si="479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46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46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85">
        <f t="shared" si="468"/>
        <v>68212.2</v>
      </c>
      <c r="AD1975" s="141">
        <v>0.105</v>
      </c>
      <c r="AE1975" s="186">
        <f t="shared" si="46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236" t="str">
        <f t="shared" si="476"/>
        <v>YAMAHA_Mounter</v>
      </c>
      <c r="AS1975" s="22">
        <f t="shared" si="475"/>
        <v>17</v>
      </c>
      <c r="AT1975" s="238" t="str">
        <f t="shared" si="477"/>
        <v>&gt; 6 months</v>
      </c>
    </row>
    <row r="1976" spans="1:46" s="12" customFormat="1">
      <c r="A1976" s="13" t="s">
        <v>40</v>
      </c>
      <c r="B1976" s="179">
        <v>2021</v>
      </c>
      <c r="C1976" s="179">
        <v>12</v>
      </c>
      <c r="D1976" s="39" t="str">
        <f t="shared" si="479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46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46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85">
        <f t="shared" si="468"/>
        <v>113897.79</v>
      </c>
      <c r="AD1976" s="141">
        <v>0.13589999999999999</v>
      </c>
      <c r="AE1976" s="186">
        <f t="shared" si="46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236" t="str">
        <f t="shared" si="476"/>
        <v>YAMAHA_Mounter</v>
      </c>
      <c r="AS1976" s="22">
        <f t="shared" si="475"/>
        <v>9</v>
      </c>
      <c r="AT1976" s="238" t="str">
        <f t="shared" si="477"/>
        <v>&gt; 6 months</v>
      </c>
    </row>
    <row r="1977" spans="1:46" s="12" customFormat="1">
      <c r="A1977" s="13" t="s">
        <v>40</v>
      </c>
      <c r="B1977" s="179">
        <v>2021</v>
      </c>
      <c r="C1977" s="179">
        <v>12</v>
      </c>
      <c r="D1977" s="39" t="str">
        <f t="shared" si="479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46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46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85">
        <f t="shared" si="468"/>
        <v>113897.79</v>
      </c>
      <c r="AD1977" s="141">
        <v>0.13589999999999999</v>
      </c>
      <c r="AE1977" s="186">
        <f t="shared" si="46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236" t="str">
        <f t="shared" si="476"/>
        <v>YAMAHA_Mounter</v>
      </c>
      <c r="AS1977" s="22">
        <f t="shared" si="475"/>
        <v>9</v>
      </c>
      <c r="AT1977" s="238" t="str">
        <f t="shared" si="477"/>
        <v>&gt; 6 months</v>
      </c>
    </row>
    <row r="1978" spans="1:46" s="12" customFormat="1">
      <c r="A1978" s="13" t="s">
        <v>40</v>
      </c>
      <c r="B1978" s="179">
        <v>2021</v>
      </c>
      <c r="C1978" s="179">
        <v>12</v>
      </c>
      <c r="D1978" s="39" t="str">
        <f t="shared" si="479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46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46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85">
        <f t="shared" si="468"/>
        <v>86405.22</v>
      </c>
      <c r="AD1978" s="141">
        <v>0.13589999999999999</v>
      </c>
      <c r="AE1978" s="186">
        <f t="shared" si="46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236" t="str">
        <f t="shared" si="476"/>
        <v>YAMAHA_Mounter</v>
      </c>
      <c r="AS1978" s="22">
        <f t="shared" si="475"/>
        <v>9</v>
      </c>
      <c r="AT1978" s="238" t="str">
        <f t="shared" si="477"/>
        <v>&gt; 6 months</v>
      </c>
    </row>
    <row r="1979" spans="1:46" s="12" customFormat="1">
      <c r="A1979" s="13" t="s">
        <v>40</v>
      </c>
      <c r="B1979" s="179">
        <v>2021</v>
      </c>
      <c r="C1979" s="179">
        <v>12</v>
      </c>
      <c r="D1979" s="39" t="str">
        <f t="shared" si="479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46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46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85">
        <f t="shared" si="468"/>
        <v>86405.22</v>
      </c>
      <c r="AD1979" s="141">
        <v>0.13589999999999999</v>
      </c>
      <c r="AE1979" s="186">
        <f t="shared" si="46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236" t="str">
        <f t="shared" si="476"/>
        <v>YAMAHA_Mounter</v>
      </c>
      <c r="AS1979" s="22">
        <f t="shared" si="475"/>
        <v>9</v>
      </c>
      <c r="AT1979" s="238" t="str">
        <f t="shared" si="477"/>
        <v>&gt; 6 months</v>
      </c>
    </row>
    <row r="1980" spans="1:46" s="12" customFormat="1">
      <c r="A1980" s="13" t="s">
        <v>40</v>
      </c>
      <c r="B1980" s="179">
        <v>2021</v>
      </c>
      <c r="C1980" s="179">
        <v>9</v>
      </c>
      <c r="D1980" s="39" t="str">
        <f t="shared" si="479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46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46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85">
        <f t="shared" si="468"/>
        <v>115521.64000000001</v>
      </c>
      <c r="AD1980" s="141">
        <v>0.14860000000000001</v>
      </c>
      <c r="AE1980" s="186">
        <f t="shared" si="46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236" t="str">
        <f t="shared" si="476"/>
        <v>YAMAHA_Mounter</v>
      </c>
      <c r="AS1980" s="22">
        <f t="shared" si="475"/>
        <v>20</v>
      </c>
      <c r="AT1980" s="238" t="str">
        <f t="shared" si="477"/>
        <v>&gt; 6 months</v>
      </c>
    </row>
    <row r="1981" spans="1:46" s="12" customFormat="1">
      <c r="A1981" s="13" t="s">
        <v>40</v>
      </c>
      <c r="B1981" s="179">
        <v>2021</v>
      </c>
      <c r="C1981" s="179">
        <v>9</v>
      </c>
      <c r="D1981" s="39" t="str">
        <f t="shared" si="479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46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46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85">
        <f t="shared" si="468"/>
        <v>110723.0488</v>
      </c>
      <c r="AD1981" s="141">
        <v>0.14860000000000001</v>
      </c>
      <c r="AE1981" s="186">
        <f t="shared" si="46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236" t="str">
        <f t="shared" si="476"/>
        <v>YAMAHA_Mounter</v>
      </c>
      <c r="AS1981" s="22">
        <f t="shared" si="475"/>
        <v>20</v>
      </c>
      <c r="AT1981" s="238" t="str">
        <f t="shared" si="477"/>
        <v>&gt; 6 months</v>
      </c>
    </row>
    <row r="1982" spans="1:46" s="12" customFormat="1">
      <c r="A1982" s="13" t="s">
        <v>40</v>
      </c>
      <c r="B1982" s="179">
        <v>2021</v>
      </c>
      <c r="C1982" s="179">
        <v>12</v>
      </c>
      <c r="D1982" s="39" t="str">
        <f t="shared" si="479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46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46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85">
        <f t="shared" si="468"/>
        <v>141808.79999999999</v>
      </c>
      <c r="AD1982" s="141">
        <v>0.1835</v>
      </c>
      <c r="AE1982" s="186">
        <f t="shared" si="46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1888</v>
      </c>
      <c r="AP1982" s="28" t="str">
        <f t="shared" si="473"/>
        <v>20237</v>
      </c>
      <c r="AQ1982" s="28" t="str">
        <f t="shared" si="474"/>
        <v>20237JPY</v>
      </c>
      <c r="AR1982" s="236" t="str">
        <f t="shared" si="476"/>
        <v>YAMAHA_Mounter</v>
      </c>
      <c r="AS1982" s="22">
        <f t="shared" si="475"/>
        <v>19</v>
      </c>
      <c r="AT1982" s="238" t="str">
        <f t="shared" si="477"/>
        <v>&gt; 6 months</v>
      </c>
    </row>
    <row r="1983" spans="1:46" s="12" customFormat="1">
      <c r="A1983" s="13" t="s">
        <v>40</v>
      </c>
      <c r="B1983" s="179">
        <v>2021</v>
      </c>
      <c r="C1983" s="179">
        <v>12</v>
      </c>
      <c r="D1983" s="39" t="str">
        <f t="shared" si="479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46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46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85">
        <f t="shared" si="468"/>
        <v>141808.79999999999</v>
      </c>
      <c r="AD1983" s="141">
        <v>0.1835</v>
      </c>
      <c r="AE1983" s="186">
        <f t="shared" si="46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1888</v>
      </c>
      <c r="AP1983" s="28" t="str">
        <f t="shared" si="473"/>
        <v>20237</v>
      </c>
      <c r="AQ1983" s="28" t="str">
        <f t="shared" si="474"/>
        <v>20237JPY</v>
      </c>
      <c r="AR1983" s="236" t="str">
        <f t="shared" si="476"/>
        <v>YAMAHA_Mounter</v>
      </c>
      <c r="AS1983" s="22">
        <f t="shared" si="475"/>
        <v>19</v>
      </c>
      <c r="AT1983" s="238" t="str">
        <f t="shared" si="477"/>
        <v>&gt; 6 months</v>
      </c>
    </row>
    <row r="1984" spans="1:46" s="12" customFormat="1">
      <c r="A1984" s="13" t="s">
        <v>42</v>
      </c>
      <c r="B1984" s="179">
        <v>2023</v>
      </c>
      <c r="C1984" s="179">
        <v>9</v>
      </c>
      <c r="D1984" s="39" t="str">
        <f t="shared" si="479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46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46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85">
        <f t="shared" si="468"/>
        <v>17399.772000000001</v>
      </c>
      <c r="AD1984" s="141">
        <v>0.29160000000000003</v>
      </c>
      <c r="AE1984" s="186">
        <f t="shared" si="46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236" t="str">
        <f t="shared" si="476"/>
        <v>SOLDERSTAR</v>
      </c>
      <c r="AS1984" s="22">
        <f t="shared" si="475"/>
        <v>1</v>
      </c>
      <c r="AT1984" s="238" t="str">
        <f t="shared" si="477"/>
        <v>0-3 months</v>
      </c>
    </row>
    <row r="1985" spans="1:46" s="12" customFormat="1">
      <c r="A1985" s="13" t="s">
        <v>42</v>
      </c>
      <c r="B1985" s="179">
        <v>2023</v>
      </c>
      <c r="C1985" s="179">
        <v>10</v>
      </c>
      <c r="D1985" s="39" t="str">
        <f t="shared" si="479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46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46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85">
        <f t="shared" si="468"/>
        <v>7070.5221238938057</v>
      </c>
      <c r="AD1985" s="141">
        <v>0.24890000000000001</v>
      </c>
      <c r="AE1985" s="186">
        <f t="shared" si="46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236" t="str">
        <f t="shared" si="476"/>
        <v>SOLDERSTAR</v>
      </c>
      <c r="AS1985" s="22">
        <f t="shared" si="475"/>
        <v>1</v>
      </c>
      <c r="AT1985" s="238" t="str">
        <f t="shared" si="477"/>
        <v>0-3 months</v>
      </c>
    </row>
    <row r="1986" spans="1:46" s="12" customFormat="1">
      <c r="A1986" s="13" t="s">
        <v>170</v>
      </c>
      <c r="B1986" s="179">
        <v>2021</v>
      </c>
      <c r="C1986" s="179">
        <v>1</v>
      </c>
      <c r="D1986" s="39" t="str">
        <f t="shared" si="479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85">
        <f t="shared" ref="AC1986:AC2049" si="485">IF(R1986&lt;&gt;"",AB1986*AD1986,"")</f>
        <v>123897.59999999999</v>
      </c>
      <c r="AD1986" s="141">
        <v>0.12</v>
      </c>
      <c r="AE1986" s="186">
        <f t="shared" ref="AE1986:AE2049" si="486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236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38" t="str">
        <f t="shared" si="477"/>
        <v/>
      </c>
    </row>
    <row r="1987" spans="1:46" s="12" customFormat="1">
      <c r="A1987" s="13" t="s">
        <v>170</v>
      </c>
      <c r="B1987" s="179">
        <v>2021</v>
      </c>
      <c r="C1987" s="179">
        <v>1</v>
      </c>
      <c r="D1987" s="39" t="str">
        <f t="shared" si="479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482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483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85">
        <f t="shared" si="485"/>
        <v>123897.59999999999</v>
      </c>
      <c r="AD1987" s="141">
        <v>0.12</v>
      </c>
      <c r="AE1987" s="186">
        <f t="shared" si="486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236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38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170</v>
      </c>
      <c r="B1988" s="179">
        <v>2021</v>
      </c>
      <c r="C1988" s="179">
        <v>1</v>
      </c>
      <c r="D1988" s="39" t="str">
        <f t="shared" si="479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482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483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85">
        <f t="shared" si="485"/>
        <v>123897.59999999999</v>
      </c>
      <c r="AD1988" s="141">
        <v>0.12</v>
      </c>
      <c r="AE1988" s="186">
        <f t="shared" si="486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236" t="str">
        <f t="shared" si="493"/>
        <v>YAMAHA_Mounter</v>
      </c>
      <c r="AS1988" s="22" t="str">
        <f t="shared" si="492"/>
        <v/>
      </c>
      <c r="AT1988" s="238" t="str">
        <f t="shared" si="494"/>
        <v/>
      </c>
    </row>
    <row r="1989" spans="1:46" s="12" customFormat="1">
      <c r="A1989" s="13" t="s">
        <v>170</v>
      </c>
      <c r="B1989" s="179">
        <v>2021</v>
      </c>
      <c r="C1989" s="179">
        <v>1</v>
      </c>
      <c r="D1989" s="39" t="str">
        <f t="shared" si="479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482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483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85">
        <f t="shared" si="485"/>
        <v>77436</v>
      </c>
      <c r="AD1989" s="141">
        <v>0.12</v>
      </c>
      <c r="AE1989" s="186">
        <f t="shared" si="486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236" t="str">
        <f t="shared" si="493"/>
        <v>YAMAHA_Mounter</v>
      </c>
      <c r="AS1989" s="22" t="str">
        <f t="shared" si="492"/>
        <v/>
      </c>
      <c r="AT1989" s="238" t="str">
        <f t="shared" si="494"/>
        <v/>
      </c>
    </row>
    <row r="1990" spans="1:46" s="12" customFormat="1">
      <c r="A1990" s="13" t="s">
        <v>170</v>
      </c>
      <c r="B1990" s="179">
        <v>2021</v>
      </c>
      <c r="C1990" s="179">
        <v>1</v>
      </c>
      <c r="D1990" s="39" t="str">
        <f t="shared" si="479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482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483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85">
        <f t="shared" si="485"/>
        <v>77436</v>
      </c>
      <c r="AD1990" s="141">
        <v>0.12</v>
      </c>
      <c r="AE1990" s="186">
        <f t="shared" si="486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236" t="str">
        <f t="shared" si="493"/>
        <v>YAMAHA_Mounter</v>
      </c>
      <c r="AS1990" s="22" t="str">
        <f t="shared" si="492"/>
        <v/>
      </c>
      <c r="AT1990" s="238" t="str">
        <f t="shared" si="494"/>
        <v/>
      </c>
    </row>
    <row r="1991" spans="1:46" s="12" customFormat="1">
      <c r="A1991" s="13" t="s">
        <v>170</v>
      </c>
      <c r="B1991" s="179">
        <v>2021</v>
      </c>
      <c r="C1991" s="179">
        <v>1</v>
      </c>
      <c r="D1991" s="39" t="str">
        <f t="shared" si="479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482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483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85">
        <f t="shared" si="485"/>
        <v>77436</v>
      </c>
      <c r="AD1991" s="141">
        <v>0.12</v>
      </c>
      <c r="AE1991" s="186">
        <f t="shared" si="486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236" t="str">
        <f t="shared" si="493"/>
        <v>YAMAHA_Mounter</v>
      </c>
      <c r="AS1991" s="22" t="str">
        <f t="shared" si="492"/>
        <v/>
      </c>
      <c r="AT1991" s="238" t="str">
        <f t="shared" si="494"/>
        <v/>
      </c>
    </row>
    <row r="1992" spans="1:46" s="12" customFormat="1">
      <c r="A1992" s="13" t="s">
        <v>170</v>
      </c>
      <c r="B1992" s="179">
        <v>2021</v>
      </c>
      <c r="C1992" s="179">
        <v>1</v>
      </c>
      <c r="D1992" s="39" t="str">
        <f t="shared" si="479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482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483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85">
        <f t="shared" si="485"/>
        <v>77436</v>
      </c>
      <c r="AD1992" s="141">
        <v>0.12</v>
      </c>
      <c r="AE1992" s="186">
        <f t="shared" si="486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236" t="str">
        <f t="shared" si="493"/>
        <v>YAMAHA_Mounter</v>
      </c>
      <c r="AS1992" s="22" t="str">
        <f t="shared" si="492"/>
        <v/>
      </c>
      <c r="AT1992" s="238" t="str">
        <f t="shared" si="494"/>
        <v/>
      </c>
    </row>
    <row r="1993" spans="1:46" s="12" customFormat="1">
      <c r="A1993" s="13" t="s">
        <v>35</v>
      </c>
      <c r="B1993" s="179">
        <v>2021</v>
      </c>
      <c r="C1993" s="179">
        <v>1</v>
      </c>
      <c r="D1993" s="39" t="str">
        <f t="shared" si="479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482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483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85">
        <f t="shared" si="485"/>
        <v>99750</v>
      </c>
      <c r="AD1993" s="141">
        <v>0.12</v>
      </c>
      <c r="AE1993" s="186">
        <f t="shared" si="486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236" t="str">
        <f t="shared" si="493"/>
        <v>YAMAHA_Mounter</v>
      </c>
      <c r="AS1993" s="22" t="str">
        <f t="shared" si="492"/>
        <v/>
      </c>
      <c r="AT1993" s="238" t="str">
        <f t="shared" si="494"/>
        <v/>
      </c>
    </row>
    <row r="1994" spans="1:46" s="12" customFormat="1">
      <c r="A1994" s="13" t="s">
        <v>35</v>
      </c>
      <c r="B1994" s="179">
        <v>2021</v>
      </c>
      <c r="C1994" s="179">
        <v>1</v>
      </c>
      <c r="D1994" s="39" t="str">
        <f t="shared" si="479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482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483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85">
        <f t="shared" si="485"/>
        <v>100520.16</v>
      </c>
      <c r="AD1994" s="141">
        <v>0.12</v>
      </c>
      <c r="AE1994" s="186">
        <f t="shared" si="486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236" t="str">
        <f t="shared" si="493"/>
        <v>YAMAHA_Mounter</v>
      </c>
      <c r="AS1994" s="22" t="str">
        <f t="shared" si="492"/>
        <v/>
      </c>
      <c r="AT1994" s="238" t="str">
        <f t="shared" si="494"/>
        <v/>
      </c>
    </row>
    <row r="1995" spans="1:46" s="12" customFormat="1">
      <c r="A1995" s="13" t="s">
        <v>35</v>
      </c>
      <c r="B1995" s="179">
        <v>2021</v>
      </c>
      <c r="C1995" s="179">
        <v>1</v>
      </c>
      <c r="D1995" s="39" t="str">
        <f t="shared" si="479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482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483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85">
        <f t="shared" si="485"/>
        <v>100520.16</v>
      </c>
      <c r="AD1995" s="141">
        <v>0.12</v>
      </c>
      <c r="AE1995" s="186">
        <f t="shared" si="486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236" t="str">
        <f t="shared" si="493"/>
        <v>YAMAHA_Mounter</v>
      </c>
      <c r="AS1995" s="22" t="str">
        <f t="shared" si="492"/>
        <v/>
      </c>
      <c r="AT1995" s="238" t="str">
        <f t="shared" si="494"/>
        <v/>
      </c>
    </row>
    <row r="1996" spans="1:46" s="12" customFormat="1">
      <c r="A1996" s="13" t="s">
        <v>35</v>
      </c>
      <c r="B1996" s="179">
        <v>2021</v>
      </c>
      <c r="C1996" s="179">
        <v>1</v>
      </c>
      <c r="D1996" s="39" t="str">
        <f t="shared" si="479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482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483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85">
        <f t="shared" si="485"/>
        <v>100520.16</v>
      </c>
      <c r="AD1996" s="141">
        <v>0.12</v>
      </c>
      <c r="AE1996" s="186">
        <f t="shared" si="486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236" t="str">
        <f t="shared" si="493"/>
        <v>YAMAHA_Mounter</v>
      </c>
      <c r="AS1996" s="22" t="str">
        <f t="shared" si="492"/>
        <v/>
      </c>
      <c r="AT1996" s="238" t="str">
        <f t="shared" si="494"/>
        <v/>
      </c>
    </row>
    <row r="1997" spans="1:46" s="12" customFormat="1">
      <c r="A1997" s="13" t="s">
        <v>35</v>
      </c>
      <c r="B1997" s="179">
        <v>2021</v>
      </c>
      <c r="C1997" s="179">
        <v>1</v>
      </c>
      <c r="D1997" s="39" t="str">
        <f t="shared" si="479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482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483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85">
        <f t="shared" si="485"/>
        <v>70807.199999999997</v>
      </c>
      <c r="AD1997" s="141">
        <v>0.12</v>
      </c>
      <c r="AE1997" s="186">
        <f t="shared" si="486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236" t="str">
        <f t="shared" si="493"/>
        <v>YAMAHA_Mounter</v>
      </c>
      <c r="AS1997" s="22" t="str">
        <f t="shared" si="492"/>
        <v/>
      </c>
      <c r="AT1997" s="238" t="str">
        <f t="shared" si="494"/>
        <v/>
      </c>
    </row>
    <row r="1998" spans="1:46" s="12" customFormat="1">
      <c r="A1998" s="13" t="s">
        <v>35</v>
      </c>
      <c r="B1998" s="179">
        <v>2021</v>
      </c>
      <c r="C1998" s="179">
        <v>1</v>
      </c>
      <c r="D1998" s="39" t="str">
        <f t="shared" si="479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482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483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85">
        <f t="shared" si="485"/>
        <v>78120.000000000015</v>
      </c>
      <c r="AD1998" s="141">
        <v>0.12</v>
      </c>
      <c r="AE1998" s="186">
        <f t="shared" si="486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236" t="str">
        <f t="shared" si="493"/>
        <v>YAMAHA_Mounter</v>
      </c>
      <c r="AS1998" s="22" t="str">
        <f t="shared" si="492"/>
        <v/>
      </c>
      <c r="AT1998" s="238" t="str">
        <f t="shared" si="494"/>
        <v/>
      </c>
    </row>
    <row r="1999" spans="1:46" s="12" customFormat="1">
      <c r="A1999" s="13" t="s">
        <v>35</v>
      </c>
      <c r="B1999" s="179">
        <v>2021</v>
      </c>
      <c r="C1999" s="179">
        <v>3</v>
      </c>
      <c r="D1999" s="39" t="str">
        <f t="shared" si="479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482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483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85">
        <f t="shared" si="485"/>
        <v>58672.411</v>
      </c>
      <c r="AD1999" s="141">
        <v>9.1700000000000004E-2</v>
      </c>
      <c r="AE1999" s="186">
        <f t="shared" si="486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236" t="str">
        <f t="shared" si="493"/>
        <v>YAMAHA_Mounter</v>
      </c>
      <c r="AS1999" s="22" t="str">
        <f t="shared" si="492"/>
        <v/>
      </c>
      <c r="AT1999" s="238" t="str">
        <f t="shared" si="494"/>
        <v/>
      </c>
    </row>
    <row r="2000" spans="1:46" s="12" customFormat="1">
      <c r="A2000" s="13" t="s">
        <v>35</v>
      </c>
      <c r="B2000" s="179">
        <v>2021</v>
      </c>
      <c r="C2000" s="179">
        <v>3</v>
      </c>
      <c r="D2000" s="39" t="str">
        <f t="shared" si="479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482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483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85">
        <f t="shared" si="485"/>
        <v>58672.411</v>
      </c>
      <c r="AD2000" s="141">
        <v>9.1700000000000004E-2</v>
      </c>
      <c r="AE2000" s="186">
        <f t="shared" si="486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236" t="str">
        <f t="shared" si="493"/>
        <v>YAMAHA_Mounter</v>
      </c>
      <c r="AS2000" s="22" t="str">
        <f t="shared" si="492"/>
        <v/>
      </c>
      <c r="AT2000" s="238" t="str">
        <f t="shared" si="494"/>
        <v/>
      </c>
    </row>
    <row r="2001" spans="1:46" s="12" customFormat="1">
      <c r="A2001" s="13" t="s">
        <v>35</v>
      </c>
      <c r="B2001" s="179">
        <v>2021</v>
      </c>
      <c r="C2001" s="179">
        <v>3</v>
      </c>
      <c r="D2001" s="39" t="str">
        <f t="shared" si="479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482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483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85">
        <f t="shared" si="485"/>
        <v>58672.411</v>
      </c>
      <c r="AD2001" s="141">
        <v>9.1700000000000004E-2</v>
      </c>
      <c r="AE2001" s="186">
        <f t="shared" si="486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236" t="str">
        <f t="shared" si="493"/>
        <v>YAMAHA_Mounter</v>
      </c>
      <c r="AS2001" s="22" t="str">
        <f t="shared" si="492"/>
        <v/>
      </c>
      <c r="AT2001" s="238" t="str">
        <f t="shared" si="494"/>
        <v/>
      </c>
    </row>
    <row r="2002" spans="1:46" s="12" customFormat="1">
      <c r="A2002" s="13" t="s">
        <v>35</v>
      </c>
      <c r="B2002" s="179">
        <v>2021</v>
      </c>
      <c r="C2002" s="179">
        <v>3</v>
      </c>
      <c r="D2002" s="39" t="str">
        <f t="shared" si="479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482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483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85">
        <f t="shared" si="485"/>
        <v>58672.411</v>
      </c>
      <c r="AD2002" s="141">
        <v>9.1700000000000004E-2</v>
      </c>
      <c r="AE2002" s="186">
        <f t="shared" si="486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236" t="str">
        <f t="shared" si="493"/>
        <v>YAMAHA_Mounter</v>
      </c>
      <c r="AS2002" s="22" t="str">
        <f t="shared" si="492"/>
        <v/>
      </c>
      <c r="AT2002" s="238" t="str">
        <f t="shared" si="494"/>
        <v/>
      </c>
    </row>
    <row r="2003" spans="1:46" s="12" customFormat="1">
      <c r="A2003" s="13" t="s">
        <v>35</v>
      </c>
      <c r="B2003" s="179">
        <v>2021</v>
      </c>
      <c r="C2003" s="179">
        <v>3</v>
      </c>
      <c r="D2003" s="39" t="str">
        <f t="shared" si="479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482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483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85">
        <f t="shared" si="485"/>
        <v>139859.57999999999</v>
      </c>
      <c r="AD2003" s="141">
        <v>0.12</v>
      </c>
      <c r="AE2003" s="186">
        <f t="shared" si="486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236" t="str">
        <f t="shared" si="493"/>
        <v>YAMAHA_Mounter</v>
      </c>
      <c r="AS2003" s="22" t="str">
        <f t="shared" si="492"/>
        <v/>
      </c>
      <c r="AT2003" s="238" t="str">
        <f t="shared" si="494"/>
        <v/>
      </c>
    </row>
    <row r="2004" spans="1:46" s="12" customFormat="1">
      <c r="A2004" s="13" t="s">
        <v>35</v>
      </c>
      <c r="B2004" s="179">
        <v>2021</v>
      </c>
      <c r="C2004" s="179">
        <v>3</v>
      </c>
      <c r="D2004" s="39" t="str">
        <f t="shared" si="479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482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483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85">
        <f t="shared" si="485"/>
        <v>139859.57999999999</v>
      </c>
      <c r="AD2004" s="141">
        <v>0.12</v>
      </c>
      <c r="AE2004" s="186">
        <f t="shared" si="486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236" t="str">
        <f t="shared" si="493"/>
        <v>YAMAHA_Mounter</v>
      </c>
      <c r="AS2004" s="22" t="str">
        <f t="shared" si="492"/>
        <v/>
      </c>
      <c r="AT2004" s="238" t="str">
        <f t="shared" si="494"/>
        <v/>
      </c>
    </row>
    <row r="2005" spans="1:46" s="12" customFormat="1">
      <c r="A2005" s="13" t="s">
        <v>35</v>
      </c>
      <c r="B2005" s="179">
        <v>2021</v>
      </c>
      <c r="C2005" s="179">
        <v>3</v>
      </c>
      <c r="D2005" s="39" t="str">
        <f t="shared" si="479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482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483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85">
        <f t="shared" si="485"/>
        <v>139859.57999999999</v>
      </c>
      <c r="AD2005" s="141">
        <v>0.12</v>
      </c>
      <c r="AE2005" s="186">
        <f t="shared" si="486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236" t="str">
        <f t="shared" si="493"/>
        <v>YAMAHA_Mounter</v>
      </c>
      <c r="AS2005" s="22" t="str">
        <f t="shared" si="492"/>
        <v/>
      </c>
      <c r="AT2005" s="238" t="str">
        <f t="shared" si="494"/>
        <v/>
      </c>
    </row>
    <row r="2006" spans="1:46" s="12" customFormat="1">
      <c r="A2006" s="13" t="s">
        <v>35</v>
      </c>
      <c r="B2006" s="179">
        <v>2021</v>
      </c>
      <c r="C2006" s="179">
        <v>3</v>
      </c>
      <c r="D2006" s="39" t="str">
        <f t="shared" si="479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482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483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85">
        <f t="shared" si="485"/>
        <v>139859.57999999999</v>
      </c>
      <c r="AD2006" s="141">
        <v>0.12</v>
      </c>
      <c r="AE2006" s="186">
        <f t="shared" si="486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236" t="str">
        <f t="shared" si="493"/>
        <v>YAMAHA_Mounter</v>
      </c>
      <c r="AS2006" s="22" t="str">
        <f t="shared" si="492"/>
        <v/>
      </c>
      <c r="AT2006" s="238" t="str">
        <f t="shared" si="494"/>
        <v/>
      </c>
    </row>
    <row r="2007" spans="1:46" s="12" customFormat="1">
      <c r="A2007" s="13" t="s">
        <v>35</v>
      </c>
      <c r="B2007" s="179">
        <v>2021</v>
      </c>
      <c r="C2007" s="179">
        <v>3</v>
      </c>
      <c r="D2007" s="39" t="str">
        <f t="shared" si="479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482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483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85">
        <f t="shared" si="485"/>
        <v>103159.37999999999</v>
      </c>
      <c r="AD2007" s="141">
        <v>0.12</v>
      </c>
      <c r="AE2007" s="186">
        <f t="shared" si="486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236" t="str">
        <f t="shared" si="493"/>
        <v>YAMAHA_Mounter</v>
      </c>
      <c r="AS2007" s="22" t="str">
        <f t="shared" si="492"/>
        <v/>
      </c>
      <c r="AT2007" s="238" t="str">
        <f t="shared" si="494"/>
        <v/>
      </c>
    </row>
    <row r="2008" spans="1:46" s="12" customFormat="1">
      <c r="A2008" s="13" t="s">
        <v>35</v>
      </c>
      <c r="B2008" s="179">
        <v>2021</v>
      </c>
      <c r="C2008" s="179">
        <v>3</v>
      </c>
      <c r="D2008" s="39" t="str">
        <f t="shared" si="479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482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483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85">
        <f t="shared" si="485"/>
        <v>103159.37999999999</v>
      </c>
      <c r="AD2008" s="141">
        <v>0.12</v>
      </c>
      <c r="AE2008" s="186">
        <f t="shared" si="486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236" t="str">
        <f t="shared" si="493"/>
        <v>YAMAHA_Mounter</v>
      </c>
      <c r="AS2008" s="22" t="str">
        <f t="shared" si="492"/>
        <v/>
      </c>
      <c r="AT2008" s="238" t="str">
        <f t="shared" si="494"/>
        <v/>
      </c>
    </row>
    <row r="2009" spans="1:46" s="12" customFormat="1">
      <c r="A2009" s="13" t="s">
        <v>35</v>
      </c>
      <c r="B2009" s="179">
        <v>2021</v>
      </c>
      <c r="C2009" s="179">
        <v>3</v>
      </c>
      <c r="D2009" s="39" t="str">
        <f t="shared" si="479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482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483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85">
        <f t="shared" si="485"/>
        <v>103159.37999999999</v>
      </c>
      <c r="AD2009" s="141">
        <v>0.12</v>
      </c>
      <c r="AE2009" s="186">
        <f t="shared" si="486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236" t="str">
        <f t="shared" si="493"/>
        <v>YAMAHA_Mounter</v>
      </c>
      <c r="AS2009" s="22" t="str">
        <f t="shared" si="492"/>
        <v/>
      </c>
      <c r="AT2009" s="238" t="str">
        <f t="shared" si="494"/>
        <v/>
      </c>
    </row>
    <row r="2010" spans="1:46" s="12" customFormat="1">
      <c r="A2010" s="13" t="s">
        <v>35</v>
      </c>
      <c r="B2010" s="179">
        <v>2021</v>
      </c>
      <c r="C2010" s="179">
        <v>3</v>
      </c>
      <c r="D2010" s="39" t="str">
        <f t="shared" si="479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482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483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85">
        <f t="shared" si="485"/>
        <v>103159.37999999999</v>
      </c>
      <c r="AD2010" s="141">
        <v>0.12</v>
      </c>
      <c r="AE2010" s="186">
        <f t="shared" si="486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236" t="str">
        <f t="shared" si="493"/>
        <v>YAMAHA_Mounter</v>
      </c>
      <c r="AS2010" s="22" t="str">
        <f t="shared" si="492"/>
        <v/>
      </c>
      <c r="AT2010" s="238" t="str">
        <f t="shared" si="494"/>
        <v/>
      </c>
    </row>
    <row r="2011" spans="1:46" s="12" customFormat="1">
      <c r="A2011" s="13" t="s">
        <v>35</v>
      </c>
      <c r="B2011" s="179">
        <v>2021</v>
      </c>
      <c r="C2011" s="179">
        <v>3</v>
      </c>
      <c r="D2011" s="39" t="str">
        <f t="shared" si="479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482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483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85">
        <f t="shared" si="485"/>
        <v>103159.37999999999</v>
      </c>
      <c r="AD2011" s="141">
        <v>0.12</v>
      </c>
      <c r="AE2011" s="186">
        <f t="shared" si="486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236" t="str">
        <f t="shared" si="493"/>
        <v>YAMAHA_Mounter</v>
      </c>
      <c r="AS2011" s="22" t="str">
        <f t="shared" si="492"/>
        <v/>
      </c>
      <c r="AT2011" s="238" t="str">
        <f t="shared" si="494"/>
        <v/>
      </c>
    </row>
    <row r="2012" spans="1:46" s="12" customFormat="1">
      <c r="A2012" s="13" t="s">
        <v>35</v>
      </c>
      <c r="B2012" s="179">
        <v>2021</v>
      </c>
      <c r="C2012" s="179">
        <v>3</v>
      </c>
      <c r="D2012" s="39" t="str">
        <f t="shared" si="479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482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483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85">
        <f t="shared" si="485"/>
        <v>103159.37999999999</v>
      </c>
      <c r="AD2012" s="141">
        <v>0.12</v>
      </c>
      <c r="AE2012" s="186">
        <f t="shared" si="486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236" t="str">
        <f t="shared" si="493"/>
        <v>YAMAHA_Mounter</v>
      </c>
      <c r="AS2012" s="22" t="str">
        <f t="shared" si="492"/>
        <v/>
      </c>
      <c r="AT2012" s="238" t="str">
        <f t="shared" si="494"/>
        <v/>
      </c>
    </row>
    <row r="2013" spans="1:46" s="12" customFormat="1">
      <c r="A2013" s="13" t="s">
        <v>35</v>
      </c>
      <c r="B2013" s="179">
        <v>2021</v>
      </c>
      <c r="C2013" s="179">
        <v>3</v>
      </c>
      <c r="D2013" s="39" t="str">
        <f t="shared" si="479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482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483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85">
        <f t="shared" si="485"/>
        <v>103159.37999999999</v>
      </c>
      <c r="AD2013" s="141">
        <v>0.12</v>
      </c>
      <c r="AE2013" s="186">
        <f t="shared" si="486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236" t="str">
        <f t="shared" si="493"/>
        <v>YAMAHA_Mounter</v>
      </c>
      <c r="AS2013" s="22" t="str">
        <f t="shared" si="492"/>
        <v/>
      </c>
      <c r="AT2013" s="238" t="str">
        <f t="shared" si="494"/>
        <v/>
      </c>
    </row>
    <row r="2014" spans="1:46" s="12" customFormat="1">
      <c r="A2014" s="13" t="s">
        <v>35</v>
      </c>
      <c r="B2014" s="179">
        <v>2021</v>
      </c>
      <c r="C2014" s="179">
        <v>3</v>
      </c>
      <c r="D2014" s="39" t="str">
        <f t="shared" si="479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482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483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85">
        <f t="shared" si="485"/>
        <v>103159.37999999999</v>
      </c>
      <c r="AD2014" s="141">
        <v>0.12</v>
      </c>
      <c r="AE2014" s="186">
        <f t="shared" si="486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236" t="str">
        <f t="shared" si="493"/>
        <v>YAMAHA_Mounter</v>
      </c>
      <c r="AS2014" s="22" t="str">
        <f t="shared" si="492"/>
        <v/>
      </c>
      <c r="AT2014" s="238" t="str">
        <f t="shared" si="494"/>
        <v/>
      </c>
    </row>
    <row r="2015" spans="1:46" s="12" customFormat="1">
      <c r="A2015" s="13" t="s">
        <v>35</v>
      </c>
      <c r="B2015" s="179">
        <v>2021</v>
      </c>
      <c r="C2015" s="179">
        <v>3</v>
      </c>
      <c r="D2015" s="39" t="str">
        <f t="shared" si="479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482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483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85">
        <f t="shared" si="485"/>
        <v>103159.37999999999</v>
      </c>
      <c r="AD2015" s="141">
        <v>0.12</v>
      </c>
      <c r="AE2015" s="186">
        <f t="shared" si="486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236" t="str">
        <f t="shared" si="493"/>
        <v>YAMAHA_Mounter</v>
      </c>
      <c r="AS2015" s="22" t="str">
        <f t="shared" si="492"/>
        <v/>
      </c>
      <c r="AT2015" s="238" t="str">
        <f t="shared" si="494"/>
        <v/>
      </c>
    </row>
    <row r="2016" spans="1:46" s="12" customFormat="1">
      <c r="A2016" s="13" t="s">
        <v>35</v>
      </c>
      <c r="B2016" s="179">
        <v>2021</v>
      </c>
      <c r="C2016" s="179">
        <v>3</v>
      </c>
      <c r="D2016" s="39" t="str">
        <f t="shared" si="479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482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483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85">
        <f t="shared" si="485"/>
        <v>103159.37999999999</v>
      </c>
      <c r="AD2016" s="141">
        <v>0.12</v>
      </c>
      <c r="AE2016" s="186">
        <f t="shared" si="486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236" t="str">
        <f t="shared" si="493"/>
        <v>YAMAHA_Mounter</v>
      </c>
      <c r="AS2016" s="22" t="str">
        <f t="shared" si="492"/>
        <v/>
      </c>
      <c r="AT2016" s="238" t="str">
        <f t="shared" si="494"/>
        <v/>
      </c>
    </row>
    <row r="2017" spans="1:46" s="12" customFormat="1">
      <c r="A2017" s="13" t="s">
        <v>35</v>
      </c>
      <c r="B2017" s="179">
        <v>2021</v>
      </c>
      <c r="C2017" s="179">
        <v>3</v>
      </c>
      <c r="D2017" s="39" t="str">
        <f t="shared" si="479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482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483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85">
        <f t="shared" si="485"/>
        <v>60534.727199999994</v>
      </c>
      <c r="AD2017" s="141">
        <v>0.12</v>
      </c>
      <c r="AE2017" s="186">
        <f t="shared" si="486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236" t="str">
        <f t="shared" si="493"/>
        <v>YAMAHA_Mounter</v>
      </c>
      <c r="AS2017" s="22" t="str">
        <f t="shared" si="492"/>
        <v/>
      </c>
      <c r="AT2017" s="238" t="str">
        <f t="shared" si="494"/>
        <v/>
      </c>
    </row>
    <row r="2018" spans="1:46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482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483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85">
        <f t="shared" si="485"/>
        <v>60534.727199999994</v>
      </c>
      <c r="AD2018" s="141">
        <v>0.12</v>
      </c>
      <c r="AE2018" s="186">
        <f t="shared" si="486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236" t="str">
        <f t="shared" si="493"/>
        <v>YAMAHA_Mounter</v>
      </c>
      <c r="AS2018" s="22" t="str">
        <f t="shared" si="492"/>
        <v/>
      </c>
      <c r="AT2018" s="238" t="str">
        <f t="shared" si="494"/>
        <v/>
      </c>
    </row>
    <row r="2019" spans="1:46" s="12" customFormat="1">
      <c r="A2019" s="13" t="s">
        <v>35</v>
      </c>
      <c r="B2019" s="179">
        <v>2021</v>
      </c>
      <c r="C2019" s="179">
        <v>3</v>
      </c>
      <c r="D2019" s="39" t="str">
        <f t="shared" si="496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482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483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85">
        <f t="shared" si="485"/>
        <v>60534.727199999994</v>
      </c>
      <c r="AD2019" s="141">
        <v>0.12</v>
      </c>
      <c r="AE2019" s="186">
        <f t="shared" si="486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236" t="str">
        <f t="shared" si="493"/>
        <v>YAMAHA_Mounter</v>
      </c>
      <c r="AS2019" s="22" t="str">
        <f t="shared" si="492"/>
        <v/>
      </c>
      <c r="AT2019" s="238" t="str">
        <f t="shared" si="494"/>
        <v/>
      </c>
    </row>
    <row r="2020" spans="1:46" s="12" customFormat="1">
      <c r="A2020" s="13" t="s">
        <v>35</v>
      </c>
      <c r="B2020" s="179">
        <v>2021</v>
      </c>
      <c r="C2020" s="179">
        <v>3</v>
      </c>
      <c r="D2020" s="39" t="str">
        <f t="shared" si="496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482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483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85">
        <f t="shared" si="485"/>
        <v>60534.727199999994</v>
      </c>
      <c r="AD2020" s="141">
        <v>0.12</v>
      </c>
      <c r="AE2020" s="186">
        <f t="shared" si="486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236" t="str">
        <f t="shared" si="493"/>
        <v>YAMAHA_Mounter</v>
      </c>
      <c r="AS2020" s="22" t="str">
        <f t="shared" si="492"/>
        <v/>
      </c>
      <c r="AT2020" s="238" t="str">
        <f t="shared" si="494"/>
        <v/>
      </c>
    </row>
    <row r="2021" spans="1:46" s="12" customFormat="1">
      <c r="A2021" s="13" t="s">
        <v>35</v>
      </c>
      <c r="B2021" s="179">
        <v>2021</v>
      </c>
      <c r="C2021" s="179">
        <v>3</v>
      </c>
      <c r="D2021" s="39" t="str">
        <f t="shared" si="496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482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483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85">
        <f t="shared" si="485"/>
        <v>60534.727199999994</v>
      </c>
      <c r="AD2021" s="141">
        <v>0.12</v>
      </c>
      <c r="AE2021" s="186">
        <f t="shared" si="486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236" t="str">
        <f t="shared" si="493"/>
        <v>YAMAHA_Mounter</v>
      </c>
      <c r="AS2021" s="22" t="str">
        <f t="shared" si="492"/>
        <v/>
      </c>
      <c r="AT2021" s="238" t="str">
        <f t="shared" si="494"/>
        <v/>
      </c>
    </row>
    <row r="2022" spans="1:46" s="12" customFormat="1">
      <c r="A2022" s="13" t="s">
        <v>35</v>
      </c>
      <c r="B2022" s="179">
        <v>2021</v>
      </c>
      <c r="C2022" s="179">
        <v>3</v>
      </c>
      <c r="D2022" s="39" t="str">
        <f t="shared" si="496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482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483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85">
        <f t="shared" si="485"/>
        <v>60534.727199999994</v>
      </c>
      <c r="AD2022" s="141">
        <v>0.12</v>
      </c>
      <c r="AE2022" s="186">
        <f t="shared" si="486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236" t="str">
        <f t="shared" si="493"/>
        <v>YAMAHA_Mounter</v>
      </c>
      <c r="AS2022" s="22" t="str">
        <f t="shared" si="492"/>
        <v/>
      </c>
      <c r="AT2022" s="238" t="str">
        <f t="shared" si="494"/>
        <v/>
      </c>
    </row>
    <row r="2023" spans="1:46" s="12" customFormat="1">
      <c r="A2023" s="13" t="s">
        <v>35</v>
      </c>
      <c r="B2023" s="179">
        <v>2021</v>
      </c>
      <c r="C2023" s="179">
        <v>3</v>
      </c>
      <c r="D2023" s="39" t="str">
        <f t="shared" si="496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482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483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85">
        <f t="shared" si="485"/>
        <v>60534.727199999994</v>
      </c>
      <c r="AD2023" s="141">
        <v>0.12</v>
      </c>
      <c r="AE2023" s="186">
        <f t="shared" si="486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236" t="str">
        <f t="shared" si="493"/>
        <v>YAMAHA_Mounter</v>
      </c>
      <c r="AS2023" s="22" t="str">
        <f t="shared" si="492"/>
        <v/>
      </c>
      <c r="AT2023" s="238" t="str">
        <f t="shared" si="494"/>
        <v/>
      </c>
    </row>
    <row r="2024" spans="1:46" s="12" customFormat="1">
      <c r="A2024" s="13" t="s">
        <v>35</v>
      </c>
      <c r="B2024" s="179">
        <v>2021</v>
      </c>
      <c r="C2024" s="179">
        <v>3</v>
      </c>
      <c r="D2024" s="39" t="str">
        <f t="shared" si="496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482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483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85">
        <f t="shared" si="485"/>
        <v>60534.727199999994</v>
      </c>
      <c r="AD2024" s="141">
        <v>0.12</v>
      </c>
      <c r="AE2024" s="186">
        <f t="shared" si="486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236" t="str">
        <f t="shared" si="493"/>
        <v>YAMAHA_Mounter</v>
      </c>
      <c r="AS2024" s="22" t="str">
        <f t="shared" si="492"/>
        <v/>
      </c>
      <c r="AT2024" s="238" t="str">
        <f t="shared" si="494"/>
        <v/>
      </c>
    </row>
    <row r="2025" spans="1:46" s="12" customFormat="1">
      <c r="A2025" s="13" t="s">
        <v>35</v>
      </c>
      <c r="B2025" s="179">
        <v>2021</v>
      </c>
      <c r="C2025" s="179">
        <v>3</v>
      </c>
      <c r="D2025" s="39" t="str">
        <f t="shared" si="496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482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483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85">
        <f t="shared" si="485"/>
        <v>60534.727199999994</v>
      </c>
      <c r="AD2025" s="141">
        <v>0.12</v>
      </c>
      <c r="AE2025" s="186">
        <f t="shared" si="486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236" t="str">
        <f t="shared" si="493"/>
        <v>YAMAHA_Mounter</v>
      </c>
      <c r="AS2025" s="22" t="str">
        <f t="shared" si="492"/>
        <v/>
      </c>
      <c r="AT2025" s="238" t="str">
        <f t="shared" si="494"/>
        <v/>
      </c>
    </row>
    <row r="2026" spans="1:46" s="12" customFormat="1">
      <c r="A2026" s="13" t="s">
        <v>35</v>
      </c>
      <c r="B2026" s="179">
        <v>2021</v>
      </c>
      <c r="C2026" s="179">
        <v>3</v>
      </c>
      <c r="D2026" s="39" t="str">
        <f t="shared" si="496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482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483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85">
        <f t="shared" si="485"/>
        <v>60534.727199999994</v>
      </c>
      <c r="AD2026" s="141">
        <v>0.12</v>
      </c>
      <c r="AE2026" s="186">
        <f t="shared" si="486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236" t="str">
        <f t="shared" si="493"/>
        <v>YAMAHA_Mounter</v>
      </c>
      <c r="AS2026" s="22" t="str">
        <f t="shared" si="492"/>
        <v/>
      </c>
      <c r="AT2026" s="238" t="str">
        <f t="shared" si="494"/>
        <v/>
      </c>
    </row>
    <row r="2027" spans="1:46" s="12" customFormat="1">
      <c r="A2027" s="13" t="s">
        <v>35</v>
      </c>
      <c r="B2027" s="179">
        <v>2021</v>
      </c>
      <c r="C2027" s="179">
        <v>3</v>
      </c>
      <c r="D2027" s="39" t="str">
        <f t="shared" si="496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482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483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85">
        <f t="shared" si="485"/>
        <v>89386.177499999991</v>
      </c>
      <c r="AD2027" s="141">
        <v>0.12</v>
      </c>
      <c r="AE2027" s="186">
        <f t="shared" si="486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236" t="str">
        <f t="shared" si="493"/>
        <v>YAMAHA_Mounter</v>
      </c>
      <c r="AS2027" s="22" t="str">
        <f t="shared" si="492"/>
        <v/>
      </c>
      <c r="AT2027" s="238" t="str">
        <f t="shared" si="494"/>
        <v/>
      </c>
    </row>
    <row r="2028" spans="1:46" s="12" customFormat="1">
      <c r="A2028" s="13" t="s">
        <v>35</v>
      </c>
      <c r="B2028" s="179">
        <v>2021</v>
      </c>
      <c r="C2028" s="179">
        <v>3</v>
      </c>
      <c r="D2028" s="39" t="str">
        <f t="shared" si="496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482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483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85">
        <f t="shared" si="485"/>
        <v>89386.177499999991</v>
      </c>
      <c r="AD2028" s="141">
        <v>0.12</v>
      </c>
      <c r="AE2028" s="186">
        <f t="shared" si="486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236" t="str">
        <f t="shared" si="493"/>
        <v>YAMAHA_Mounter</v>
      </c>
      <c r="AS2028" s="22" t="str">
        <f t="shared" si="492"/>
        <v/>
      </c>
      <c r="AT2028" s="238" t="str">
        <f t="shared" si="494"/>
        <v/>
      </c>
    </row>
    <row r="2029" spans="1:46" s="12" customFormat="1">
      <c r="A2029" s="13" t="s">
        <v>35</v>
      </c>
      <c r="B2029" s="179">
        <v>2021</v>
      </c>
      <c r="C2029" s="179">
        <v>3</v>
      </c>
      <c r="D2029" s="39" t="str">
        <f t="shared" si="496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482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483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85">
        <f t="shared" si="485"/>
        <v>89386.177499999991</v>
      </c>
      <c r="AD2029" s="141">
        <v>0.12</v>
      </c>
      <c r="AE2029" s="186">
        <f t="shared" si="486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236" t="str">
        <f t="shared" si="493"/>
        <v>YAMAHA_Mounter</v>
      </c>
      <c r="AS2029" s="22" t="str">
        <f t="shared" si="492"/>
        <v/>
      </c>
      <c r="AT2029" s="238" t="str">
        <f t="shared" si="494"/>
        <v/>
      </c>
    </row>
    <row r="2030" spans="1:46" s="12" customFormat="1">
      <c r="A2030" s="13" t="s">
        <v>35</v>
      </c>
      <c r="B2030" s="179">
        <v>2021</v>
      </c>
      <c r="C2030" s="179">
        <v>3</v>
      </c>
      <c r="D2030" s="39" t="str">
        <f t="shared" si="496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482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483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85">
        <f t="shared" si="485"/>
        <v>60000</v>
      </c>
      <c r="AD2030" s="141">
        <v>0.12</v>
      </c>
      <c r="AE2030" s="186">
        <f t="shared" si="486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236" t="str">
        <f t="shared" si="493"/>
        <v>YAMAHA_Mounter</v>
      </c>
      <c r="AS2030" s="22" t="str">
        <f t="shared" si="492"/>
        <v/>
      </c>
      <c r="AT2030" s="238" t="str">
        <f t="shared" si="494"/>
        <v/>
      </c>
    </row>
    <row r="2031" spans="1:46" s="12" customFormat="1">
      <c r="A2031" s="13" t="s">
        <v>35</v>
      </c>
      <c r="B2031" s="179">
        <v>2021</v>
      </c>
      <c r="C2031" s="179">
        <v>3</v>
      </c>
      <c r="D2031" s="39" t="str">
        <f t="shared" si="496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482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483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85">
        <f t="shared" si="485"/>
        <v>60000</v>
      </c>
      <c r="AD2031" s="141">
        <v>0.12</v>
      </c>
      <c r="AE2031" s="186">
        <f t="shared" si="486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236" t="str">
        <f t="shared" si="493"/>
        <v>YAMAHA_Mounter</v>
      </c>
      <c r="AS2031" s="22" t="str">
        <f t="shared" si="492"/>
        <v/>
      </c>
      <c r="AT2031" s="238" t="str">
        <f t="shared" si="494"/>
        <v/>
      </c>
    </row>
    <row r="2032" spans="1:46" s="12" customFormat="1">
      <c r="A2032" s="13" t="s">
        <v>35</v>
      </c>
      <c r="B2032" s="179">
        <v>2021</v>
      </c>
      <c r="C2032" s="179">
        <v>3</v>
      </c>
      <c r="D2032" s="39" t="str">
        <f t="shared" si="496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482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483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85">
        <f t="shared" si="485"/>
        <v>60000</v>
      </c>
      <c r="AD2032" s="141">
        <v>0.12</v>
      </c>
      <c r="AE2032" s="186">
        <f t="shared" si="486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236" t="str">
        <f t="shared" si="493"/>
        <v>YAMAHA_Mounter</v>
      </c>
      <c r="AS2032" s="22" t="str">
        <f t="shared" si="492"/>
        <v/>
      </c>
      <c r="AT2032" s="238" t="str">
        <f t="shared" si="494"/>
        <v/>
      </c>
    </row>
    <row r="2033" spans="1:46" s="12" customFormat="1">
      <c r="A2033" s="13" t="s">
        <v>170</v>
      </c>
      <c r="B2033" s="179">
        <v>2021</v>
      </c>
      <c r="C2033" s="179">
        <v>4</v>
      </c>
      <c r="D2033" s="39" t="str">
        <f t="shared" si="496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482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483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85">
        <f t="shared" si="485"/>
        <v>72053.097345132745</v>
      </c>
      <c r="AD2033" s="141">
        <v>0.12</v>
      </c>
      <c r="AE2033" s="186">
        <f t="shared" si="486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236" t="str">
        <f t="shared" si="493"/>
        <v>YAMAHA_Mounter</v>
      </c>
      <c r="AS2033" s="22" t="str">
        <f t="shared" si="492"/>
        <v/>
      </c>
      <c r="AT2033" s="238" t="str">
        <f t="shared" si="494"/>
        <v/>
      </c>
    </row>
    <row r="2034" spans="1:46" s="12" customFormat="1">
      <c r="A2034" s="13" t="s">
        <v>170</v>
      </c>
      <c r="B2034" s="179">
        <v>2021</v>
      </c>
      <c r="C2034" s="179">
        <v>4</v>
      </c>
      <c r="D2034" s="39" t="str">
        <f t="shared" si="496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482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483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85">
        <f t="shared" si="485"/>
        <v>72053.097345132745</v>
      </c>
      <c r="AD2034" s="141">
        <v>0.12</v>
      </c>
      <c r="AE2034" s="186">
        <f t="shared" si="486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236" t="str">
        <f t="shared" si="493"/>
        <v>YAMAHA_Mounter</v>
      </c>
      <c r="AS2034" s="22" t="str">
        <f t="shared" si="492"/>
        <v/>
      </c>
      <c r="AT2034" s="238" t="str">
        <f t="shared" si="494"/>
        <v/>
      </c>
    </row>
    <row r="2035" spans="1:46" s="12" customFormat="1">
      <c r="A2035" s="13" t="s">
        <v>170</v>
      </c>
      <c r="B2035" s="179">
        <v>2021</v>
      </c>
      <c r="C2035" s="179">
        <v>4</v>
      </c>
      <c r="D2035" s="39" t="str">
        <f t="shared" si="496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482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483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85">
        <f t="shared" si="485"/>
        <v>72053.097345132745</v>
      </c>
      <c r="AD2035" s="141">
        <v>0.12</v>
      </c>
      <c r="AE2035" s="186">
        <f t="shared" si="486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236" t="str">
        <f t="shared" si="493"/>
        <v>YAMAHA_Mounter</v>
      </c>
      <c r="AS2035" s="22" t="str">
        <f t="shared" si="492"/>
        <v/>
      </c>
      <c r="AT2035" s="238" t="str">
        <f t="shared" si="494"/>
        <v/>
      </c>
    </row>
    <row r="2036" spans="1:46" s="12" customFormat="1">
      <c r="A2036" s="13" t="s">
        <v>170</v>
      </c>
      <c r="B2036" s="179">
        <v>2021</v>
      </c>
      <c r="C2036" s="179">
        <v>4</v>
      </c>
      <c r="D2036" s="39" t="str">
        <f t="shared" si="496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482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483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85">
        <f t="shared" si="485"/>
        <v>72053.097345132745</v>
      </c>
      <c r="AD2036" s="141">
        <v>0.12</v>
      </c>
      <c r="AE2036" s="186">
        <f t="shared" si="486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236" t="str">
        <f t="shared" si="493"/>
        <v>YAMAHA_Mounter</v>
      </c>
      <c r="AS2036" s="22" t="str">
        <f t="shared" si="492"/>
        <v/>
      </c>
      <c r="AT2036" s="238" t="str">
        <f t="shared" si="494"/>
        <v/>
      </c>
    </row>
    <row r="2037" spans="1:46" s="12" customFormat="1">
      <c r="A2037" s="13" t="s">
        <v>40</v>
      </c>
      <c r="B2037" s="179">
        <v>2021</v>
      </c>
      <c r="C2037" s="179">
        <v>4</v>
      </c>
      <c r="D2037" s="39" t="str">
        <f t="shared" si="496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482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483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85">
        <f t="shared" si="485"/>
        <v>109468.8</v>
      </c>
      <c r="AD2037" s="141">
        <v>0.12</v>
      </c>
      <c r="AE2037" s="186">
        <f t="shared" si="486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236" t="str">
        <f t="shared" si="493"/>
        <v>YAMAHA_Mounter</v>
      </c>
      <c r="AS2037" s="22" t="str">
        <f t="shared" si="492"/>
        <v/>
      </c>
      <c r="AT2037" s="238" t="str">
        <f t="shared" si="494"/>
        <v/>
      </c>
    </row>
    <row r="2038" spans="1:46" s="12" customFormat="1">
      <c r="A2038" s="13" t="s">
        <v>40</v>
      </c>
      <c r="B2038" s="179">
        <v>2021</v>
      </c>
      <c r="C2038" s="179">
        <v>4</v>
      </c>
      <c r="D2038" s="39" t="str">
        <f t="shared" si="496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482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483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85">
        <f t="shared" si="485"/>
        <v>109468.8</v>
      </c>
      <c r="AD2038" s="141">
        <v>0.12</v>
      </c>
      <c r="AE2038" s="186">
        <f t="shared" si="486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236" t="str">
        <f t="shared" si="493"/>
        <v>YAMAHA_Mounter</v>
      </c>
      <c r="AS2038" s="22" t="str">
        <f t="shared" si="492"/>
        <v/>
      </c>
      <c r="AT2038" s="238" t="str">
        <f t="shared" si="494"/>
        <v/>
      </c>
    </row>
    <row r="2039" spans="1:46" s="12" customFormat="1">
      <c r="A2039" s="13" t="s">
        <v>40</v>
      </c>
      <c r="B2039" s="179">
        <v>2021</v>
      </c>
      <c r="C2039" s="179">
        <v>4</v>
      </c>
      <c r="D2039" s="39" t="str">
        <f t="shared" si="496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482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483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85">
        <f t="shared" si="485"/>
        <v>99899.836800000005</v>
      </c>
      <c r="AD2039" s="141">
        <v>0.12</v>
      </c>
      <c r="AE2039" s="186">
        <f t="shared" si="486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236" t="str">
        <f t="shared" si="493"/>
        <v>YAMAHA_Mounter</v>
      </c>
      <c r="AS2039" s="22" t="str">
        <f t="shared" si="492"/>
        <v/>
      </c>
      <c r="AT2039" s="238" t="str">
        <f t="shared" si="494"/>
        <v/>
      </c>
    </row>
    <row r="2040" spans="1:46" s="12" customFormat="1">
      <c r="A2040" s="13" t="s">
        <v>40</v>
      </c>
      <c r="B2040" s="179">
        <v>2021</v>
      </c>
      <c r="C2040" s="179">
        <v>4</v>
      </c>
      <c r="D2040" s="39" t="str">
        <f t="shared" si="496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482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483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85">
        <f t="shared" si="485"/>
        <v>99899.836800000005</v>
      </c>
      <c r="AD2040" s="141">
        <v>0.12</v>
      </c>
      <c r="AE2040" s="186">
        <f t="shared" si="486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236" t="str">
        <f t="shared" si="493"/>
        <v>YAMAHA_Mounter</v>
      </c>
      <c r="AS2040" s="22" t="str">
        <f t="shared" si="492"/>
        <v/>
      </c>
      <c r="AT2040" s="238" t="str">
        <f t="shared" si="494"/>
        <v/>
      </c>
    </row>
    <row r="2041" spans="1:46" s="12" customFormat="1">
      <c r="A2041" s="13" t="s">
        <v>170</v>
      </c>
      <c r="B2041" s="179">
        <v>2021</v>
      </c>
      <c r="C2041" s="179">
        <v>3</v>
      </c>
      <c r="D2041" s="39" t="str">
        <f t="shared" si="496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482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483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85">
        <f t="shared" si="485"/>
        <v>61168.14159292035</v>
      </c>
      <c r="AD2041" s="141">
        <v>0.12</v>
      </c>
      <c r="AE2041" s="186">
        <f t="shared" si="486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236" t="str">
        <f t="shared" si="493"/>
        <v>YAMAHA_Mounter</v>
      </c>
      <c r="AS2041" s="22" t="str">
        <f t="shared" si="492"/>
        <v/>
      </c>
      <c r="AT2041" s="238" t="str">
        <f t="shared" si="494"/>
        <v/>
      </c>
    </row>
    <row r="2042" spans="1:46" s="12" customFormat="1">
      <c r="A2042" s="13" t="s">
        <v>170</v>
      </c>
      <c r="B2042" s="179">
        <v>2021</v>
      </c>
      <c r="C2042" s="179">
        <v>4</v>
      </c>
      <c r="D2042" s="39" t="str">
        <f t="shared" si="496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482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483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85">
        <f t="shared" si="485"/>
        <v>79174.513274336292</v>
      </c>
      <c r="AD2042" s="141">
        <v>0.12</v>
      </c>
      <c r="AE2042" s="186">
        <f t="shared" si="486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236" t="str">
        <f t="shared" si="493"/>
        <v>YAMAHA_Mounter</v>
      </c>
      <c r="AS2042" s="22" t="str">
        <f t="shared" si="492"/>
        <v/>
      </c>
      <c r="AT2042" s="238" t="str">
        <f t="shared" si="494"/>
        <v/>
      </c>
    </row>
    <row r="2043" spans="1:46" s="12" customFormat="1">
      <c r="A2043" s="13" t="s">
        <v>40</v>
      </c>
      <c r="B2043" s="179">
        <v>2021</v>
      </c>
      <c r="C2043" s="179">
        <v>4</v>
      </c>
      <c r="D2043" s="39" t="str">
        <f t="shared" si="496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482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483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85">
        <f t="shared" si="485"/>
        <v>62389.38053097346</v>
      </c>
      <c r="AD2043" s="141">
        <v>0.12</v>
      </c>
      <c r="AE2043" s="186">
        <f t="shared" si="486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236" t="str">
        <f t="shared" si="493"/>
        <v>YAMAHA_Mounter</v>
      </c>
      <c r="AS2043" s="22" t="str">
        <f t="shared" si="492"/>
        <v/>
      </c>
      <c r="AT2043" s="238" t="str">
        <f t="shared" si="494"/>
        <v/>
      </c>
    </row>
    <row r="2044" spans="1:46" s="12" customFormat="1">
      <c r="A2044" s="13" t="s">
        <v>40</v>
      </c>
      <c r="B2044" s="179">
        <v>2021</v>
      </c>
      <c r="C2044" s="179">
        <v>4</v>
      </c>
      <c r="D2044" s="39" t="str">
        <f t="shared" si="496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482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483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85">
        <f t="shared" si="485"/>
        <v>62389.38053097346</v>
      </c>
      <c r="AD2044" s="141">
        <v>0.12</v>
      </c>
      <c r="AE2044" s="186">
        <f t="shared" si="486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236" t="str">
        <f t="shared" si="493"/>
        <v>YAMAHA_Mounter</v>
      </c>
      <c r="AS2044" s="22" t="str">
        <f t="shared" si="492"/>
        <v/>
      </c>
      <c r="AT2044" s="238" t="str">
        <f t="shared" si="494"/>
        <v/>
      </c>
    </row>
    <row r="2045" spans="1:46" s="12" customFormat="1">
      <c r="A2045" s="13" t="s">
        <v>170</v>
      </c>
      <c r="B2045" s="179">
        <v>2021</v>
      </c>
      <c r="C2045" s="179">
        <v>4</v>
      </c>
      <c r="D2045" s="39" t="str">
        <f t="shared" si="496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482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483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85">
        <f t="shared" si="485"/>
        <v>122158.40707964604</v>
      </c>
      <c r="AD2045" s="141">
        <v>0.12</v>
      </c>
      <c r="AE2045" s="186">
        <f t="shared" si="486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236" t="str">
        <f t="shared" si="493"/>
        <v>YAMAHA_Mounter</v>
      </c>
      <c r="AS2045" s="22" t="str">
        <f t="shared" si="492"/>
        <v/>
      </c>
      <c r="AT2045" s="238" t="str">
        <f t="shared" si="494"/>
        <v/>
      </c>
    </row>
    <row r="2046" spans="1:46" s="12" customFormat="1">
      <c r="A2046" s="13" t="s">
        <v>40</v>
      </c>
      <c r="B2046" s="179">
        <v>2021</v>
      </c>
      <c r="C2046" s="179">
        <v>4</v>
      </c>
      <c r="D2046" s="39" t="str">
        <f t="shared" si="496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482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483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85">
        <f t="shared" si="485"/>
        <v>94500</v>
      </c>
      <c r="AD2046" s="141">
        <v>0.12</v>
      </c>
      <c r="AE2046" s="186">
        <f t="shared" si="486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236" t="str">
        <f t="shared" si="493"/>
        <v>YAMAHA_Mounter</v>
      </c>
      <c r="AS2046" s="22" t="str">
        <f t="shared" si="492"/>
        <v/>
      </c>
      <c r="AT2046" s="238" t="str">
        <f t="shared" si="494"/>
        <v/>
      </c>
    </row>
    <row r="2047" spans="1:46" s="12" customFormat="1">
      <c r="A2047" s="13" t="s">
        <v>40</v>
      </c>
      <c r="B2047" s="179">
        <v>2021</v>
      </c>
      <c r="C2047" s="179">
        <v>4</v>
      </c>
      <c r="D2047" s="39" t="str">
        <f t="shared" si="496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482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483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85">
        <f t="shared" si="485"/>
        <v>67185</v>
      </c>
      <c r="AD2047" s="141">
        <v>0.12</v>
      </c>
      <c r="AE2047" s="186">
        <f t="shared" si="486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236" t="str">
        <f t="shared" si="493"/>
        <v>YAMAHA_Mounter</v>
      </c>
      <c r="AS2047" s="22" t="str">
        <f t="shared" si="492"/>
        <v/>
      </c>
      <c r="AT2047" s="238" t="str">
        <f t="shared" si="494"/>
        <v/>
      </c>
    </row>
    <row r="2048" spans="1:46" s="12" customFormat="1">
      <c r="A2048" s="13" t="s">
        <v>40</v>
      </c>
      <c r="B2048" s="179">
        <v>2021</v>
      </c>
      <c r="C2048" s="179">
        <v>4</v>
      </c>
      <c r="D2048" s="39" t="str">
        <f t="shared" si="496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482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483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85">
        <f t="shared" si="485"/>
        <v>72240</v>
      </c>
      <c r="AD2048" s="141">
        <v>0.12</v>
      </c>
      <c r="AE2048" s="186">
        <f t="shared" si="486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236" t="str">
        <f t="shared" si="493"/>
        <v>YAMAHA_Mounter</v>
      </c>
      <c r="AS2048" s="22" t="str">
        <f t="shared" si="492"/>
        <v/>
      </c>
      <c r="AT2048" s="238" t="str">
        <f t="shared" si="494"/>
        <v/>
      </c>
    </row>
    <row r="2049" spans="1:46" s="12" customFormat="1">
      <c r="A2049" s="13" t="s">
        <v>40</v>
      </c>
      <c r="B2049" s="179">
        <v>2021</v>
      </c>
      <c r="C2049" s="179">
        <v>4</v>
      </c>
      <c r="D2049" s="39" t="str">
        <f t="shared" si="496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482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483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85">
        <f t="shared" si="485"/>
        <v>100800.00000000001</v>
      </c>
      <c r="AD2049" s="141">
        <v>0.12</v>
      </c>
      <c r="AE2049" s="186">
        <f t="shared" si="486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236" t="str">
        <f t="shared" si="493"/>
        <v>YAMAHA_Mounter</v>
      </c>
      <c r="AS2049" s="22" t="str">
        <f t="shared" si="492"/>
        <v/>
      </c>
      <c r="AT2049" s="238" t="str">
        <f t="shared" si="494"/>
        <v/>
      </c>
    </row>
    <row r="2050" spans="1:46" s="12" customFormat="1">
      <c r="A2050" s="13" t="s">
        <v>40</v>
      </c>
      <c r="B2050" s="179">
        <v>2021</v>
      </c>
      <c r="C2050" s="179">
        <v>4</v>
      </c>
      <c r="D2050" s="39" t="str">
        <f t="shared" si="496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85">
        <f t="shared" ref="AC2050:AC2072" si="501">IF(R2050&lt;&gt;"",AB2050*AD2050,"")</f>
        <v>97327.433628318584</v>
      </c>
      <c r="AD2050" s="141">
        <v>0.12</v>
      </c>
      <c r="AE2050" s="186">
        <f t="shared" ref="AE2050:AE2072" si="502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236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38" t="str">
        <f t="shared" si="494"/>
        <v/>
      </c>
    </row>
    <row r="2051" spans="1:46" s="12" customFormat="1">
      <c r="A2051" s="13" t="s">
        <v>40</v>
      </c>
      <c r="B2051" s="179">
        <v>2021</v>
      </c>
      <c r="C2051" s="179">
        <v>4</v>
      </c>
      <c r="D2051" s="39" t="str">
        <f t="shared" si="496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98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99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85">
        <f t="shared" si="501"/>
        <v>97327.433628318584</v>
      </c>
      <c r="AD2051" s="141">
        <v>0.12</v>
      </c>
      <c r="AE2051" s="186">
        <f t="shared" si="502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236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38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170</v>
      </c>
      <c r="B2052" s="179">
        <v>2021</v>
      </c>
      <c r="C2052" s="179">
        <v>4</v>
      </c>
      <c r="D2052" s="39" t="str">
        <f t="shared" si="496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98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99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85">
        <f t="shared" si="501"/>
        <v>65304.36</v>
      </c>
      <c r="AD2052" s="141">
        <v>0.12</v>
      </c>
      <c r="AE2052" s="186">
        <f t="shared" si="502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236" t="str">
        <f t="shared" si="509"/>
        <v>YAMAHA_Mounter</v>
      </c>
      <c r="AS2052" s="22" t="str">
        <f t="shared" si="508"/>
        <v/>
      </c>
      <c r="AT2052" s="238" t="str">
        <f t="shared" si="510"/>
        <v/>
      </c>
    </row>
    <row r="2053" spans="1:46" s="12" customFormat="1">
      <c r="A2053" s="13" t="s">
        <v>40</v>
      </c>
      <c r="B2053" s="179">
        <v>2021</v>
      </c>
      <c r="C2053" s="179">
        <v>5</v>
      </c>
      <c r="D2053" s="39" t="str">
        <f t="shared" si="496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98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99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85">
        <f t="shared" si="501"/>
        <v>98257.40973451329</v>
      </c>
      <c r="AD2053" s="141">
        <v>0.12</v>
      </c>
      <c r="AE2053" s="186">
        <f t="shared" si="502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236" t="str">
        <f t="shared" si="509"/>
        <v>YAMAHA_Mounter</v>
      </c>
      <c r="AS2053" s="22" t="str">
        <f t="shared" si="508"/>
        <v/>
      </c>
      <c r="AT2053" s="238" t="str">
        <f t="shared" si="510"/>
        <v/>
      </c>
    </row>
    <row r="2054" spans="1:46" s="12" customFormat="1">
      <c r="A2054" s="13" t="s">
        <v>40</v>
      </c>
      <c r="B2054" s="179">
        <v>2021</v>
      </c>
      <c r="C2054" s="179">
        <v>5</v>
      </c>
      <c r="D2054" s="39" t="str">
        <f t="shared" si="496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98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99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85">
        <f t="shared" si="501"/>
        <v>73856.423893805317</v>
      </c>
      <c r="AD2054" s="141">
        <v>0.12</v>
      </c>
      <c r="AE2054" s="186">
        <f t="shared" si="502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236" t="str">
        <f t="shared" si="509"/>
        <v>YAMAHA_Mounter</v>
      </c>
      <c r="AS2054" s="22" t="str">
        <f t="shared" si="508"/>
        <v/>
      </c>
      <c r="AT2054" s="238" t="str">
        <f t="shared" si="510"/>
        <v/>
      </c>
    </row>
    <row r="2055" spans="1:46" s="12" customFormat="1">
      <c r="A2055" s="13" t="s">
        <v>40</v>
      </c>
      <c r="B2055" s="179">
        <v>2021</v>
      </c>
      <c r="C2055" s="179">
        <v>5</v>
      </c>
      <c r="D2055" s="39" t="str">
        <f t="shared" si="496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98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99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85">
        <f t="shared" si="501"/>
        <v>74263.433628318584</v>
      </c>
      <c r="AD2055" s="141">
        <v>0.12</v>
      </c>
      <c r="AE2055" s="186">
        <f t="shared" si="502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2004</v>
      </c>
      <c r="AP2055" s="28" t="str">
        <f t="shared" si="506"/>
        <v>CancelCANCEL</v>
      </c>
      <c r="AQ2055" s="28" t="str">
        <f t="shared" si="507"/>
        <v>CancelCANCELRMB</v>
      </c>
      <c r="AR2055" s="236" t="str">
        <f t="shared" si="509"/>
        <v>YAMAHA_Mounter</v>
      </c>
      <c r="AS2055" s="22" t="str">
        <f t="shared" si="508"/>
        <v/>
      </c>
      <c r="AT2055" s="238" t="str">
        <f t="shared" si="510"/>
        <v/>
      </c>
    </row>
    <row r="2056" spans="1:46" s="12" customFormat="1">
      <c r="A2056" s="13" t="s">
        <v>40</v>
      </c>
      <c r="B2056" s="179">
        <v>2021</v>
      </c>
      <c r="C2056" s="179">
        <v>5</v>
      </c>
      <c r="D2056" s="39" t="str">
        <f t="shared" si="496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98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99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85">
        <f t="shared" si="501"/>
        <v>74263.433628318584</v>
      </c>
      <c r="AD2056" s="141">
        <v>0.12</v>
      </c>
      <c r="AE2056" s="186">
        <f t="shared" si="502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2004</v>
      </c>
      <c r="AP2056" s="28" t="str">
        <f t="shared" si="506"/>
        <v>CancelCANCEL</v>
      </c>
      <c r="AQ2056" s="28" t="str">
        <f t="shared" si="507"/>
        <v>CancelCANCELRMB</v>
      </c>
      <c r="AR2056" s="236" t="str">
        <f t="shared" si="509"/>
        <v>YAMAHA_Mounter</v>
      </c>
      <c r="AS2056" s="22" t="str">
        <f t="shared" si="508"/>
        <v/>
      </c>
      <c r="AT2056" s="238" t="str">
        <f t="shared" si="510"/>
        <v/>
      </c>
    </row>
    <row r="2057" spans="1:46" s="12" customFormat="1">
      <c r="A2057" s="13" t="s">
        <v>40</v>
      </c>
      <c r="B2057" s="179">
        <v>2021</v>
      </c>
      <c r="C2057" s="179">
        <v>6</v>
      </c>
      <c r="D2057" s="39" t="str">
        <f t="shared" si="496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98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99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85">
        <f t="shared" si="501"/>
        <v>78610.619469026555</v>
      </c>
      <c r="AD2057" s="141">
        <v>0.12</v>
      </c>
      <c r="AE2057" s="186">
        <f t="shared" si="502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236" t="str">
        <f t="shared" si="509"/>
        <v>YAMAHA_Mounter</v>
      </c>
      <c r="AS2057" s="22" t="str">
        <f t="shared" si="508"/>
        <v/>
      </c>
      <c r="AT2057" s="238" t="str">
        <f t="shared" si="510"/>
        <v/>
      </c>
    </row>
    <row r="2058" spans="1:46" s="12" customFormat="1">
      <c r="A2058" s="13" t="s">
        <v>40</v>
      </c>
      <c r="B2058" s="179">
        <v>2021</v>
      </c>
      <c r="C2058" s="179">
        <v>6</v>
      </c>
      <c r="D2058" s="39" t="str">
        <f t="shared" si="496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98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99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85">
        <f t="shared" si="501"/>
        <v>69187.5</v>
      </c>
      <c r="AD2058" s="141">
        <v>0.12</v>
      </c>
      <c r="AE2058" s="186">
        <f t="shared" si="502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236" t="str">
        <f t="shared" si="509"/>
        <v>YAMAHA_Mounter</v>
      </c>
      <c r="AS2058" s="22" t="str">
        <f t="shared" si="508"/>
        <v/>
      </c>
      <c r="AT2058" s="238" t="str">
        <f t="shared" si="510"/>
        <v/>
      </c>
    </row>
    <row r="2059" spans="1:46" s="12" customFormat="1">
      <c r="A2059" s="13" t="s">
        <v>40</v>
      </c>
      <c r="B2059" s="179">
        <v>2021</v>
      </c>
      <c r="C2059" s="179">
        <v>6</v>
      </c>
      <c r="D2059" s="39" t="str">
        <f t="shared" si="496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98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99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85">
        <f t="shared" si="501"/>
        <v>69187.5</v>
      </c>
      <c r="AD2059" s="141">
        <v>0.12</v>
      </c>
      <c r="AE2059" s="186">
        <f t="shared" si="502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236" t="str">
        <f t="shared" si="509"/>
        <v>YAMAHA_Mounter</v>
      </c>
      <c r="AS2059" s="22" t="str">
        <f t="shared" si="508"/>
        <v/>
      </c>
      <c r="AT2059" s="238" t="str">
        <f t="shared" si="510"/>
        <v/>
      </c>
    </row>
    <row r="2060" spans="1:46" s="12" customFormat="1">
      <c r="A2060" s="13" t="s">
        <v>40</v>
      </c>
      <c r="B2060" s="179">
        <v>2021</v>
      </c>
      <c r="C2060" s="179">
        <v>6</v>
      </c>
      <c r="D2060" s="39" t="str">
        <f t="shared" si="496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98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99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85">
        <f t="shared" si="501"/>
        <v>47625</v>
      </c>
      <c r="AD2060" s="141">
        <v>0.12</v>
      </c>
      <c r="AE2060" s="186">
        <f t="shared" si="502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236" t="str">
        <f t="shared" si="509"/>
        <v>YAMAHA_Mounter</v>
      </c>
      <c r="AS2060" s="22" t="str">
        <f t="shared" si="508"/>
        <v/>
      </c>
      <c r="AT2060" s="238" t="str">
        <f t="shared" si="510"/>
        <v/>
      </c>
    </row>
    <row r="2061" spans="1:46" s="12" customFormat="1">
      <c r="A2061" s="13" t="s">
        <v>170</v>
      </c>
      <c r="B2061" s="179">
        <v>2021</v>
      </c>
      <c r="C2061" s="179">
        <v>6</v>
      </c>
      <c r="D2061" s="39" t="str">
        <f t="shared" si="496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98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99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85">
        <f t="shared" si="501"/>
        <v>74574.159292035401</v>
      </c>
      <c r="AD2061" s="141">
        <v>0.12</v>
      </c>
      <c r="AE2061" s="186">
        <f t="shared" si="502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236" t="str">
        <f t="shared" si="509"/>
        <v>YAMAHA_Mounter</v>
      </c>
      <c r="AS2061" s="22" t="str">
        <f t="shared" si="508"/>
        <v/>
      </c>
      <c r="AT2061" s="238" t="str">
        <f t="shared" si="510"/>
        <v/>
      </c>
    </row>
    <row r="2062" spans="1:46" s="12" customFormat="1">
      <c r="A2062" s="13" t="s">
        <v>170</v>
      </c>
      <c r="B2062" s="179">
        <v>2021</v>
      </c>
      <c r="C2062" s="179">
        <v>6</v>
      </c>
      <c r="D2062" s="39" t="str">
        <f t="shared" si="496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98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99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85">
        <f t="shared" si="501"/>
        <v>74574.159292035401</v>
      </c>
      <c r="AD2062" s="141">
        <v>0.12</v>
      </c>
      <c r="AE2062" s="186">
        <f t="shared" si="502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236" t="str">
        <f t="shared" si="509"/>
        <v>YAMAHA_Mounter</v>
      </c>
      <c r="AS2062" s="22" t="str">
        <f t="shared" si="508"/>
        <v/>
      </c>
      <c r="AT2062" s="238" t="str">
        <f t="shared" si="510"/>
        <v/>
      </c>
    </row>
    <row r="2063" spans="1:46" s="12" customFormat="1">
      <c r="A2063" s="13" t="s">
        <v>170</v>
      </c>
      <c r="B2063" s="179">
        <v>2021</v>
      </c>
      <c r="C2063" s="179">
        <v>6</v>
      </c>
      <c r="D2063" s="39" t="str">
        <f t="shared" si="496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98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99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85">
        <f t="shared" si="501"/>
        <v>59893.805309734518</v>
      </c>
      <c r="AD2063" s="141">
        <v>0.12</v>
      </c>
      <c r="AE2063" s="186">
        <f t="shared" si="502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236" t="str">
        <f t="shared" si="509"/>
        <v>YAMAHA_Mounter</v>
      </c>
      <c r="AS2063" s="22" t="str">
        <f t="shared" si="508"/>
        <v/>
      </c>
      <c r="AT2063" s="238" t="str">
        <f t="shared" si="510"/>
        <v/>
      </c>
    </row>
    <row r="2064" spans="1:46" s="12" customFormat="1" ht="28">
      <c r="A2064" s="13" t="s">
        <v>170</v>
      </c>
      <c r="B2064" s="179">
        <v>2021</v>
      </c>
      <c r="C2064" s="179">
        <v>6</v>
      </c>
      <c r="D2064" s="39" t="str">
        <f t="shared" si="496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98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85">
        <f t="shared" si="501"/>
        <v>19737.960212389382</v>
      </c>
      <c r="AD2064" s="141">
        <v>0.12</v>
      </c>
      <c r="AE2064" s="186">
        <f t="shared" si="502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236" t="str">
        <f t="shared" si="509"/>
        <v>YAMAHA_Mounter</v>
      </c>
      <c r="AS2064" s="22" t="str">
        <f t="shared" si="508"/>
        <v/>
      </c>
      <c r="AT2064" s="238" t="str">
        <f t="shared" si="510"/>
        <v/>
      </c>
    </row>
    <row r="2065" spans="1:46" s="12" customFormat="1">
      <c r="A2065" s="13" t="s">
        <v>40</v>
      </c>
      <c r="B2065" s="179">
        <v>2021</v>
      </c>
      <c r="C2065" s="179">
        <v>7</v>
      </c>
      <c r="D2065" s="39" t="str">
        <f t="shared" si="496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98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99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85">
        <f t="shared" si="501"/>
        <v>57000</v>
      </c>
      <c r="AD2065" s="141">
        <v>0.12</v>
      </c>
      <c r="AE2065" s="186">
        <f t="shared" si="502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236" t="str">
        <f t="shared" si="509"/>
        <v>YAMAHA_Mounter</v>
      </c>
      <c r="AS2065" s="22" t="str">
        <f t="shared" si="508"/>
        <v/>
      </c>
      <c r="AT2065" s="238" t="str">
        <f t="shared" si="510"/>
        <v/>
      </c>
    </row>
    <row r="2066" spans="1:46" s="12" customFormat="1">
      <c r="A2066" s="13" t="s">
        <v>40</v>
      </c>
      <c r="B2066" s="179">
        <v>2021</v>
      </c>
      <c r="C2066" s="179">
        <v>7</v>
      </c>
      <c r="D2066" s="39" t="str">
        <f t="shared" si="496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98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99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85">
        <f t="shared" si="501"/>
        <v>111216.00000000001</v>
      </c>
      <c r="AD2066" s="141">
        <v>0.12</v>
      </c>
      <c r="AE2066" s="186">
        <f t="shared" si="502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236" t="str">
        <f t="shared" si="509"/>
        <v>YAMAHA_Mounter</v>
      </c>
      <c r="AS2066" s="22" t="str">
        <f t="shared" si="508"/>
        <v/>
      </c>
      <c r="AT2066" s="238" t="str">
        <f t="shared" si="510"/>
        <v/>
      </c>
    </row>
    <row r="2067" spans="1:46" s="12" customFormat="1">
      <c r="A2067" s="13" t="s">
        <v>40</v>
      </c>
      <c r="B2067" s="179">
        <v>2021</v>
      </c>
      <c r="C2067" s="179">
        <v>7</v>
      </c>
      <c r="D2067" s="39" t="str">
        <f t="shared" si="496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98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99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85">
        <f t="shared" si="501"/>
        <v>67200</v>
      </c>
      <c r="AD2067" s="141">
        <v>0.12</v>
      </c>
      <c r="AE2067" s="186">
        <f t="shared" si="502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236" t="str">
        <f t="shared" si="509"/>
        <v>YAMAHA_Mounter</v>
      </c>
      <c r="AS2067" s="22" t="str">
        <f t="shared" si="508"/>
        <v/>
      </c>
      <c r="AT2067" s="238" t="str">
        <f t="shared" si="510"/>
        <v/>
      </c>
    </row>
    <row r="2068" spans="1:46" s="12" customFormat="1">
      <c r="A2068" s="13" t="s">
        <v>40</v>
      </c>
      <c r="B2068" s="179">
        <v>2021</v>
      </c>
      <c r="C2068" s="179">
        <v>8</v>
      </c>
      <c r="D2068" s="39" t="str">
        <f t="shared" si="496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98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99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85">
        <f t="shared" si="501"/>
        <v>86097.345132743372</v>
      </c>
      <c r="AD2068" s="141">
        <v>0.12</v>
      </c>
      <c r="AE2068" s="186">
        <f t="shared" si="502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236" t="str">
        <f t="shared" si="509"/>
        <v>YAMAHA_Mounter</v>
      </c>
      <c r="AS2068" s="22" t="str">
        <f t="shared" si="508"/>
        <v/>
      </c>
      <c r="AT2068" s="238" t="str">
        <f t="shared" si="510"/>
        <v/>
      </c>
    </row>
    <row r="2069" spans="1:46" s="12" customFormat="1">
      <c r="A2069" s="13" t="s">
        <v>40</v>
      </c>
      <c r="B2069" s="179">
        <v>2021</v>
      </c>
      <c r="C2069" s="179">
        <v>7</v>
      </c>
      <c r="D2069" s="39" t="str">
        <f t="shared" si="496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98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99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85">
        <f t="shared" si="501"/>
        <v>79081.659292035431</v>
      </c>
      <c r="AD2069" s="141">
        <v>0.15060000000000001</v>
      </c>
      <c r="AE2069" s="186">
        <f t="shared" si="502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3144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236" t="str">
        <f t="shared" si="509"/>
        <v>YAMAHA_Mounter</v>
      </c>
      <c r="AS2069" s="22" t="str">
        <f t="shared" si="508"/>
        <v/>
      </c>
      <c r="AT2069" s="238" t="str">
        <f t="shared" si="510"/>
        <v/>
      </c>
    </row>
    <row r="2070" spans="1:46" s="12" customFormat="1">
      <c r="A2070" s="13" t="s">
        <v>40</v>
      </c>
      <c r="B2070" s="179">
        <v>2021</v>
      </c>
      <c r="C2070" s="179">
        <v>9</v>
      </c>
      <c r="D2070" s="39" t="str">
        <f t="shared" si="496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98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99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85">
        <f t="shared" si="501"/>
        <v>109221.23893805309</v>
      </c>
      <c r="AD2070" s="141">
        <v>0.12</v>
      </c>
      <c r="AE2070" s="186">
        <f t="shared" si="502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236" t="str">
        <f t="shared" si="509"/>
        <v>YAMAHA_Mounter</v>
      </c>
      <c r="AS2070" s="22" t="str">
        <f t="shared" si="508"/>
        <v/>
      </c>
      <c r="AT2070" s="238" t="str">
        <f t="shared" si="510"/>
        <v/>
      </c>
    </row>
    <row r="2071" spans="1:46" s="12" customFormat="1">
      <c r="A2071" s="13" t="s">
        <v>42</v>
      </c>
      <c r="B2071" s="179">
        <v>2023</v>
      </c>
      <c r="C2071" s="179">
        <v>8</v>
      </c>
      <c r="D2071" s="39" t="str">
        <f t="shared" si="496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98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99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85">
        <f t="shared" si="501"/>
        <v>127062.00000000001</v>
      </c>
      <c r="AD2071" s="143">
        <v>0.27150000000000002</v>
      </c>
      <c r="AE2071" s="186">
        <f t="shared" si="502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236" t="str">
        <f t="shared" si="509"/>
        <v>YAMAHA_Mounter</v>
      </c>
      <c r="AS2071" s="22">
        <f t="shared" si="508"/>
        <v>4</v>
      </c>
      <c r="AT2071" s="238" t="str">
        <f t="shared" si="510"/>
        <v>4-6 months</v>
      </c>
    </row>
    <row r="2072" spans="1:46" s="12" customFormat="1">
      <c r="A2072" s="13" t="s">
        <v>42</v>
      </c>
      <c r="B2072" s="179">
        <v>2023</v>
      </c>
      <c r="C2072" s="179">
        <v>8</v>
      </c>
      <c r="D2072" s="39" t="str">
        <f t="shared" si="496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98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99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85">
        <f t="shared" si="501"/>
        <v>127062.00000000001</v>
      </c>
      <c r="AD2072" s="143">
        <v>0.27150000000000002</v>
      </c>
      <c r="AE2072" s="186">
        <f t="shared" si="502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236" t="str">
        <f t="shared" si="509"/>
        <v>YAMAHA_Mounter</v>
      </c>
      <c r="AS2072" s="22">
        <f t="shared" si="508"/>
        <v>4</v>
      </c>
      <c r="AT2072" s="238" t="str">
        <f t="shared" si="510"/>
        <v>4-6 months</v>
      </c>
    </row>
    <row r="2073" spans="1:46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3241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85">
        <f t="shared" ref="AC2073:AC2136" si="517">IF(R2073&lt;&gt;"",AB2073*AD2073,"")</f>
        <v>113688.12000000001</v>
      </c>
      <c r="AD2073" s="141">
        <v>0.25130000000000002</v>
      </c>
      <c r="AE2073" s="186">
        <f t="shared" ref="AE2073:AE2136" si="518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21594188.700884957</v>
      </c>
      <c r="AJ2073" s="19">
        <f t="shared" ref="AJ2073:AJ2136" si="520">IF(P2073="C66 SERVICE","",SUMIFS(AC:AC,F:F,F2073,G:G,G2073,E:E,E2073))</f>
        <v>2559339.3921844242</v>
      </c>
      <c r="AK2073" s="20">
        <f t="shared" ref="AK2073:AK2136" si="521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236" t="str">
        <f t="shared" si="509"/>
        <v>YAMAHA_Mounter</v>
      </c>
      <c r="AS2073" s="22">
        <f t="shared" si="508"/>
        <v>2</v>
      </c>
      <c r="AT2073" s="238" t="str">
        <f t="shared" si="510"/>
        <v>0-3 months</v>
      </c>
    </row>
    <row r="2074" spans="1:46" s="12" customFormat="1">
      <c r="A2074" s="13" t="s">
        <v>42</v>
      </c>
      <c r="B2074" s="179">
        <v>2023</v>
      </c>
      <c r="C2074" s="179">
        <v>11</v>
      </c>
      <c r="D2074" s="39" t="str">
        <f t="shared" si="512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513"/>
        <v>Q4</v>
      </c>
      <c r="J2074" s="191" t="s">
        <v>3241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514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85">
        <f t="shared" si="517"/>
        <v>113688.12000000001</v>
      </c>
      <c r="AD2074" s="141">
        <v>0.25130000000000002</v>
      </c>
      <c r="AE2074" s="186">
        <f t="shared" si="518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519"/>
        <v>21594188.700884957</v>
      </c>
      <c r="AJ2074" s="19">
        <f t="shared" si="520"/>
        <v>2559339.3921844242</v>
      </c>
      <c r="AK2074" s="20">
        <f t="shared" si="521"/>
        <v>0.11851982158883048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236" t="str">
        <f t="shared" si="509"/>
        <v>YAMAHA_Mounter</v>
      </c>
      <c r="AS2074" s="22">
        <f t="shared" si="508"/>
        <v>2</v>
      </c>
      <c r="AT2074" s="238" t="str">
        <f t="shared" si="510"/>
        <v>0-3 months</v>
      </c>
    </row>
    <row r="2075" spans="1:46" s="12" customFormat="1">
      <c r="A2075" s="13" t="s">
        <v>42</v>
      </c>
      <c r="B2075" s="179">
        <v>2023</v>
      </c>
      <c r="C2075" s="179">
        <v>11</v>
      </c>
      <c r="D2075" s="39" t="str">
        <f t="shared" si="512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513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514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85">
        <f t="shared" si="517"/>
        <v>99684.779999999984</v>
      </c>
      <c r="AD2075" s="141">
        <v>0.13619999999999999</v>
      </c>
      <c r="AE2075" s="186">
        <f t="shared" si="518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519"/>
        <v>21594188.700884957</v>
      </c>
      <c r="AJ2075" s="19">
        <f t="shared" si="520"/>
        <v>2559339.3921844242</v>
      </c>
      <c r="AK2075" s="20">
        <f t="shared" si="521"/>
        <v>0.11851982158883048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236" t="str">
        <f t="shared" si="509"/>
        <v>YAMAHA_Mounter</v>
      </c>
      <c r="AS2075" s="22">
        <f t="shared" si="508"/>
        <v>2</v>
      </c>
      <c r="AT2075" s="238" t="str">
        <f t="shared" si="510"/>
        <v>0-3 months</v>
      </c>
    </row>
    <row r="2076" spans="1:46" s="12" customFormat="1">
      <c r="A2076" s="13" t="s">
        <v>42</v>
      </c>
      <c r="B2076" s="179">
        <v>2023</v>
      </c>
      <c r="C2076" s="179">
        <v>11</v>
      </c>
      <c r="D2076" s="39" t="str">
        <f t="shared" si="512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513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514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85">
        <f t="shared" si="517"/>
        <v>99684.779999999984</v>
      </c>
      <c r="AD2076" s="141">
        <v>0.13619999999999999</v>
      </c>
      <c r="AE2076" s="186">
        <f t="shared" si="518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519"/>
        <v>21594188.700884957</v>
      </c>
      <c r="AJ2076" s="19">
        <f t="shared" si="520"/>
        <v>2559339.3921844242</v>
      </c>
      <c r="AK2076" s="20">
        <f t="shared" si="521"/>
        <v>0.11851982158883048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236" t="str">
        <f t="shared" si="509"/>
        <v>YAMAHA_Mounter</v>
      </c>
      <c r="AS2076" s="22">
        <f t="shared" si="508"/>
        <v>2</v>
      </c>
      <c r="AT2076" s="238" t="str">
        <f t="shared" si="510"/>
        <v>0-3 months</v>
      </c>
    </row>
    <row r="2077" spans="1:46" s="12" customFormat="1">
      <c r="A2077" s="13" t="s">
        <v>42</v>
      </c>
      <c r="B2077" s="179">
        <v>2023</v>
      </c>
      <c r="C2077" s="179">
        <v>11</v>
      </c>
      <c r="D2077" s="39" t="str">
        <f t="shared" si="512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513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514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85">
        <f t="shared" si="517"/>
        <v>99684.779999999984</v>
      </c>
      <c r="AD2077" s="141">
        <v>0.13619999999999999</v>
      </c>
      <c r="AE2077" s="186">
        <f t="shared" si="518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519"/>
        <v>21594188.700884957</v>
      </c>
      <c r="AJ2077" s="19">
        <f t="shared" si="520"/>
        <v>2559339.3921844242</v>
      </c>
      <c r="AK2077" s="20">
        <f t="shared" si="521"/>
        <v>0.11851982158883048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236" t="str">
        <f t="shared" si="509"/>
        <v>YAMAHA_Mounter</v>
      </c>
      <c r="AS2077" s="22">
        <f t="shared" si="508"/>
        <v>2</v>
      </c>
      <c r="AT2077" s="238" t="str">
        <f t="shared" si="510"/>
        <v>0-3 months</v>
      </c>
    </row>
    <row r="2078" spans="1:46" s="12" customFormat="1">
      <c r="A2078" s="13" t="s">
        <v>42</v>
      </c>
      <c r="B2078" s="179">
        <v>2023</v>
      </c>
      <c r="C2078" s="179">
        <v>7</v>
      </c>
      <c r="D2078" s="39" t="str">
        <f t="shared" si="512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513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514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524">IF(W2078="RMB","1.13", "1")</f>
        <v>1.13</v>
      </c>
      <c r="Z2078" s="18">
        <f t="shared" si="515"/>
        <v>510000</v>
      </c>
      <c r="AA2078" s="198">
        <v>1.07</v>
      </c>
      <c r="AB2078" s="203">
        <f t="shared" si="516"/>
        <v>482920.35398230091</v>
      </c>
      <c r="AC2078" s="204">
        <f t="shared" si="517"/>
        <v>53893.911504424781</v>
      </c>
      <c r="AD2078" s="144">
        <v>0.1116</v>
      </c>
      <c r="AE2078" s="205">
        <f t="shared" si="518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27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236" t="str">
        <f t="shared" si="509"/>
        <v>YAMAHA_Mounter</v>
      </c>
      <c r="AS2078" s="22">
        <f t="shared" si="508"/>
        <v>3</v>
      </c>
      <c r="AT2078" s="238" t="str">
        <f t="shared" si="510"/>
        <v>0-3 months</v>
      </c>
    </row>
    <row r="2079" spans="1:46" s="12" customFormat="1">
      <c r="A2079" s="13" t="s">
        <v>41</v>
      </c>
      <c r="B2079" s="179">
        <v>2022</v>
      </c>
      <c r="C2079" s="179">
        <v>10</v>
      </c>
      <c r="D2079" s="39" t="str">
        <f t="shared" si="512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513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514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85">
        <f t="shared" si="517"/>
        <v>80402.123893805328</v>
      </c>
      <c r="AD2079" s="141">
        <v>0.13</v>
      </c>
      <c r="AE2079" s="186">
        <f t="shared" si="518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236" t="str">
        <f t="shared" si="509"/>
        <v>YAMAHA_Mounter</v>
      </c>
      <c r="AS2079" s="22">
        <f t="shared" si="508"/>
        <v>3</v>
      </c>
      <c r="AT2079" s="238" t="str">
        <f t="shared" si="510"/>
        <v>0-3 months</v>
      </c>
    </row>
    <row r="2080" spans="1:46" s="12" customFormat="1">
      <c r="A2080" s="13" t="s">
        <v>41</v>
      </c>
      <c r="B2080" s="179">
        <v>2022</v>
      </c>
      <c r="C2080" s="179">
        <v>4</v>
      </c>
      <c r="D2080" s="39" t="str">
        <f t="shared" si="512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513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514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85">
        <f t="shared" si="517"/>
        <v>41265</v>
      </c>
      <c r="AD2080" s="141">
        <v>6.5500000000000003E-2</v>
      </c>
      <c r="AE2080" s="186">
        <f t="shared" si="518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2028</v>
      </c>
      <c r="AP2080" s="28" t="str">
        <f t="shared" si="522"/>
        <v>20231</v>
      </c>
      <c r="AQ2080" s="28" t="str">
        <f t="shared" si="523"/>
        <v>20231JPY</v>
      </c>
      <c r="AR2080" s="236" t="str">
        <f t="shared" si="509"/>
        <v>YAMAHA_Mounter</v>
      </c>
      <c r="AS2080" s="22">
        <f t="shared" si="508"/>
        <v>9</v>
      </c>
      <c r="AT2080" s="238" t="str">
        <f t="shared" si="510"/>
        <v>&gt; 6 months</v>
      </c>
    </row>
    <row r="2081" spans="1:46" s="12" customFormat="1">
      <c r="A2081" s="13" t="s">
        <v>41</v>
      </c>
      <c r="B2081" s="179">
        <v>2022</v>
      </c>
      <c r="C2081" s="179">
        <v>4</v>
      </c>
      <c r="D2081" s="39" t="str">
        <f t="shared" si="512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513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514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85">
        <f t="shared" si="517"/>
        <v>25152</v>
      </c>
      <c r="AD2081" s="141">
        <v>6.5500000000000003E-2</v>
      </c>
      <c r="AE2081" s="186">
        <f t="shared" si="518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2028</v>
      </c>
      <c r="AP2081" s="28" t="str">
        <f t="shared" si="522"/>
        <v>20231</v>
      </c>
      <c r="AQ2081" s="28" t="str">
        <f t="shared" si="523"/>
        <v>20231JPY</v>
      </c>
      <c r="AR2081" s="236" t="str">
        <f t="shared" si="509"/>
        <v>YAMAHA_Mounter</v>
      </c>
      <c r="AS2081" s="22">
        <f t="shared" si="508"/>
        <v>9</v>
      </c>
      <c r="AT2081" s="238" t="str">
        <f t="shared" si="510"/>
        <v>&gt; 6 months</v>
      </c>
    </row>
    <row r="2082" spans="1:46" s="12" customFormat="1">
      <c r="A2082" s="13" t="s">
        <v>41</v>
      </c>
      <c r="B2082" s="179">
        <v>2022</v>
      </c>
      <c r="C2082" s="179">
        <v>12</v>
      </c>
      <c r="D2082" s="39" t="str">
        <f t="shared" si="512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513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514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85">
        <f t="shared" si="517"/>
        <v>78749.627758088493</v>
      </c>
      <c r="AD2082" s="141">
        <v>8.1900000000000001E-2</v>
      </c>
      <c r="AE2082" s="186">
        <f t="shared" si="518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236" t="str">
        <f t="shared" si="509"/>
        <v>YAMAHA_Mounter</v>
      </c>
      <c r="AS2082" s="22">
        <f t="shared" si="508"/>
        <v>1</v>
      </c>
      <c r="AT2082" s="238" t="str">
        <f t="shared" si="510"/>
        <v>0-3 months</v>
      </c>
    </row>
    <row r="2083" spans="1:46" s="12" customFormat="1">
      <c r="A2083" s="13" t="s">
        <v>41</v>
      </c>
      <c r="B2083" s="179">
        <v>2022</v>
      </c>
      <c r="C2083" s="179">
        <v>12</v>
      </c>
      <c r="D2083" s="39" t="str">
        <f t="shared" si="512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513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514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85">
        <f t="shared" si="517"/>
        <v>78749.627758088493</v>
      </c>
      <c r="AD2083" s="141">
        <v>8.1900000000000001E-2</v>
      </c>
      <c r="AE2083" s="186">
        <f t="shared" si="518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236" t="str">
        <f t="shared" si="509"/>
        <v>YAMAHA_Mounter</v>
      </c>
      <c r="AS2083" s="22">
        <f t="shared" si="508"/>
        <v>1</v>
      </c>
      <c r="AT2083" s="238" t="str">
        <f t="shared" si="510"/>
        <v>0-3 months</v>
      </c>
    </row>
    <row r="2084" spans="1:46" s="12" customFormat="1">
      <c r="A2084" s="13" t="s">
        <v>41</v>
      </c>
      <c r="B2084" s="179">
        <v>2022</v>
      </c>
      <c r="C2084" s="179">
        <v>12</v>
      </c>
      <c r="D2084" s="39" t="str">
        <f t="shared" si="512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513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514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85">
        <f t="shared" si="517"/>
        <v>78749.627758088493</v>
      </c>
      <c r="AD2084" s="141">
        <v>8.1900000000000001E-2</v>
      </c>
      <c r="AE2084" s="186">
        <f t="shared" si="518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236" t="str">
        <f t="shared" si="509"/>
        <v>YAMAHA_Mounter</v>
      </c>
      <c r="AS2084" s="22">
        <f t="shared" si="508"/>
        <v>1</v>
      </c>
      <c r="AT2084" s="238" t="str">
        <f t="shared" si="510"/>
        <v>0-3 months</v>
      </c>
    </row>
    <row r="2085" spans="1:46" s="12" customFormat="1">
      <c r="A2085" s="13" t="s">
        <v>41</v>
      </c>
      <c r="B2085" s="179">
        <v>2022</v>
      </c>
      <c r="C2085" s="179">
        <v>5</v>
      </c>
      <c r="D2085" s="39" t="str">
        <f t="shared" si="512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513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514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85">
        <f t="shared" si="517"/>
        <v>75373.30973451327</v>
      </c>
      <c r="AD2085" s="141">
        <v>0.14119999999999999</v>
      </c>
      <c r="AE2085" s="186">
        <f t="shared" si="518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236" t="str">
        <f t="shared" si="509"/>
        <v>YAMAHA_Mounter</v>
      </c>
      <c r="AS2085" s="22">
        <f t="shared" si="508"/>
        <v>9</v>
      </c>
      <c r="AT2085" s="238" t="str">
        <f t="shared" si="510"/>
        <v>&gt; 6 months</v>
      </c>
    </row>
    <row r="2086" spans="1:46" s="12" customFormat="1">
      <c r="A2086" s="13" t="s">
        <v>41</v>
      </c>
      <c r="B2086" s="179">
        <v>2022</v>
      </c>
      <c r="C2086" s="179">
        <v>5</v>
      </c>
      <c r="D2086" s="39" t="str">
        <f t="shared" si="512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513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514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85">
        <f t="shared" si="517"/>
        <v>75373.30973451327</v>
      </c>
      <c r="AD2086" s="141">
        <v>0.14119999999999999</v>
      </c>
      <c r="AE2086" s="186">
        <f t="shared" si="518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236" t="str">
        <f t="shared" si="509"/>
        <v>YAMAHA_Mounter</v>
      </c>
      <c r="AS2086" s="22">
        <f t="shared" si="508"/>
        <v>9</v>
      </c>
      <c r="AT2086" s="238" t="str">
        <f t="shared" si="510"/>
        <v>&gt; 6 months</v>
      </c>
    </row>
    <row r="2087" spans="1:46" s="12" customFormat="1">
      <c r="A2087" s="13" t="s">
        <v>41</v>
      </c>
      <c r="B2087" s="179">
        <v>2022</v>
      </c>
      <c r="C2087" s="179">
        <v>5</v>
      </c>
      <c r="D2087" s="39" t="str">
        <f t="shared" si="512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513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514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85">
        <f t="shared" si="517"/>
        <v>118857.91150442479</v>
      </c>
      <c r="AD2087" s="141">
        <v>0.14119999999999999</v>
      </c>
      <c r="AE2087" s="186">
        <f t="shared" si="518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236" t="str">
        <f t="shared" si="509"/>
        <v>YAMAHA_Mounter</v>
      </c>
      <c r="AS2087" s="22">
        <f t="shared" si="508"/>
        <v>9</v>
      </c>
      <c r="AT2087" s="238" t="str">
        <f t="shared" si="510"/>
        <v>&gt; 6 months</v>
      </c>
    </row>
    <row r="2088" spans="1:46" s="12" customFormat="1">
      <c r="A2088" s="13" t="s">
        <v>41</v>
      </c>
      <c r="B2088" s="179">
        <v>2022</v>
      </c>
      <c r="C2088" s="179">
        <v>5</v>
      </c>
      <c r="D2088" s="39" t="str">
        <f t="shared" si="512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513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514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85">
        <f t="shared" si="517"/>
        <v>118857.91150442479</v>
      </c>
      <c r="AD2088" s="141">
        <v>0.14119999999999999</v>
      </c>
      <c r="AE2088" s="186">
        <f t="shared" si="518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236" t="str">
        <f t="shared" si="509"/>
        <v>YAMAHA_Mounter</v>
      </c>
      <c r="AS2088" s="22">
        <f t="shared" si="508"/>
        <v>9</v>
      </c>
      <c r="AT2088" s="238" t="str">
        <f t="shared" si="510"/>
        <v>&gt; 6 months</v>
      </c>
    </row>
    <row r="2089" spans="1:46" s="12" customFormat="1">
      <c r="A2089" s="13" t="s">
        <v>41</v>
      </c>
      <c r="B2089" s="179">
        <v>2022</v>
      </c>
      <c r="C2089" s="179">
        <v>11</v>
      </c>
      <c r="D2089" s="39" t="str">
        <f t="shared" si="512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513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514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85">
        <f t="shared" si="517"/>
        <v>90402.146548672565</v>
      </c>
      <c r="AD2089" s="141">
        <v>0.12</v>
      </c>
      <c r="AE2089" s="186">
        <f t="shared" si="518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236" t="str">
        <f t="shared" si="509"/>
        <v>YAMAHA_Mounter</v>
      </c>
      <c r="AS2089" s="22">
        <f t="shared" si="508"/>
        <v>3</v>
      </c>
      <c r="AT2089" s="238" t="str">
        <f t="shared" si="510"/>
        <v>0-3 months</v>
      </c>
    </row>
    <row r="2090" spans="1:46" s="12" customFormat="1">
      <c r="A2090" s="13" t="s">
        <v>41</v>
      </c>
      <c r="B2090" s="179">
        <v>2022</v>
      </c>
      <c r="C2090" s="179">
        <v>11</v>
      </c>
      <c r="D2090" s="39" t="str">
        <f t="shared" si="512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513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514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85">
        <f t="shared" si="517"/>
        <v>112099.11504424778</v>
      </c>
      <c r="AD2090" s="141">
        <v>0.12</v>
      </c>
      <c r="AE2090" s="186">
        <f t="shared" si="518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236" t="str">
        <f t="shared" si="509"/>
        <v>YAMAHA_Mounter</v>
      </c>
      <c r="AS2090" s="22">
        <f t="shared" si="508"/>
        <v>3</v>
      </c>
      <c r="AT2090" s="238" t="str">
        <f t="shared" si="510"/>
        <v>0-3 months</v>
      </c>
    </row>
    <row r="2091" spans="1:46" s="12" customFormat="1">
      <c r="A2091" s="13" t="s">
        <v>41</v>
      </c>
      <c r="B2091" s="179">
        <v>2022</v>
      </c>
      <c r="C2091" s="179">
        <v>12</v>
      </c>
      <c r="D2091" s="39" t="str">
        <f t="shared" si="512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513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514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85">
        <f t="shared" si="517"/>
        <v>37325.309734513277</v>
      </c>
      <c r="AD2091" s="141">
        <v>8.0799999999999997E-2</v>
      </c>
      <c r="AE2091" s="186">
        <f t="shared" si="518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236" t="str">
        <f t="shared" si="509"/>
        <v>YAMAHA_Mounter</v>
      </c>
      <c r="AS2091" s="22">
        <f t="shared" si="508"/>
        <v>2</v>
      </c>
      <c r="AT2091" s="238" t="str">
        <f t="shared" si="510"/>
        <v>0-3 months</v>
      </c>
    </row>
    <row r="2092" spans="1:46" s="12" customFormat="1">
      <c r="A2092" s="13" t="s">
        <v>41</v>
      </c>
      <c r="B2092" s="179">
        <v>2022</v>
      </c>
      <c r="C2092" s="179">
        <v>12</v>
      </c>
      <c r="D2092" s="39" t="str">
        <f t="shared" si="512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513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514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85">
        <f t="shared" si="517"/>
        <v>37325.309734513277</v>
      </c>
      <c r="AD2092" s="141">
        <v>8.0799999999999997E-2</v>
      </c>
      <c r="AE2092" s="186">
        <f t="shared" si="518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236" t="str">
        <f t="shared" si="509"/>
        <v>YAMAHA_Mounter</v>
      </c>
      <c r="AS2092" s="22">
        <f t="shared" si="508"/>
        <v>2</v>
      </c>
      <c r="AT2092" s="238" t="str">
        <f t="shared" si="510"/>
        <v>0-3 months</v>
      </c>
    </row>
    <row r="2093" spans="1:46" s="12" customFormat="1">
      <c r="A2093" s="13" t="s">
        <v>41</v>
      </c>
      <c r="B2093" s="179">
        <v>2022</v>
      </c>
      <c r="C2093" s="179">
        <v>12</v>
      </c>
      <c r="D2093" s="39" t="str">
        <f t="shared" si="512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513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514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85">
        <f t="shared" si="517"/>
        <v>37325.309734513277</v>
      </c>
      <c r="AD2093" s="141">
        <v>8.0799999999999997E-2</v>
      </c>
      <c r="AE2093" s="186">
        <f t="shared" si="518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236" t="str">
        <f t="shared" si="509"/>
        <v>YAMAHA_Mounter</v>
      </c>
      <c r="AS2093" s="22">
        <f t="shared" si="508"/>
        <v>2</v>
      </c>
      <c r="AT2093" s="238" t="str">
        <f t="shared" si="510"/>
        <v>0-3 months</v>
      </c>
    </row>
    <row r="2094" spans="1:46" s="12" customFormat="1">
      <c r="A2094" s="13" t="s">
        <v>41</v>
      </c>
      <c r="B2094" s="179">
        <v>2022</v>
      </c>
      <c r="C2094" s="179">
        <v>12</v>
      </c>
      <c r="D2094" s="39" t="str">
        <f t="shared" si="512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513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514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85">
        <f t="shared" si="517"/>
        <v>37325.309734513277</v>
      </c>
      <c r="AD2094" s="141">
        <v>8.0799999999999997E-2</v>
      </c>
      <c r="AE2094" s="186">
        <f t="shared" si="518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236" t="str">
        <f t="shared" si="509"/>
        <v>YAMAHA_Mounter</v>
      </c>
      <c r="AS2094" s="22">
        <f t="shared" si="508"/>
        <v>2</v>
      </c>
      <c r="AT2094" s="238" t="str">
        <f t="shared" si="510"/>
        <v>0-3 months</v>
      </c>
    </row>
    <row r="2095" spans="1:46" s="12" customFormat="1">
      <c r="A2095" s="13" t="s">
        <v>41</v>
      </c>
      <c r="B2095" s="179">
        <v>2022</v>
      </c>
      <c r="C2095" s="179">
        <v>12</v>
      </c>
      <c r="D2095" s="39" t="str">
        <f t="shared" si="512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513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514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85">
        <f t="shared" si="517"/>
        <v>37325.309734513277</v>
      </c>
      <c r="AD2095" s="141">
        <v>8.0799999999999997E-2</v>
      </c>
      <c r="AE2095" s="186">
        <f t="shared" si="518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236" t="str">
        <f t="shared" si="509"/>
        <v>YAMAHA_Mounter</v>
      </c>
      <c r="AS2095" s="22">
        <f t="shared" si="508"/>
        <v>2</v>
      </c>
      <c r="AT2095" s="238" t="str">
        <f t="shared" si="510"/>
        <v>0-3 months</v>
      </c>
    </row>
    <row r="2096" spans="1:46" s="12" customFormat="1">
      <c r="A2096" s="13" t="s">
        <v>41</v>
      </c>
      <c r="B2096" s="179">
        <v>2022</v>
      </c>
      <c r="C2096" s="179">
        <v>12</v>
      </c>
      <c r="D2096" s="39" t="str">
        <f t="shared" si="512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513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514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85">
        <f t="shared" si="517"/>
        <v>60218.166371681415</v>
      </c>
      <c r="AD2096" s="141">
        <v>8.0799999999999997E-2</v>
      </c>
      <c r="AE2096" s="186">
        <f t="shared" si="518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236" t="str">
        <f t="shared" si="509"/>
        <v>YAMAHA_Mounter</v>
      </c>
      <c r="AS2096" s="22">
        <f t="shared" si="508"/>
        <v>2</v>
      </c>
      <c r="AT2096" s="238" t="str">
        <f t="shared" si="510"/>
        <v>0-3 months</v>
      </c>
    </row>
    <row r="2097" spans="1:46" s="12" customFormat="1">
      <c r="A2097" s="13" t="s">
        <v>40</v>
      </c>
      <c r="B2097" s="179">
        <v>2022</v>
      </c>
      <c r="C2097" s="179">
        <v>1</v>
      </c>
      <c r="D2097" s="39" t="str">
        <f t="shared" si="512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513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514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85">
        <f t="shared" si="517"/>
        <v>165923.45486725669</v>
      </c>
      <c r="AD2097" s="141">
        <v>0.11840000000000001</v>
      </c>
      <c r="AE2097" s="186">
        <f t="shared" si="518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236" t="str">
        <f t="shared" si="509"/>
        <v>YAMAHA_Mounter</v>
      </c>
      <c r="AS2097" s="22">
        <f t="shared" si="508"/>
        <v>0</v>
      </c>
      <c r="AT2097" s="238" t="str">
        <f t="shared" si="510"/>
        <v>0-3 months</v>
      </c>
    </row>
    <row r="2098" spans="1:46" s="12" customFormat="1">
      <c r="A2098" s="13" t="s">
        <v>40</v>
      </c>
      <c r="B2098" s="179">
        <v>2022</v>
      </c>
      <c r="C2098" s="179">
        <v>1</v>
      </c>
      <c r="D2098" s="39" t="str">
        <f t="shared" si="512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513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514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85">
        <f t="shared" si="517"/>
        <v>148494.51327433629</v>
      </c>
      <c r="AD2098" s="141">
        <v>0.10580000000000001</v>
      </c>
      <c r="AE2098" s="186">
        <f t="shared" si="518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236" t="str">
        <f t="shared" si="509"/>
        <v>YAMAHA_Mounter</v>
      </c>
      <c r="AS2098" s="22">
        <f t="shared" si="508"/>
        <v>1</v>
      </c>
      <c r="AT2098" s="238" t="str">
        <f t="shared" si="510"/>
        <v>0-3 months</v>
      </c>
    </row>
    <row r="2099" spans="1:46" s="12" customFormat="1">
      <c r="A2099" s="13" t="s">
        <v>40</v>
      </c>
      <c r="B2099" s="179">
        <v>2022</v>
      </c>
      <c r="C2099" s="179">
        <v>1</v>
      </c>
      <c r="D2099" s="39" t="str">
        <f t="shared" si="512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513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514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85">
        <f t="shared" si="517"/>
        <v>148494.51327433629</v>
      </c>
      <c r="AD2099" s="141">
        <v>0.10580000000000001</v>
      </c>
      <c r="AE2099" s="186">
        <f t="shared" si="518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236" t="str">
        <f t="shared" si="509"/>
        <v>YAMAHA_Mounter</v>
      </c>
      <c r="AS2099" s="22">
        <f t="shared" si="508"/>
        <v>1</v>
      </c>
      <c r="AT2099" s="238" t="str">
        <f t="shared" si="510"/>
        <v>0-3 months</v>
      </c>
    </row>
    <row r="2100" spans="1:46" s="12" customFormat="1">
      <c r="A2100" s="13" t="s">
        <v>40</v>
      </c>
      <c r="B2100" s="179">
        <v>2022</v>
      </c>
      <c r="C2100" s="179">
        <v>1</v>
      </c>
      <c r="D2100" s="39" t="str">
        <f t="shared" si="512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513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514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85">
        <f t="shared" si="517"/>
        <v>148494.51327433629</v>
      </c>
      <c r="AD2100" s="141">
        <v>0.10580000000000001</v>
      </c>
      <c r="AE2100" s="186">
        <f t="shared" si="518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236" t="str">
        <f t="shared" si="509"/>
        <v>YAMAHA_Mounter</v>
      </c>
      <c r="AS2100" s="22">
        <f t="shared" si="508"/>
        <v>1</v>
      </c>
      <c r="AT2100" s="238" t="str">
        <f t="shared" si="510"/>
        <v>0-3 months</v>
      </c>
    </row>
    <row r="2101" spans="1:46" s="12" customFormat="1">
      <c r="A2101" s="13" t="s">
        <v>40</v>
      </c>
      <c r="B2101" s="179">
        <v>2022</v>
      </c>
      <c r="C2101" s="179">
        <v>1</v>
      </c>
      <c r="D2101" s="39" t="str">
        <f t="shared" si="512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513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514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85">
        <f t="shared" si="517"/>
        <v>148494.51327433629</v>
      </c>
      <c r="AD2101" s="141">
        <v>0.10580000000000001</v>
      </c>
      <c r="AE2101" s="186">
        <f t="shared" si="518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236" t="str">
        <f t="shared" si="509"/>
        <v>YAMAHA_Mounter</v>
      </c>
      <c r="AS2101" s="22">
        <f t="shared" si="508"/>
        <v>1</v>
      </c>
      <c r="AT2101" s="238" t="str">
        <f t="shared" si="510"/>
        <v>0-3 months</v>
      </c>
    </row>
    <row r="2102" spans="1:46" s="12" customFormat="1">
      <c r="A2102" s="13" t="s">
        <v>40</v>
      </c>
      <c r="B2102" s="179">
        <v>2022</v>
      </c>
      <c r="C2102" s="179">
        <v>1</v>
      </c>
      <c r="D2102" s="39" t="str">
        <f t="shared" si="512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513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514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85">
        <f t="shared" si="517"/>
        <v>148494.51327433629</v>
      </c>
      <c r="AD2102" s="141">
        <v>0.10580000000000001</v>
      </c>
      <c r="AE2102" s="186">
        <f t="shared" si="518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236" t="str">
        <f t="shared" si="509"/>
        <v>YAMAHA_Mounter</v>
      </c>
      <c r="AS2102" s="22">
        <f t="shared" si="508"/>
        <v>1</v>
      </c>
      <c r="AT2102" s="238" t="str">
        <f t="shared" si="510"/>
        <v>0-3 months</v>
      </c>
    </row>
    <row r="2103" spans="1:46" s="12" customFormat="1">
      <c r="A2103" s="13" t="s">
        <v>40</v>
      </c>
      <c r="B2103" s="179">
        <v>2022</v>
      </c>
      <c r="C2103" s="179">
        <v>1</v>
      </c>
      <c r="D2103" s="39" t="str">
        <f t="shared" si="512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513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514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85">
        <f t="shared" si="517"/>
        <v>162802.68799999999</v>
      </c>
      <c r="AD2103" s="141">
        <v>0.18379999999999999</v>
      </c>
      <c r="AE2103" s="186">
        <f t="shared" si="518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236" t="str">
        <f t="shared" si="509"/>
        <v>YAMAHA_Mounter</v>
      </c>
      <c r="AS2103" s="22">
        <f t="shared" si="508"/>
        <v>1</v>
      </c>
      <c r="AT2103" s="238" t="str">
        <f t="shared" si="510"/>
        <v>0-3 months</v>
      </c>
    </row>
    <row r="2104" spans="1:46" s="12" customFormat="1">
      <c r="A2104" s="13" t="s">
        <v>40</v>
      </c>
      <c r="B2104" s="179">
        <v>2022</v>
      </c>
      <c r="C2104" s="179">
        <v>1</v>
      </c>
      <c r="D2104" s="39" t="str">
        <f t="shared" si="512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513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514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85">
        <f t="shared" si="517"/>
        <v>128854.96719999998</v>
      </c>
      <c r="AD2104" s="141">
        <v>0.12939999999999999</v>
      </c>
      <c r="AE2104" s="186">
        <f t="shared" si="518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236" t="str">
        <f t="shared" si="509"/>
        <v>YAMAHA_Mounter</v>
      </c>
      <c r="AS2104" s="22">
        <f t="shared" si="508"/>
        <v>1</v>
      </c>
      <c r="AT2104" s="238" t="str">
        <f t="shared" si="510"/>
        <v>0-3 months</v>
      </c>
    </row>
    <row r="2105" spans="1:46" s="12" customFormat="1">
      <c r="A2105" s="13" t="s">
        <v>40</v>
      </c>
      <c r="B2105" s="179">
        <v>2022</v>
      </c>
      <c r="C2105" s="179">
        <v>1</v>
      </c>
      <c r="D2105" s="39" t="str">
        <f t="shared" si="512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513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514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85">
        <f t="shared" si="517"/>
        <v>192576.68000000002</v>
      </c>
      <c r="AD2105" s="141">
        <v>0.16370000000000001</v>
      </c>
      <c r="AE2105" s="186">
        <f t="shared" si="518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236" t="str">
        <f t="shared" si="509"/>
        <v>YAMAHA_Mounter</v>
      </c>
      <c r="AS2105" s="22">
        <f t="shared" si="508"/>
        <v>2</v>
      </c>
      <c r="AT2105" s="238" t="str">
        <f t="shared" si="510"/>
        <v>0-3 months</v>
      </c>
    </row>
    <row r="2106" spans="1:46" s="12" customFormat="1">
      <c r="A2106" s="13" t="s">
        <v>40</v>
      </c>
      <c r="B2106" s="179">
        <v>2022</v>
      </c>
      <c r="C2106" s="179">
        <v>1</v>
      </c>
      <c r="D2106" s="39" t="str">
        <f t="shared" si="512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513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514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85">
        <f t="shared" si="517"/>
        <v>133670.872</v>
      </c>
      <c r="AD2106" s="141">
        <v>0.16370000000000001</v>
      </c>
      <c r="AE2106" s="186">
        <f t="shared" si="518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236" t="str">
        <f t="shared" si="509"/>
        <v>YAMAHA_Mounter</v>
      </c>
      <c r="AS2106" s="22">
        <f t="shared" si="508"/>
        <v>2</v>
      </c>
      <c r="AT2106" s="238" t="str">
        <f t="shared" si="510"/>
        <v>0-3 months</v>
      </c>
    </row>
    <row r="2107" spans="1:46" s="12" customFormat="1">
      <c r="A2107" s="13" t="s">
        <v>40</v>
      </c>
      <c r="B2107" s="179">
        <v>2022</v>
      </c>
      <c r="C2107" s="179">
        <v>2</v>
      </c>
      <c r="D2107" s="39" t="str">
        <f t="shared" si="512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513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514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85">
        <f t="shared" si="517"/>
        <v>150811.4336283186</v>
      </c>
      <c r="AD2107" s="141">
        <v>0.1502</v>
      </c>
      <c r="AE2107" s="186">
        <f t="shared" si="518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236" t="str">
        <f t="shared" si="509"/>
        <v>YAMAHA_Mounter</v>
      </c>
      <c r="AS2107" s="22">
        <f t="shared" si="508"/>
        <v>1</v>
      </c>
      <c r="AT2107" s="238" t="str">
        <f t="shared" si="510"/>
        <v>0-3 months</v>
      </c>
    </row>
    <row r="2108" spans="1:46" s="12" customFormat="1" ht="28">
      <c r="A2108" s="13" t="s">
        <v>40</v>
      </c>
      <c r="B2108" s="179">
        <v>2022</v>
      </c>
      <c r="C2108" s="179">
        <v>3</v>
      </c>
      <c r="D2108" s="39" t="str">
        <f t="shared" si="512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513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514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85">
        <f t="shared" si="517"/>
        <v>1814.6690265486729</v>
      </c>
      <c r="AD2108" s="141">
        <v>0.21010000000000001</v>
      </c>
      <c r="AE2108" s="186">
        <f t="shared" si="518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236" t="str">
        <f t="shared" si="509"/>
        <v>YAMAHA_Mounter</v>
      </c>
      <c r="AS2108" s="22">
        <f t="shared" si="508"/>
        <v>0</v>
      </c>
      <c r="AT2108" s="238" t="str">
        <f t="shared" si="510"/>
        <v>0-3 months</v>
      </c>
    </row>
    <row r="2109" spans="1:46" s="12" customFormat="1">
      <c r="A2109" s="13" t="s">
        <v>40</v>
      </c>
      <c r="B2109" s="179">
        <v>2022</v>
      </c>
      <c r="C2109" s="179">
        <v>3</v>
      </c>
      <c r="D2109" s="39" t="str">
        <f t="shared" si="512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513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514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85">
        <f t="shared" si="517"/>
        <v>130134.57132743364</v>
      </c>
      <c r="AD2109" s="141">
        <v>0.15390000000000001</v>
      </c>
      <c r="AE2109" s="186">
        <f t="shared" si="518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236" t="str">
        <f t="shared" si="509"/>
        <v>YAMAHA_Mounter</v>
      </c>
      <c r="AS2109" s="22">
        <f t="shared" si="508"/>
        <v>0</v>
      </c>
      <c r="AT2109" s="238" t="str">
        <f t="shared" si="510"/>
        <v>0-3 months</v>
      </c>
    </row>
    <row r="2110" spans="1:46" s="12" customFormat="1">
      <c r="A2110" s="13" t="s">
        <v>40</v>
      </c>
      <c r="B2110" s="179">
        <v>2022</v>
      </c>
      <c r="C2110" s="179">
        <v>3</v>
      </c>
      <c r="D2110" s="39" t="str">
        <f t="shared" si="512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513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514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85">
        <f t="shared" si="517"/>
        <v>130134.57132743364</v>
      </c>
      <c r="AD2110" s="141">
        <v>0.15390000000000001</v>
      </c>
      <c r="AE2110" s="186">
        <f t="shared" si="518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236" t="str">
        <f t="shared" si="509"/>
        <v>YAMAHA_Mounter</v>
      </c>
      <c r="AS2110" s="22">
        <f t="shared" si="508"/>
        <v>0</v>
      </c>
      <c r="AT2110" s="238" t="str">
        <f t="shared" si="510"/>
        <v>0-3 months</v>
      </c>
    </row>
    <row r="2111" spans="1:46" s="12" customFormat="1" ht="28">
      <c r="A2111" s="13" t="s">
        <v>40</v>
      </c>
      <c r="B2111" s="179">
        <v>2022</v>
      </c>
      <c r="C2111" s="179">
        <v>3</v>
      </c>
      <c r="D2111" s="39" t="str">
        <f t="shared" si="512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513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85">
        <f t="shared" si="517"/>
        <v>62721.134805026551</v>
      </c>
      <c r="AD2111" s="141">
        <v>0.15390000000000001</v>
      </c>
      <c r="AE2111" s="186">
        <f t="shared" si="518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236" t="str">
        <f t="shared" si="509"/>
        <v>YAMAHA_Mounter</v>
      </c>
      <c r="AS2111" s="22">
        <f t="shared" si="508"/>
        <v>0</v>
      </c>
      <c r="AT2111" s="238" t="str">
        <f t="shared" si="510"/>
        <v>0-3 months</v>
      </c>
    </row>
    <row r="2112" spans="1:46" s="12" customFormat="1" ht="28">
      <c r="A2112" s="13" t="s">
        <v>40</v>
      </c>
      <c r="B2112" s="179">
        <v>2022</v>
      </c>
      <c r="C2112" s="179">
        <v>3</v>
      </c>
      <c r="D2112" s="39" t="str">
        <f t="shared" si="512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513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514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85">
        <f t="shared" si="517"/>
        <v>352.25394690265495</v>
      </c>
      <c r="AD2112" s="141">
        <v>0.15390000000000001</v>
      </c>
      <c r="AE2112" s="186">
        <f t="shared" si="518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236" t="str">
        <f t="shared" si="509"/>
        <v>LOCAL SUPPLIER</v>
      </c>
      <c r="AS2112" s="22">
        <f t="shared" si="508"/>
        <v>0</v>
      </c>
      <c r="AT2112" s="238" t="str">
        <f t="shared" si="510"/>
        <v>0-3 months</v>
      </c>
    </row>
    <row r="2113" spans="1:46" s="12" customFormat="1">
      <c r="A2113" s="13" t="s">
        <v>40</v>
      </c>
      <c r="B2113" s="179">
        <v>2022</v>
      </c>
      <c r="C2113" s="179">
        <v>3</v>
      </c>
      <c r="D2113" s="39" t="str">
        <f t="shared" si="512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513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514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85">
        <f t="shared" si="517"/>
        <v>113266.56</v>
      </c>
      <c r="AD2113" s="141">
        <v>0.124</v>
      </c>
      <c r="AE2113" s="186">
        <f t="shared" si="518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236" t="str">
        <f t="shared" si="509"/>
        <v>YAMAHA_Mounter</v>
      </c>
      <c r="AS2113" s="22">
        <f t="shared" si="508"/>
        <v>0</v>
      </c>
      <c r="AT2113" s="238" t="str">
        <f t="shared" si="510"/>
        <v>0-3 months</v>
      </c>
    </row>
    <row r="2114" spans="1:46" s="12" customFormat="1">
      <c r="A2114" s="13" t="s">
        <v>40</v>
      </c>
      <c r="B2114" s="179">
        <v>2022</v>
      </c>
      <c r="C2114" s="179">
        <v>2</v>
      </c>
      <c r="D2114" s="39" t="str">
        <f t="shared" si="512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513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514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85">
        <f t="shared" si="517"/>
        <v>168539.30761061946</v>
      </c>
      <c r="AD2114" s="141">
        <v>0.16139999999999999</v>
      </c>
      <c r="AE2114" s="186">
        <f t="shared" si="518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236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38" t="str">
        <f t="shared" si="510"/>
        <v>0-3 months</v>
      </c>
    </row>
    <row r="2115" spans="1:46" s="12" customFormat="1">
      <c r="A2115" s="13" t="s">
        <v>41</v>
      </c>
      <c r="B2115" s="179">
        <v>2022</v>
      </c>
      <c r="C2115" s="179">
        <v>12</v>
      </c>
      <c r="D2115" s="39" t="str">
        <f t="shared" si="512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513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514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85">
        <f t="shared" si="517"/>
        <v>56083.5</v>
      </c>
      <c r="AD2115" s="141">
        <v>0.1089</v>
      </c>
      <c r="AE2115" s="186">
        <f t="shared" si="518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236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38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41</v>
      </c>
      <c r="B2116" s="179">
        <v>2022</v>
      </c>
      <c r="C2116" s="179">
        <v>12</v>
      </c>
      <c r="D2116" s="39" t="str">
        <f t="shared" si="512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513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514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85">
        <f t="shared" si="517"/>
        <v>56083.5</v>
      </c>
      <c r="AD2116" s="141">
        <v>0.1089</v>
      </c>
      <c r="AE2116" s="186">
        <f t="shared" si="518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236" t="str">
        <f t="shared" si="526"/>
        <v>YAMAHA_Mounter</v>
      </c>
      <c r="AS2116" s="22">
        <f t="shared" si="525"/>
        <v>3</v>
      </c>
      <c r="AT2116" s="238" t="str">
        <f t="shared" si="527"/>
        <v>0-3 months</v>
      </c>
    </row>
    <row r="2117" spans="1:46" s="12" customFormat="1">
      <c r="A2117" s="13" t="s">
        <v>41</v>
      </c>
      <c r="B2117" s="179">
        <v>2022</v>
      </c>
      <c r="C2117" s="179">
        <v>12</v>
      </c>
      <c r="D2117" s="39" t="str">
        <f t="shared" si="512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513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514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85">
        <f t="shared" si="517"/>
        <v>215102.16</v>
      </c>
      <c r="AD2117" s="141">
        <v>0.17419999999999999</v>
      </c>
      <c r="AE2117" s="186">
        <f t="shared" si="518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236" t="str">
        <f t="shared" si="526"/>
        <v>YAMAHA_Mounter</v>
      </c>
      <c r="AS2117" s="22">
        <f t="shared" si="525"/>
        <v>3</v>
      </c>
      <c r="AT2117" s="238" t="str">
        <f t="shared" si="527"/>
        <v>0-3 months</v>
      </c>
    </row>
    <row r="2118" spans="1:46" s="12" customFormat="1">
      <c r="A2118" s="13" t="s">
        <v>41</v>
      </c>
      <c r="B2118" s="179">
        <v>2022</v>
      </c>
      <c r="C2118" s="179">
        <v>12</v>
      </c>
      <c r="D2118" s="39" t="str">
        <f t="shared" si="512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513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514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85">
        <f t="shared" si="517"/>
        <v>215102.16</v>
      </c>
      <c r="AD2118" s="141">
        <v>0.17419999999999999</v>
      </c>
      <c r="AE2118" s="186">
        <f t="shared" si="518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236" t="str">
        <f t="shared" si="526"/>
        <v>YAMAHA_Mounter</v>
      </c>
      <c r="AS2118" s="22">
        <f t="shared" si="525"/>
        <v>3</v>
      </c>
      <c r="AT2118" s="238" t="str">
        <f t="shared" si="527"/>
        <v>0-3 months</v>
      </c>
    </row>
    <row r="2119" spans="1:46" s="12" customFormat="1">
      <c r="A2119" s="13" t="s">
        <v>41</v>
      </c>
      <c r="B2119" s="179">
        <v>2022</v>
      </c>
      <c r="C2119" s="179">
        <v>12</v>
      </c>
      <c r="D2119" s="39" t="str">
        <f t="shared" si="512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513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514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85">
        <f t="shared" si="517"/>
        <v>215102.16</v>
      </c>
      <c r="AD2119" s="141">
        <v>0.17419999999999999</v>
      </c>
      <c r="AE2119" s="186">
        <f t="shared" si="518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236" t="str">
        <f t="shared" si="526"/>
        <v>YAMAHA_Mounter</v>
      </c>
      <c r="AS2119" s="22">
        <f t="shared" si="525"/>
        <v>3</v>
      </c>
      <c r="AT2119" s="238" t="str">
        <f t="shared" si="527"/>
        <v>0-3 months</v>
      </c>
    </row>
    <row r="2120" spans="1:46" s="12" customFormat="1">
      <c r="A2120" s="13" t="s">
        <v>40</v>
      </c>
      <c r="B2120" s="179">
        <v>2022</v>
      </c>
      <c r="C2120" s="179">
        <v>1</v>
      </c>
      <c r="D2120" s="39" t="str">
        <f t="shared" si="512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513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514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85">
        <f t="shared" si="517"/>
        <v>141576.84089999998</v>
      </c>
      <c r="AD2120" s="141">
        <v>0.12989999999999999</v>
      </c>
      <c r="AE2120" s="186">
        <f t="shared" si="518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236" t="str">
        <f t="shared" si="526"/>
        <v>SIGMA</v>
      </c>
      <c r="AS2120" s="22">
        <f t="shared" si="525"/>
        <v>3</v>
      </c>
      <c r="AT2120" s="238" t="str">
        <f t="shared" si="527"/>
        <v>0-3 months</v>
      </c>
    </row>
    <row r="2121" spans="1:46" s="12" customFormat="1">
      <c r="A2121" s="13" t="s">
        <v>40</v>
      </c>
      <c r="B2121" s="179">
        <v>2022</v>
      </c>
      <c r="C2121" s="179">
        <v>1</v>
      </c>
      <c r="D2121" s="39" t="str">
        <f t="shared" si="512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513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514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85">
        <f t="shared" si="517"/>
        <v>141576.84089999998</v>
      </c>
      <c r="AD2121" s="141">
        <v>0.12989999999999999</v>
      </c>
      <c r="AE2121" s="186">
        <f t="shared" si="518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236" t="str">
        <f t="shared" si="526"/>
        <v>SIGMA</v>
      </c>
      <c r="AS2121" s="22">
        <f t="shared" si="525"/>
        <v>3</v>
      </c>
      <c r="AT2121" s="238" t="str">
        <f t="shared" si="527"/>
        <v>0-3 months</v>
      </c>
    </row>
    <row r="2122" spans="1:46" s="12" customFormat="1">
      <c r="A2122" s="13" t="s">
        <v>40</v>
      </c>
      <c r="B2122" s="179">
        <v>2022</v>
      </c>
      <c r="C2122" s="179">
        <v>1</v>
      </c>
      <c r="D2122" s="39" t="str">
        <f t="shared" si="512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513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514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85">
        <f t="shared" si="517"/>
        <v>141576.84089999998</v>
      </c>
      <c r="AD2122" s="141">
        <v>0.12989999999999999</v>
      </c>
      <c r="AE2122" s="186">
        <f t="shared" si="518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236" t="str">
        <f t="shared" si="526"/>
        <v>SIGMA</v>
      </c>
      <c r="AS2122" s="22">
        <f t="shared" si="525"/>
        <v>3</v>
      </c>
      <c r="AT2122" s="238" t="str">
        <f t="shared" si="527"/>
        <v>0-3 months</v>
      </c>
    </row>
    <row r="2123" spans="1:46" s="12" customFormat="1">
      <c r="A2123" s="13" t="s">
        <v>40</v>
      </c>
      <c r="B2123" s="179">
        <v>2022</v>
      </c>
      <c r="C2123" s="179">
        <v>1</v>
      </c>
      <c r="D2123" s="39" t="str">
        <f t="shared" si="512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513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514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85">
        <f t="shared" si="517"/>
        <v>141576.84089999998</v>
      </c>
      <c r="AD2123" s="141">
        <v>0.12989999999999999</v>
      </c>
      <c r="AE2123" s="186">
        <f t="shared" si="518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236" t="str">
        <f t="shared" si="526"/>
        <v>SIGMA</v>
      </c>
      <c r="AS2123" s="22">
        <f t="shared" si="525"/>
        <v>3</v>
      </c>
      <c r="AT2123" s="238" t="str">
        <f t="shared" si="527"/>
        <v>0-3 months</v>
      </c>
    </row>
    <row r="2124" spans="1:46" s="12" customFormat="1">
      <c r="A2124" s="13" t="s">
        <v>40</v>
      </c>
      <c r="B2124" s="179">
        <v>2022</v>
      </c>
      <c r="C2124" s="179">
        <v>1</v>
      </c>
      <c r="D2124" s="39" t="str">
        <f t="shared" si="512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513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514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85">
        <f t="shared" si="517"/>
        <v>141576.84089999998</v>
      </c>
      <c r="AD2124" s="141">
        <v>0.12989999999999999</v>
      </c>
      <c r="AE2124" s="186">
        <f t="shared" si="518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236" t="str">
        <f t="shared" si="526"/>
        <v>SIGMA</v>
      </c>
      <c r="AS2124" s="22">
        <f t="shared" si="525"/>
        <v>3</v>
      </c>
      <c r="AT2124" s="238" t="str">
        <f t="shared" si="527"/>
        <v>0-3 months</v>
      </c>
    </row>
    <row r="2125" spans="1:46" s="12" customFormat="1">
      <c r="A2125" s="13" t="s">
        <v>40</v>
      </c>
      <c r="B2125" s="179">
        <v>2022</v>
      </c>
      <c r="C2125" s="179">
        <v>1</v>
      </c>
      <c r="D2125" s="39" t="str">
        <f t="shared" si="512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513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514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85">
        <f t="shared" si="517"/>
        <v>141576.84089999998</v>
      </c>
      <c r="AD2125" s="141">
        <v>0.12989999999999999</v>
      </c>
      <c r="AE2125" s="186">
        <f t="shared" si="518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236" t="str">
        <f t="shared" si="526"/>
        <v>SIGMA</v>
      </c>
      <c r="AS2125" s="22">
        <f t="shared" si="525"/>
        <v>3</v>
      </c>
      <c r="AT2125" s="238" t="str">
        <f t="shared" si="527"/>
        <v>0-3 months</v>
      </c>
    </row>
    <row r="2126" spans="1:46" s="12" customFormat="1">
      <c r="A2126" s="13" t="s">
        <v>40</v>
      </c>
      <c r="B2126" s="179">
        <v>2022</v>
      </c>
      <c r="C2126" s="179">
        <v>1</v>
      </c>
      <c r="D2126" s="39" t="str">
        <f t="shared" si="512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513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514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85">
        <f t="shared" si="517"/>
        <v>93760.055999999997</v>
      </c>
      <c r="AD2126" s="141">
        <v>0.18379999999999999</v>
      </c>
      <c r="AE2126" s="186">
        <f t="shared" si="518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236" t="str">
        <f t="shared" si="526"/>
        <v>YAMAHA_Mounter</v>
      </c>
      <c r="AS2126" s="22">
        <f t="shared" si="525"/>
        <v>3</v>
      </c>
      <c r="AT2126" s="238" t="str">
        <f t="shared" si="527"/>
        <v>0-3 months</v>
      </c>
    </row>
    <row r="2127" spans="1:46" s="12" customFormat="1">
      <c r="A2127" s="13" t="s">
        <v>40</v>
      </c>
      <c r="B2127" s="179">
        <v>2022</v>
      </c>
      <c r="C2127" s="179">
        <v>1</v>
      </c>
      <c r="D2127" s="39" t="str">
        <f t="shared" si="512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513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514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85">
        <f t="shared" si="517"/>
        <v>121779.11639999998</v>
      </c>
      <c r="AD2127" s="141">
        <v>0.12939999999999999</v>
      </c>
      <c r="AE2127" s="186">
        <f t="shared" si="518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236" t="str">
        <f t="shared" si="526"/>
        <v>YAMAHA_Mounter</v>
      </c>
      <c r="AS2127" s="22">
        <f t="shared" si="525"/>
        <v>3</v>
      </c>
      <c r="AT2127" s="238" t="str">
        <f t="shared" si="527"/>
        <v>0-3 months</v>
      </c>
    </row>
    <row r="2128" spans="1:46" s="12" customFormat="1">
      <c r="A2128" s="13" t="s">
        <v>40</v>
      </c>
      <c r="B2128" s="179">
        <v>2022</v>
      </c>
      <c r="C2128" s="179">
        <v>1</v>
      </c>
      <c r="D2128" s="39" t="str">
        <f t="shared" si="512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513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514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85">
        <f t="shared" si="517"/>
        <v>166989.2814159292</v>
      </c>
      <c r="AD2128" s="141">
        <v>0.20699999999999999</v>
      </c>
      <c r="AE2128" s="186">
        <f t="shared" si="518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2060</v>
      </c>
      <c r="AP2128" s="28" t="str">
        <f t="shared" si="522"/>
        <v>20224</v>
      </c>
      <c r="AQ2128" s="28" t="str">
        <f t="shared" si="523"/>
        <v>20224RMB</v>
      </c>
      <c r="AR2128" s="236" t="str">
        <f t="shared" si="526"/>
        <v>YAMAHA_Mounter</v>
      </c>
      <c r="AS2128" s="22">
        <f t="shared" si="525"/>
        <v>3</v>
      </c>
      <c r="AT2128" s="238" t="str">
        <f t="shared" si="527"/>
        <v>0-3 months</v>
      </c>
    </row>
    <row r="2129" spans="1:46" s="12" customFormat="1">
      <c r="A2129" s="13" t="s">
        <v>40</v>
      </c>
      <c r="B2129" s="179">
        <v>2022</v>
      </c>
      <c r="C2129" s="179">
        <v>1</v>
      </c>
      <c r="D2129" s="39" t="str">
        <f t="shared" si="512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513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514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85">
        <f t="shared" si="517"/>
        <v>166989.2814159292</v>
      </c>
      <c r="AD2129" s="141">
        <v>0.20699999999999999</v>
      </c>
      <c r="AE2129" s="186">
        <f t="shared" si="518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2060</v>
      </c>
      <c r="AP2129" s="28" t="str">
        <f t="shared" si="522"/>
        <v>20224</v>
      </c>
      <c r="AQ2129" s="28" t="str">
        <f t="shared" si="523"/>
        <v>20224RMB</v>
      </c>
      <c r="AR2129" s="236" t="str">
        <f t="shared" si="526"/>
        <v>YAMAHA_Mounter</v>
      </c>
      <c r="AS2129" s="22">
        <f t="shared" si="525"/>
        <v>3</v>
      </c>
      <c r="AT2129" s="238" t="str">
        <f t="shared" si="527"/>
        <v>0-3 months</v>
      </c>
    </row>
    <row r="2130" spans="1:46" s="12" customFormat="1">
      <c r="A2130" s="13" t="s">
        <v>40</v>
      </c>
      <c r="B2130" s="179">
        <v>2022</v>
      </c>
      <c r="C2130" s="179">
        <v>1</v>
      </c>
      <c r="D2130" s="39" t="str">
        <f t="shared" si="512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513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514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85">
        <f t="shared" si="517"/>
        <v>166989.2814159292</v>
      </c>
      <c r="AD2130" s="141">
        <v>0.20699999999999999</v>
      </c>
      <c r="AE2130" s="186">
        <f t="shared" si="518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2060</v>
      </c>
      <c r="AP2130" s="28" t="str">
        <f t="shared" si="522"/>
        <v>20224</v>
      </c>
      <c r="AQ2130" s="28" t="str">
        <f t="shared" si="523"/>
        <v>20224RMB</v>
      </c>
      <c r="AR2130" s="236" t="str">
        <f t="shared" si="526"/>
        <v>YAMAHA_Mounter</v>
      </c>
      <c r="AS2130" s="22">
        <f t="shared" si="525"/>
        <v>3</v>
      </c>
      <c r="AT2130" s="238" t="str">
        <f t="shared" si="527"/>
        <v>0-3 months</v>
      </c>
    </row>
    <row r="2131" spans="1:46" s="12" customFormat="1">
      <c r="A2131" s="13" t="s">
        <v>40</v>
      </c>
      <c r="B2131" s="179">
        <v>2022</v>
      </c>
      <c r="C2131" s="179">
        <v>1</v>
      </c>
      <c r="D2131" s="39" t="str">
        <f t="shared" si="512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513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514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85">
        <f t="shared" si="517"/>
        <v>166989.2814159292</v>
      </c>
      <c r="AD2131" s="141">
        <v>0.20699999999999999</v>
      </c>
      <c r="AE2131" s="186">
        <f t="shared" si="518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2060</v>
      </c>
      <c r="AP2131" s="28" t="str">
        <f t="shared" si="522"/>
        <v>20224</v>
      </c>
      <c r="AQ2131" s="28" t="str">
        <f t="shared" si="523"/>
        <v>20224RMB</v>
      </c>
      <c r="AR2131" s="236" t="str">
        <f t="shared" si="526"/>
        <v>YAMAHA_Mounter</v>
      </c>
      <c r="AS2131" s="22">
        <f t="shared" si="525"/>
        <v>3</v>
      </c>
      <c r="AT2131" s="238" t="str">
        <f t="shared" si="527"/>
        <v>0-3 months</v>
      </c>
    </row>
    <row r="2132" spans="1:46" s="12" customFormat="1">
      <c r="A2132" s="13" t="s">
        <v>40</v>
      </c>
      <c r="B2132" s="179">
        <v>2022</v>
      </c>
      <c r="C2132" s="179">
        <v>1</v>
      </c>
      <c r="D2132" s="39" t="str">
        <f t="shared" si="512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513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514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85">
        <f t="shared" si="517"/>
        <v>166989.2814159292</v>
      </c>
      <c r="AD2132" s="141">
        <v>0.20699999999999999</v>
      </c>
      <c r="AE2132" s="186">
        <f t="shared" si="518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2060</v>
      </c>
      <c r="AP2132" s="28" t="str">
        <f t="shared" si="522"/>
        <v>20224</v>
      </c>
      <c r="AQ2132" s="28" t="str">
        <f t="shared" si="523"/>
        <v>20224RMB</v>
      </c>
      <c r="AR2132" s="236" t="str">
        <f t="shared" si="526"/>
        <v>YAMAHA_Mounter</v>
      </c>
      <c r="AS2132" s="22">
        <f t="shared" si="525"/>
        <v>3</v>
      </c>
      <c r="AT2132" s="238" t="str">
        <f t="shared" si="527"/>
        <v>0-3 months</v>
      </c>
    </row>
    <row r="2133" spans="1:46" s="12" customFormat="1">
      <c r="A2133" s="13" t="s">
        <v>40</v>
      </c>
      <c r="B2133" s="179">
        <v>2022</v>
      </c>
      <c r="C2133" s="179">
        <v>1</v>
      </c>
      <c r="D2133" s="39" t="str">
        <f t="shared" si="512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513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514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85">
        <f t="shared" si="517"/>
        <v>184813.80530973454</v>
      </c>
      <c r="AD2133" s="141">
        <v>0.2853</v>
      </c>
      <c r="AE2133" s="186">
        <f t="shared" si="518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236" t="str">
        <f t="shared" si="526"/>
        <v>YAMAHA_Mounter</v>
      </c>
      <c r="AS2133" s="22">
        <f t="shared" si="525"/>
        <v>3</v>
      </c>
      <c r="AT2133" s="238" t="str">
        <f t="shared" si="527"/>
        <v>0-3 months</v>
      </c>
    </row>
    <row r="2134" spans="1:46" s="12" customFormat="1">
      <c r="A2134" s="13" t="s">
        <v>40</v>
      </c>
      <c r="B2134" s="179">
        <v>2022</v>
      </c>
      <c r="C2134" s="179">
        <v>2</v>
      </c>
      <c r="D2134" s="39" t="str">
        <f t="shared" si="512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513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514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85">
        <f t="shared" si="517"/>
        <v>183539.82300884961</v>
      </c>
      <c r="AD2134" s="141">
        <v>0.17</v>
      </c>
      <c r="AE2134" s="186">
        <f t="shared" si="518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236" t="str">
        <f t="shared" si="526"/>
        <v>YAMAHA_Mounter</v>
      </c>
      <c r="AS2134" s="22">
        <f t="shared" si="525"/>
        <v>2</v>
      </c>
      <c r="AT2134" s="238" t="str">
        <f t="shared" si="527"/>
        <v>0-3 months</v>
      </c>
    </row>
    <row r="2135" spans="1:46" s="12" customFormat="1">
      <c r="A2135" s="13" t="s">
        <v>40</v>
      </c>
      <c r="B2135" s="179">
        <v>2022</v>
      </c>
      <c r="C2135" s="179">
        <v>2</v>
      </c>
      <c r="D2135" s="39" t="str">
        <f t="shared" si="512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513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514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85">
        <f t="shared" si="517"/>
        <v>148667.25663716818</v>
      </c>
      <c r="AD2135" s="141">
        <v>0.17</v>
      </c>
      <c r="AE2135" s="186">
        <f t="shared" si="518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236" t="str">
        <f t="shared" si="526"/>
        <v>YAMAHA_Mounter</v>
      </c>
      <c r="AS2135" s="22">
        <f t="shared" si="525"/>
        <v>2</v>
      </c>
      <c r="AT2135" s="238" t="str">
        <f t="shared" si="527"/>
        <v>0-3 months</v>
      </c>
    </row>
    <row r="2136" spans="1:46" s="12" customFormat="1">
      <c r="A2136" s="13" t="s">
        <v>40</v>
      </c>
      <c r="B2136" s="179">
        <v>2022</v>
      </c>
      <c r="C2136" s="179">
        <v>3</v>
      </c>
      <c r="D2136" s="39" t="str">
        <f t="shared" si="512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513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514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85">
        <f t="shared" si="517"/>
        <v>102415.22123893806</v>
      </c>
      <c r="AD2136" s="141">
        <v>0.10539999999999999</v>
      </c>
      <c r="AE2136" s="186">
        <f t="shared" si="518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2060</v>
      </c>
      <c r="AP2136" s="28" t="str">
        <f t="shared" si="522"/>
        <v>20224</v>
      </c>
      <c r="AQ2136" s="28" t="str">
        <f t="shared" si="523"/>
        <v>20224RMB</v>
      </c>
      <c r="AR2136" s="236" t="str">
        <f t="shared" si="526"/>
        <v>YAMAHA_Mounter</v>
      </c>
      <c r="AS2136" s="22">
        <f t="shared" si="525"/>
        <v>1</v>
      </c>
      <c r="AT2136" s="238" t="str">
        <f t="shared" si="527"/>
        <v>0-3 months</v>
      </c>
    </row>
    <row r="2137" spans="1:46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85">
        <f t="shared" ref="AC2137:AC2200" si="533">IF(R2137&lt;&gt;"",AB2137*AD2137,"")</f>
        <v>226706.30530973451</v>
      </c>
      <c r="AD2137" s="141">
        <v>0.17499999999999999</v>
      </c>
      <c r="AE2137" s="186">
        <f t="shared" ref="AE2137:AE2200" si="534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236" t="str">
        <f t="shared" si="526"/>
        <v>YAMAHA_Mounter</v>
      </c>
      <c r="AS2137" s="22">
        <f t="shared" si="525"/>
        <v>4</v>
      </c>
      <c r="AT2137" s="238" t="str">
        <f t="shared" si="527"/>
        <v>4-6 months</v>
      </c>
    </row>
    <row r="2138" spans="1:46" s="12" customFormat="1">
      <c r="A2138" s="13" t="s">
        <v>40</v>
      </c>
      <c r="B2138" s="179">
        <v>2022</v>
      </c>
      <c r="C2138" s="179">
        <v>1</v>
      </c>
      <c r="D2138" s="39" t="str">
        <f t="shared" si="528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529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530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85">
        <f t="shared" si="533"/>
        <v>158934.24</v>
      </c>
      <c r="AD2138" s="141">
        <v>0.1406</v>
      </c>
      <c r="AE2138" s="186">
        <f t="shared" si="534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236" t="str">
        <f t="shared" si="526"/>
        <v>YAMAHA_Mounter</v>
      </c>
      <c r="AS2138" s="22">
        <f t="shared" si="525"/>
        <v>4</v>
      </c>
      <c r="AT2138" s="238" t="str">
        <f t="shared" si="527"/>
        <v>4-6 months</v>
      </c>
    </row>
    <row r="2139" spans="1:46" s="12" customFormat="1">
      <c r="A2139" s="13" t="s">
        <v>40</v>
      </c>
      <c r="B2139" s="179">
        <v>2022</v>
      </c>
      <c r="C2139" s="179">
        <v>1</v>
      </c>
      <c r="D2139" s="39" t="str">
        <f t="shared" si="528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529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530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85">
        <f t="shared" si="533"/>
        <v>158934.24</v>
      </c>
      <c r="AD2139" s="141">
        <v>0.1406</v>
      </c>
      <c r="AE2139" s="186">
        <f t="shared" si="534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236" t="str">
        <f t="shared" si="526"/>
        <v>YAMAHA_Mounter</v>
      </c>
      <c r="AS2139" s="22">
        <f t="shared" si="525"/>
        <v>4</v>
      </c>
      <c r="AT2139" s="238" t="str">
        <f t="shared" si="527"/>
        <v>4-6 months</v>
      </c>
    </row>
    <row r="2140" spans="1:46" s="12" customFormat="1">
      <c r="A2140" s="13" t="s">
        <v>40</v>
      </c>
      <c r="B2140" s="179">
        <v>2022</v>
      </c>
      <c r="C2140" s="179">
        <v>1</v>
      </c>
      <c r="D2140" s="39" t="str">
        <f t="shared" si="528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529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530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85">
        <f t="shared" si="533"/>
        <v>101541.31999999999</v>
      </c>
      <c r="AD2140" s="141">
        <v>0.1406</v>
      </c>
      <c r="AE2140" s="186">
        <f t="shared" si="534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236" t="str">
        <f t="shared" si="526"/>
        <v>YAMAHA_Mounter</v>
      </c>
      <c r="AS2140" s="22">
        <f t="shared" si="525"/>
        <v>4</v>
      </c>
      <c r="AT2140" s="238" t="str">
        <f t="shared" si="527"/>
        <v>4-6 months</v>
      </c>
    </row>
    <row r="2141" spans="1:46" s="12" customFormat="1">
      <c r="A2141" s="13" t="s">
        <v>40</v>
      </c>
      <c r="B2141" s="179">
        <v>2022</v>
      </c>
      <c r="C2141" s="179">
        <v>1</v>
      </c>
      <c r="D2141" s="39" t="str">
        <f t="shared" si="528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529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530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85">
        <f t="shared" si="533"/>
        <v>101541.31999999999</v>
      </c>
      <c r="AD2141" s="141">
        <v>0.1406</v>
      </c>
      <c r="AE2141" s="186">
        <f t="shared" si="534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236" t="str">
        <f t="shared" si="526"/>
        <v>YAMAHA_Mounter</v>
      </c>
      <c r="AS2141" s="22">
        <f t="shared" si="525"/>
        <v>4</v>
      </c>
      <c r="AT2141" s="238" t="str">
        <f t="shared" si="527"/>
        <v>4-6 months</v>
      </c>
    </row>
    <row r="2142" spans="1:46" s="12" customFormat="1">
      <c r="A2142" s="13" t="s">
        <v>40</v>
      </c>
      <c r="B2142" s="179">
        <v>2022</v>
      </c>
      <c r="C2142" s="179">
        <v>1</v>
      </c>
      <c r="D2142" s="39" t="str">
        <f t="shared" si="528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529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530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85">
        <f t="shared" si="533"/>
        <v>101541.31999999999</v>
      </c>
      <c r="AD2142" s="141">
        <v>0.1406</v>
      </c>
      <c r="AE2142" s="186">
        <f t="shared" si="534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236" t="str">
        <f t="shared" si="526"/>
        <v>YAMAHA_Mounter</v>
      </c>
      <c r="AS2142" s="22">
        <f t="shared" si="525"/>
        <v>4</v>
      </c>
      <c r="AT2142" s="238" t="str">
        <f t="shared" si="527"/>
        <v>4-6 months</v>
      </c>
    </row>
    <row r="2143" spans="1:46" s="12" customFormat="1">
      <c r="A2143" s="13" t="s">
        <v>40</v>
      </c>
      <c r="B2143" s="179">
        <v>2022</v>
      </c>
      <c r="C2143" s="179">
        <v>1</v>
      </c>
      <c r="D2143" s="39" t="str">
        <f t="shared" si="528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529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530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85">
        <f t="shared" si="533"/>
        <v>101541.31999999999</v>
      </c>
      <c r="AD2143" s="141">
        <v>0.1406</v>
      </c>
      <c r="AE2143" s="186">
        <f t="shared" si="534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236" t="str">
        <f t="shared" si="526"/>
        <v>YAMAHA_Mounter</v>
      </c>
      <c r="AS2143" s="22">
        <f t="shared" si="525"/>
        <v>4</v>
      </c>
      <c r="AT2143" s="238" t="str">
        <f t="shared" si="527"/>
        <v>4-6 months</v>
      </c>
    </row>
    <row r="2144" spans="1:46" s="12" customFormat="1">
      <c r="A2144" s="13" t="s">
        <v>40</v>
      </c>
      <c r="B2144" s="179">
        <v>2022</v>
      </c>
      <c r="C2144" s="179">
        <v>1</v>
      </c>
      <c r="D2144" s="39" t="str">
        <f t="shared" si="528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529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530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85">
        <f t="shared" si="533"/>
        <v>171142.56</v>
      </c>
      <c r="AD2144" s="141">
        <v>0.15140000000000001</v>
      </c>
      <c r="AE2144" s="186">
        <f t="shared" si="534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236" t="str">
        <f t="shared" si="526"/>
        <v>YAMAHA_Mounter</v>
      </c>
      <c r="AS2144" s="22">
        <f t="shared" si="525"/>
        <v>4</v>
      </c>
      <c r="AT2144" s="238" t="str">
        <f t="shared" si="527"/>
        <v>4-6 months</v>
      </c>
    </row>
    <row r="2145" spans="1:46" s="12" customFormat="1">
      <c r="A2145" s="13" t="s">
        <v>40</v>
      </c>
      <c r="B2145" s="179">
        <v>2022</v>
      </c>
      <c r="C2145" s="179">
        <v>1</v>
      </c>
      <c r="D2145" s="39" t="str">
        <f t="shared" si="528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529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530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85">
        <f t="shared" si="533"/>
        <v>171142.56</v>
      </c>
      <c r="AD2145" s="141">
        <v>0.15140000000000001</v>
      </c>
      <c r="AE2145" s="186">
        <f t="shared" si="534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236" t="str">
        <f t="shared" si="526"/>
        <v>YAMAHA_Mounter</v>
      </c>
      <c r="AS2145" s="22">
        <f t="shared" si="525"/>
        <v>4</v>
      </c>
      <c r="AT2145" s="238" t="str">
        <f t="shared" si="527"/>
        <v>4-6 months</v>
      </c>
    </row>
    <row r="2146" spans="1:46" s="12" customFormat="1">
      <c r="A2146" s="13" t="s">
        <v>40</v>
      </c>
      <c r="B2146" s="179">
        <v>2022</v>
      </c>
      <c r="C2146" s="179">
        <v>1</v>
      </c>
      <c r="D2146" s="39" t="str">
        <f t="shared" si="528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529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530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85">
        <f t="shared" si="533"/>
        <v>127913.8984676</v>
      </c>
      <c r="AD2146" s="141">
        <v>0.15140000000000001</v>
      </c>
      <c r="AE2146" s="186">
        <f t="shared" si="534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236" t="str">
        <f t="shared" si="526"/>
        <v>YAMAHA_Mounter</v>
      </c>
      <c r="AS2146" s="22">
        <f t="shared" si="525"/>
        <v>4</v>
      </c>
      <c r="AT2146" s="238" t="str">
        <f t="shared" si="527"/>
        <v>4-6 months</v>
      </c>
    </row>
    <row r="2147" spans="1:46" s="12" customFormat="1">
      <c r="A2147" s="13" t="s">
        <v>40</v>
      </c>
      <c r="B2147" s="179">
        <v>2022</v>
      </c>
      <c r="C2147" s="179">
        <v>1</v>
      </c>
      <c r="D2147" s="39" t="str">
        <f t="shared" si="528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529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530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85">
        <f t="shared" si="533"/>
        <v>127913.8984676</v>
      </c>
      <c r="AD2147" s="141">
        <v>0.15140000000000001</v>
      </c>
      <c r="AE2147" s="186">
        <f t="shared" si="534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236" t="str">
        <f t="shared" si="526"/>
        <v>YAMAHA_Mounter</v>
      </c>
      <c r="AS2147" s="22">
        <f t="shared" si="525"/>
        <v>4</v>
      </c>
      <c r="AT2147" s="238" t="str">
        <f t="shared" si="527"/>
        <v>4-6 months</v>
      </c>
    </row>
    <row r="2148" spans="1:46" s="12" customFormat="1">
      <c r="A2148" s="13" t="s">
        <v>40</v>
      </c>
      <c r="B2148" s="179">
        <v>2022</v>
      </c>
      <c r="C2148" s="179">
        <v>1</v>
      </c>
      <c r="D2148" s="39" t="str">
        <f t="shared" si="528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529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530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85">
        <f t="shared" si="533"/>
        <v>98151.27212389381</v>
      </c>
      <c r="AD2148" s="141">
        <v>0.1875</v>
      </c>
      <c r="AE2148" s="186">
        <f t="shared" si="534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236" t="str">
        <f t="shared" si="526"/>
        <v>YAMAHA_Mounter</v>
      </c>
      <c r="AS2148" s="22">
        <f t="shared" si="525"/>
        <v>4</v>
      </c>
      <c r="AT2148" s="238" t="str">
        <f t="shared" si="527"/>
        <v>4-6 months</v>
      </c>
    </row>
    <row r="2149" spans="1:46" s="12" customFormat="1">
      <c r="A2149" s="13" t="s">
        <v>40</v>
      </c>
      <c r="B2149" s="179">
        <v>2022</v>
      </c>
      <c r="C2149" s="179">
        <v>1</v>
      </c>
      <c r="D2149" s="39" t="str">
        <f t="shared" si="528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529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530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85">
        <f t="shared" si="533"/>
        <v>189541.01216814161</v>
      </c>
      <c r="AD2149" s="141">
        <v>0.1875</v>
      </c>
      <c r="AE2149" s="186">
        <f t="shared" si="534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236" t="str">
        <f t="shared" si="526"/>
        <v>YAMAHA_Mounter</v>
      </c>
      <c r="AS2149" s="22">
        <f t="shared" si="525"/>
        <v>4</v>
      </c>
      <c r="AT2149" s="238" t="str">
        <f t="shared" si="527"/>
        <v>4-6 months</v>
      </c>
    </row>
    <row r="2150" spans="1:46" s="12" customFormat="1">
      <c r="A2150" s="13" t="s">
        <v>40</v>
      </c>
      <c r="B2150" s="179">
        <v>2022</v>
      </c>
      <c r="C2150" s="179">
        <v>2</v>
      </c>
      <c r="D2150" s="39" t="str">
        <f t="shared" si="528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529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530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85">
        <f t="shared" si="533"/>
        <v>92014.56</v>
      </c>
      <c r="AD2150" s="141">
        <v>0.1628</v>
      </c>
      <c r="AE2150" s="186">
        <f t="shared" si="534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236" t="str">
        <f t="shared" si="526"/>
        <v>YAMAHA_Mounter</v>
      </c>
      <c r="AS2150" s="22">
        <f t="shared" si="525"/>
        <v>3</v>
      </c>
      <c r="AT2150" s="238" t="str">
        <f t="shared" si="527"/>
        <v>0-3 months</v>
      </c>
    </row>
    <row r="2151" spans="1:46" s="12" customFormat="1">
      <c r="A2151" s="13" t="s">
        <v>40</v>
      </c>
      <c r="B2151" s="179">
        <v>2022</v>
      </c>
      <c r="C2151" s="179">
        <v>2</v>
      </c>
      <c r="D2151" s="39" t="str">
        <f t="shared" si="528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529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530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85">
        <f t="shared" si="533"/>
        <v>92014.56</v>
      </c>
      <c r="AD2151" s="141">
        <v>0.1628</v>
      </c>
      <c r="AE2151" s="186">
        <f t="shared" si="534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236" t="str">
        <f t="shared" si="526"/>
        <v>YAMAHA_Mounter</v>
      </c>
      <c r="AS2151" s="22">
        <f t="shared" si="525"/>
        <v>3</v>
      </c>
      <c r="AT2151" s="238" t="str">
        <f t="shared" si="527"/>
        <v>0-3 months</v>
      </c>
    </row>
    <row r="2152" spans="1:46" s="12" customFormat="1">
      <c r="A2152" s="13" t="s">
        <v>40</v>
      </c>
      <c r="B2152" s="179">
        <v>2022</v>
      </c>
      <c r="C2152" s="179">
        <v>2</v>
      </c>
      <c r="D2152" s="39" t="str">
        <f t="shared" si="528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529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530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85">
        <f t="shared" si="533"/>
        <v>97177.6115044248</v>
      </c>
      <c r="AD2152" s="141">
        <v>0.1638</v>
      </c>
      <c r="AE2152" s="186">
        <f t="shared" si="534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236" t="str">
        <f t="shared" si="526"/>
        <v>YAMAHA_Mounter</v>
      </c>
      <c r="AS2152" s="22">
        <f t="shared" si="525"/>
        <v>3</v>
      </c>
      <c r="AT2152" s="238" t="str">
        <f t="shared" si="527"/>
        <v>0-3 months</v>
      </c>
    </row>
    <row r="2153" spans="1:46" s="12" customFormat="1">
      <c r="A2153" s="13" t="s">
        <v>40</v>
      </c>
      <c r="B2153" s="179">
        <v>2022</v>
      </c>
      <c r="C2153" s="179">
        <v>2</v>
      </c>
      <c r="D2153" s="39" t="str">
        <f t="shared" si="528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529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530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85">
        <f t="shared" si="533"/>
        <v>193298.40000000002</v>
      </c>
      <c r="AD2153" s="141">
        <v>0.17100000000000001</v>
      </c>
      <c r="AE2153" s="186">
        <f t="shared" si="534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236" t="str">
        <f t="shared" si="526"/>
        <v>YAMAHA_Mounter</v>
      </c>
      <c r="AS2153" s="22">
        <f t="shared" si="525"/>
        <v>3</v>
      </c>
      <c r="AT2153" s="238" t="str">
        <f t="shared" si="527"/>
        <v>0-3 months</v>
      </c>
    </row>
    <row r="2154" spans="1:46" s="12" customFormat="1">
      <c r="A2154" s="13" t="s">
        <v>40</v>
      </c>
      <c r="B2154" s="179">
        <v>2022</v>
      </c>
      <c r="C2154" s="179">
        <v>2</v>
      </c>
      <c r="D2154" s="39" t="str">
        <f t="shared" si="528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529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530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85">
        <f t="shared" si="533"/>
        <v>193298.40000000002</v>
      </c>
      <c r="AD2154" s="141">
        <v>0.17100000000000001</v>
      </c>
      <c r="AE2154" s="186">
        <f t="shared" si="534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236" t="str">
        <f t="shared" si="526"/>
        <v>YAMAHA_Mounter</v>
      </c>
      <c r="AS2154" s="22">
        <f t="shared" si="525"/>
        <v>3</v>
      </c>
      <c r="AT2154" s="238" t="str">
        <f t="shared" si="527"/>
        <v>0-3 months</v>
      </c>
    </row>
    <row r="2155" spans="1:46" s="12" customFormat="1">
      <c r="A2155" s="13" t="s">
        <v>40</v>
      </c>
      <c r="B2155" s="179">
        <v>2022</v>
      </c>
      <c r="C2155" s="179">
        <v>2</v>
      </c>
      <c r="D2155" s="39" t="str">
        <f t="shared" si="528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529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530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85">
        <f t="shared" si="533"/>
        <v>193298.40000000002</v>
      </c>
      <c r="AD2155" s="141">
        <v>0.17100000000000001</v>
      </c>
      <c r="AE2155" s="186">
        <f t="shared" si="534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236" t="str">
        <f t="shared" si="526"/>
        <v>YAMAHA_Mounter</v>
      </c>
      <c r="AS2155" s="22">
        <f t="shared" si="525"/>
        <v>3</v>
      </c>
      <c r="AT2155" s="238" t="str">
        <f t="shared" si="527"/>
        <v>0-3 months</v>
      </c>
    </row>
    <row r="2156" spans="1:46" s="12" customFormat="1">
      <c r="A2156" s="13" t="s">
        <v>40</v>
      </c>
      <c r="B2156" s="179">
        <v>2022</v>
      </c>
      <c r="C2156" s="179">
        <v>2</v>
      </c>
      <c r="D2156" s="39" t="str">
        <f t="shared" si="528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529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530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85">
        <f t="shared" si="533"/>
        <v>171820.79999999999</v>
      </c>
      <c r="AD2156" s="141">
        <v>0.17100000000000001</v>
      </c>
      <c r="AE2156" s="186">
        <f t="shared" si="534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236" t="str">
        <f t="shared" si="526"/>
        <v>YAMAHA_Mounter</v>
      </c>
      <c r="AS2156" s="22">
        <f t="shared" si="525"/>
        <v>3</v>
      </c>
      <c r="AT2156" s="238" t="str">
        <f t="shared" si="527"/>
        <v>0-3 months</v>
      </c>
    </row>
    <row r="2157" spans="1:46" s="12" customFormat="1">
      <c r="A2157" s="13" t="s">
        <v>40</v>
      </c>
      <c r="B2157" s="179">
        <v>2022</v>
      </c>
      <c r="C2157" s="179">
        <v>2</v>
      </c>
      <c r="D2157" s="39" t="str">
        <f t="shared" si="528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529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530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85">
        <f t="shared" si="533"/>
        <v>171820.79999999999</v>
      </c>
      <c r="AD2157" s="141">
        <v>0.17100000000000001</v>
      </c>
      <c r="AE2157" s="186">
        <f t="shared" si="534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236" t="str">
        <f t="shared" si="526"/>
        <v>YAMAHA_Mounter</v>
      </c>
      <c r="AS2157" s="22">
        <f t="shared" si="525"/>
        <v>3</v>
      </c>
      <c r="AT2157" s="238" t="str">
        <f t="shared" si="527"/>
        <v>0-3 months</v>
      </c>
    </row>
    <row r="2158" spans="1:46" s="12" customFormat="1">
      <c r="A2158" s="13" t="s">
        <v>40</v>
      </c>
      <c r="B2158" s="179">
        <v>2022</v>
      </c>
      <c r="C2158" s="179">
        <v>2</v>
      </c>
      <c r="D2158" s="39" t="str">
        <f t="shared" si="528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529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530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85">
        <f t="shared" si="533"/>
        <v>118126.8</v>
      </c>
      <c r="AD2158" s="141">
        <v>0.17100000000000001</v>
      </c>
      <c r="AE2158" s="186">
        <f t="shared" si="534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236" t="str">
        <f t="shared" si="526"/>
        <v>YAMAHA_Mounter</v>
      </c>
      <c r="AS2158" s="22">
        <f t="shared" si="525"/>
        <v>3</v>
      </c>
      <c r="AT2158" s="238" t="str">
        <f t="shared" si="527"/>
        <v>0-3 months</v>
      </c>
    </row>
    <row r="2159" spans="1:46" s="12" customFormat="1">
      <c r="A2159" s="13" t="s">
        <v>40</v>
      </c>
      <c r="B2159" s="179">
        <v>2022</v>
      </c>
      <c r="C2159" s="179">
        <v>2</v>
      </c>
      <c r="D2159" s="39" t="str">
        <f t="shared" si="528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529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530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85">
        <f t="shared" si="533"/>
        <v>118126.8</v>
      </c>
      <c r="AD2159" s="141">
        <v>0.17100000000000001</v>
      </c>
      <c r="AE2159" s="186">
        <f t="shared" si="534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236" t="str">
        <f t="shared" si="526"/>
        <v>YAMAHA_Mounter</v>
      </c>
      <c r="AS2159" s="22">
        <f t="shared" si="525"/>
        <v>3</v>
      </c>
      <c r="AT2159" s="238" t="str">
        <f t="shared" si="527"/>
        <v>0-3 months</v>
      </c>
    </row>
    <row r="2160" spans="1:46" s="12" customFormat="1">
      <c r="A2160" s="13" t="s">
        <v>40</v>
      </c>
      <c r="B2160" s="179">
        <v>2022</v>
      </c>
      <c r="C2160" s="179">
        <v>2</v>
      </c>
      <c r="D2160" s="39" t="str">
        <f t="shared" si="528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529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530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85">
        <f t="shared" si="533"/>
        <v>118126.8</v>
      </c>
      <c r="AD2160" s="141">
        <v>0.17100000000000001</v>
      </c>
      <c r="AE2160" s="186">
        <f t="shared" si="534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236" t="str">
        <f t="shared" si="526"/>
        <v>YAMAHA_Mounter</v>
      </c>
      <c r="AS2160" s="22">
        <f t="shared" si="525"/>
        <v>3</v>
      </c>
      <c r="AT2160" s="238" t="str">
        <f t="shared" si="527"/>
        <v>0-3 months</v>
      </c>
    </row>
    <row r="2161" spans="1:46" s="12" customFormat="1">
      <c r="A2161" s="13" t="s">
        <v>40</v>
      </c>
      <c r="B2161" s="179">
        <v>2022</v>
      </c>
      <c r="C2161" s="179">
        <v>2</v>
      </c>
      <c r="D2161" s="39" t="str">
        <f t="shared" si="528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529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530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85">
        <f t="shared" si="533"/>
        <v>118126.8</v>
      </c>
      <c r="AD2161" s="141">
        <v>0.17100000000000001</v>
      </c>
      <c r="AE2161" s="186">
        <f t="shared" si="534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236" t="str">
        <f t="shared" si="526"/>
        <v>YAMAHA_Mounter</v>
      </c>
      <c r="AS2161" s="22">
        <f t="shared" si="525"/>
        <v>3</v>
      </c>
      <c r="AT2161" s="238" t="str">
        <f t="shared" si="527"/>
        <v>0-3 months</v>
      </c>
    </row>
    <row r="2162" spans="1:46" s="12" customFormat="1">
      <c r="A2162" s="13" t="s">
        <v>40</v>
      </c>
      <c r="B2162" s="179">
        <v>2022</v>
      </c>
      <c r="C2162" s="179">
        <v>2</v>
      </c>
      <c r="D2162" s="39" t="str">
        <f t="shared" si="528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529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530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85">
        <f t="shared" si="533"/>
        <v>118126.8</v>
      </c>
      <c r="AD2162" s="141">
        <v>0.17100000000000001</v>
      </c>
      <c r="AE2162" s="186">
        <f t="shared" si="534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236" t="str">
        <f t="shared" si="526"/>
        <v>YAMAHA_Mounter</v>
      </c>
      <c r="AS2162" s="22">
        <f t="shared" si="525"/>
        <v>3</v>
      </c>
      <c r="AT2162" s="238" t="str">
        <f t="shared" si="527"/>
        <v>0-3 months</v>
      </c>
    </row>
    <row r="2163" spans="1:46" s="12" customFormat="1">
      <c r="A2163" s="13" t="s">
        <v>40</v>
      </c>
      <c r="B2163" s="179">
        <v>2022</v>
      </c>
      <c r="C2163" s="179">
        <v>2</v>
      </c>
      <c r="D2163" s="39" t="str">
        <f t="shared" si="528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529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530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85">
        <f t="shared" si="533"/>
        <v>147162.66371681419</v>
      </c>
      <c r="AD2163" s="141">
        <v>0.17180000000000001</v>
      </c>
      <c r="AE2163" s="186">
        <f t="shared" si="534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236" t="str">
        <f t="shared" si="526"/>
        <v>YAMAHA_Mounter</v>
      </c>
      <c r="AS2163" s="22">
        <f t="shared" si="525"/>
        <v>3</v>
      </c>
      <c r="AT2163" s="238" t="str">
        <f t="shared" si="527"/>
        <v>0-3 months</v>
      </c>
    </row>
    <row r="2164" spans="1:46" s="12" customFormat="1">
      <c r="A2164" s="13" t="s">
        <v>40</v>
      </c>
      <c r="B2164" s="179">
        <v>2022</v>
      </c>
      <c r="C2164" s="179">
        <v>3</v>
      </c>
      <c r="D2164" s="39" t="str">
        <f t="shared" si="528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529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530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85">
        <f t="shared" si="533"/>
        <v>96608.770353982298</v>
      </c>
      <c r="AD2164" s="141">
        <v>0.14099999999999999</v>
      </c>
      <c r="AE2164" s="186">
        <f t="shared" si="534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236" t="str">
        <f t="shared" si="526"/>
        <v>YAMAHA_Mounter</v>
      </c>
      <c r="AS2164" s="22">
        <f t="shared" si="525"/>
        <v>2</v>
      </c>
      <c r="AT2164" s="238" t="str">
        <f t="shared" si="527"/>
        <v>0-3 months</v>
      </c>
    </row>
    <row r="2165" spans="1:46" s="12" customFormat="1">
      <c r="A2165" s="13" t="s">
        <v>40</v>
      </c>
      <c r="B2165" s="179">
        <v>2022</v>
      </c>
      <c r="C2165" s="179">
        <v>3</v>
      </c>
      <c r="D2165" s="39" t="str">
        <f t="shared" si="528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529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530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85">
        <f t="shared" si="533"/>
        <v>88813.774778761072</v>
      </c>
      <c r="AD2165" s="141">
        <v>0.16259999999999999</v>
      </c>
      <c r="AE2165" s="186">
        <f t="shared" si="534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236" t="str">
        <f t="shared" si="526"/>
        <v>YAMAHA_Mounter</v>
      </c>
      <c r="AS2165" s="22">
        <f t="shared" si="525"/>
        <v>2</v>
      </c>
      <c r="AT2165" s="238" t="str">
        <f t="shared" si="527"/>
        <v>0-3 months</v>
      </c>
    </row>
    <row r="2166" spans="1:46" s="12" customFormat="1">
      <c r="A2166" s="13" t="s">
        <v>40</v>
      </c>
      <c r="B2166" s="179">
        <v>2022</v>
      </c>
      <c r="C2166" s="179">
        <v>3</v>
      </c>
      <c r="D2166" s="39" t="str">
        <f t="shared" si="528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529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530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85">
        <f t="shared" si="533"/>
        <v>88813.774778761072</v>
      </c>
      <c r="AD2166" s="141">
        <v>0.16259999999999999</v>
      </c>
      <c r="AE2166" s="186">
        <f t="shared" si="534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236" t="str">
        <f t="shared" si="526"/>
        <v>YAMAHA_Mounter</v>
      </c>
      <c r="AS2166" s="22">
        <f t="shared" si="525"/>
        <v>2</v>
      </c>
      <c r="AT2166" s="238" t="str">
        <f t="shared" si="527"/>
        <v>0-3 months</v>
      </c>
    </row>
    <row r="2167" spans="1:46" s="12" customFormat="1">
      <c r="A2167" s="13" t="s">
        <v>40</v>
      </c>
      <c r="B2167" s="179">
        <v>2022</v>
      </c>
      <c r="C2167" s="179">
        <v>3</v>
      </c>
      <c r="D2167" s="39" t="str">
        <f t="shared" si="528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529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530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85">
        <f t="shared" si="533"/>
        <v>111658.95263999999</v>
      </c>
      <c r="AD2167" s="141">
        <v>0.17660000000000001</v>
      </c>
      <c r="AE2167" s="186">
        <f t="shared" si="534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236" t="str">
        <f t="shared" si="526"/>
        <v>YAMAHA_Mounter</v>
      </c>
      <c r="AS2167" s="22">
        <f t="shared" si="525"/>
        <v>2</v>
      </c>
      <c r="AT2167" s="238" t="str">
        <f t="shared" si="527"/>
        <v>0-3 months</v>
      </c>
    </row>
    <row r="2168" spans="1:46" s="12" customFormat="1">
      <c r="A2168" s="13" t="s">
        <v>41</v>
      </c>
      <c r="B2168" s="179">
        <v>2022</v>
      </c>
      <c r="C2168" s="179">
        <v>4</v>
      </c>
      <c r="D2168" s="39" t="str">
        <f t="shared" si="528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529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530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85">
        <f t="shared" si="533"/>
        <v>171802.16789336287</v>
      </c>
      <c r="AD2168" s="141">
        <v>0.16470000000000001</v>
      </c>
      <c r="AE2168" s="186">
        <f t="shared" si="534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236" t="str">
        <f t="shared" si="526"/>
        <v>YAMAHA_Mounter</v>
      </c>
      <c r="AS2168" s="22">
        <f t="shared" si="525"/>
        <v>1</v>
      </c>
      <c r="AT2168" s="238" t="str">
        <f t="shared" si="527"/>
        <v>0-3 months</v>
      </c>
    </row>
    <row r="2169" spans="1:46" s="12" customFormat="1">
      <c r="A2169" s="13" t="s">
        <v>41</v>
      </c>
      <c r="B2169" s="179">
        <v>2022</v>
      </c>
      <c r="C2169" s="179">
        <v>4</v>
      </c>
      <c r="D2169" s="39" t="str">
        <f t="shared" si="528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529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530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85">
        <f t="shared" si="533"/>
        <v>105706.56767999998</v>
      </c>
      <c r="AD2169" s="141">
        <v>0.1792</v>
      </c>
      <c r="AE2169" s="186">
        <f t="shared" si="534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236" t="str">
        <f t="shared" si="526"/>
        <v>YAMAHA_Mounter</v>
      </c>
      <c r="AS2169" s="22">
        <f t="shared" si="525"/>
        <v>1</v>
      </c>
      <c r="AT2169" s="238" t="str">
        <f t="shared" si="527"/>
        <v>0-3 months</v>
      </c>
    </row>
    <row r="2170" spans="1:46" s="12" customFormat="1">
      <c r="A2170" s="13" t="s">
        <v>41</v>
      </c>
      <c r="B2170" s="179">
        <v>2022</v>
      </c>
      <c r="C2170" s="179">
        <v>4</v>
      </c>
      <c r="D2170" s="39" t="str">
        <f t="shared" si="528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529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530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85">
        <f t="shared" si="533"/>
        <v>105706.56767999998</v>
      </c>
      <c r="AD2170" s="141">
        <v>0.1792</v>
      </c>
      <c r="AE2170" s="186">
        <f t="shared" si="534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236" t="str">
        <f t="shared" si="526"/>
        <v>YAMAHA_Mounter</v>
      </c>
      <c r="AS2170" s="22">
        <f t="shared" si="525"/>
        <v>1</v>
      </c>
      <c r="AT2170" s="238" t="str">
        <f t="shared" si="527"/>
        <v>0-3 months</v>
      </c>
    </row>
    <row r="2171" spans="1:46" s="12" customFormat="1">
      <c r="A2171" s="13" t="s">
        <v>41</v>
      </c>
      <c r="B2171" s="179">
        <v>2022</v>
      </c>
      <c r="C2171" s="179">
        <v>5</v>
      </c>
      <c r="D2171" s="39" t="str">
        <f t="shared" si="528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529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530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85">
        <f t="shared" si="533"/>
        <v>83438.495575221255</v>
      </c>
      <c r="AD2171" s="141">
        <v>0.1052</v>
      </c>
      <c r="AE2171" s="186">
        <f t="shared" si="534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236" t="str">
        <f t="shared" si="526"/>
        <v>YAMAHA_Mounter</v>
      </c>
      <c r="AS2171" s="22">
        <f t="shared" si="525"/>
        <v>0</v>
      </c>
      <c r="AT2171" s="238" t="str">
        <f t="shared" si="527"/>
        <v>0-3 months</v>
      </c>
    </row>
    <row r="2172" spans="1:46" s="12" customFormat="1">
      <c r="A2172" s="13" t="s">
        <v>40</v>
      </c>
      <c r="B2172" s="179">
        <v>2022</v>
      </c>
      <c r="C2172" s="179">
        <v>1</v>
      </c>
      <c r="D2172" s="39" t="str">
        <f t="shared" si="528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529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530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85">
        <f t="shared" si="533"/>
        <v>151803.20267699118</v>
      </c>
      <c r="AD2172" s="141">
        <v>0.14510000000000001</v>
      </c>
      <c r="AE2172" s="186">
        <f t="shared" si="534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236" t="str">
        <f t="shared" si="526"/>
        <v>YAMAHA_Mounter</v>
      </c>
      <c r="AS2172" s="22">
        <f t="shared" si="525"/>
        <v>5</v>
      </c>
      <c r="AT2172" s="238" t="str">
        <f t="shared" si="527"/>
        <v>4-6 months</v>
      </c>
    </row>
    <row r="2173" spans="1:46" s="12" customFormat="1">
      <c r="A2173" s="13" t="s">
        <v>40</v>
      </c>
      <c r="B2173" s="179">
        <v>2022</v>
      </c>
      <c r="C2173" s="179">
        <v>2</v>
      </c>
      <c r="D2173" s="39" t="str">
        <f t="shared" si="528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529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530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85">
        <f t="shared" si="533"/>
        <v>109443.74999999999</v>
      </c>
      <c r="AD2173" s="141">
        <v>0.13469999999999999</v>
      </c>
      <c r="AE2173" s="186">
        <f t="shared" si="534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236" t="str">
        <f t="shared" si="526"/>
        <v>YAMAHA_Mounter</v>
      </c>
      <c r="AS2173" s="22">
        <f t="shared" si="525"/>
        <v>4</v>
      </c>
      <c r="AT2173" s="238" t="str">
        <f t="shared" si="527"/>
        <v>4-6 months</v>
      </c>
    </row>
    <row r="2174" spans="1:46" s="12" customFormat="1">
      <c r="A2174" s="13" t="s">
        <v>40</v>
      </c>
      <c r="B2174" s="179">
        <v>2022</v>
      </c>
      <c r="C2174" s="179">
        <v>2</v>
      </c>
      <c r="D2174" s="39" t="str">
        <f t="shared" si="528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529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530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85">
        <f t="shared" si="533"/>
        <v>67350</v>
      </c>
      <c r="AD2174" s="141">
        <v>0.13469999999999999</v>
      </c>
      <c r="AE2174" s="186">
        <f t="shared" si="534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236" t="str">
        <f t="shared" si="526"/>
        <v>YAMAHA_Mounter</v>
      </c>
      <c r="AS2174" s="22">
        <f t="shared" si="525"/>
        <v>4</v>
      </c>
      <c r="AT2174" s="238" t="str">
        <f t="shared" si="527"/>
        <v>4-6 months</v>
      </c>
    </row>
    <row r="2175" spans="1:46" s="12" customFormat="1">
      <c r="A2175" s="13" t="s">
        <v>40</v>
      </c>
      <c r="B2175" s="179">
        <v>2022</v>
      </c>
      <c r="C2175" s="179">
        <v>2</v>
      </c>
      <c r="D2175" s="39" t="str">
        <f t="shared" si="528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529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530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85">
        <f t="shared" si="533"/>
        <v>213566.23240486727</v>
      </c>
      <c r="AD2175" s="141">
        <v>0.2097</v>
      </c>
      <c r="AE2175" s="186">
        <f t="shared" si="534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236" t="str">
        <f t="shared" si="526"/>
        <v>YAMAHA_Mounter</v>
      </c>
      <c r="AS2175" s="22">
        <f t="shared" si="525"/>
        <v>4</v>
      </c>
      <c r="AT2175" s="238" t="str">
        <f t="shared" si="527"/>
        <v>4-6 months</v>
      </c>
    </row>
    <row r="2176" spans="1:46" s="12" customFormat="1">
      <c r="A2176" s="13" t="s">
        <v>40</v>
      </c>
      <c r="B2176" s="179">
        <v>2022</v>
      </c>
      <c r="C2176" s="179">
        <v>2</v>
      </c>
      <c r="D2176" s="39" t="str">
        <f t="shared" si="528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529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530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85">
        <f t="shared" si="533"/>
        <v>171000</v>
      </c>
      <c r="AD2176" s="141">
        <v>0.17100000000000001</v>
      </c>
      <c r="AE2176" s="186">
        <f t="shared" si="534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236" t="str">
        <f t="shared" si="526"/>
        <v>YAMAHA_Mounter</v>
      </c>
      <c r="AS2176" s="22">
        <f t="shared" si="525"/>
        <v>4</v>
      </c>
      <c r="AT2176" s="238" t="str">
        <f t="shared" si="527"/>
        <v>4-6 months</v>
      </c>
    </row>
    <row r="2177" spans="1:46" s="12" customFormat="1">
      <c r="A2177" s="13" t="s">
        <v>40</v>
      </c>
      <c r="B2177" s="179">
        <v>2022</v>
      </c>
      <c r="C2177" s="179">
        <v>2</v>
      </c>
      <c r="D2177" s="39" t="str">
        <f t="shared" si="528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529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530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85">
        <f t="shared" si="533"/>
        <v>117562.50000000001</v>
      </c>
      <c r="AD2177" s="141">
        <v>0.17100000000000001</v>
      </c>
      <c r="AE2177" s="186">
        <f t="shared" si="534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236" t="str">
        <f t="shared" si="526"/>
        <v>YAMAHA_Mounter</v>
      </c>
      <c r="AS2177" s="22">
        <f t="shared" si="525"/>
        <v>4</v>
      </c>
      <c r="AT2177" s="238" t="str">
        <f t="shared" si="527"/>
        <v>4-6 months</v>
      </c>
    </row>
    <row r="2178" spans="1:46" s="12" customFormat="1">
      <c r="A2178" s="13" t="s">
        <v>40</v>
      </c>
      <c r="B2178" s="179">
        <v>2022</v>
      </c>
      <c r="C2178" s="179">
        <v>3</v>
      </c>
      <c r="D2178" s="39" t="str">
        <f t="shared" si="528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529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530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85">
        <f t="shared" si="533"/>
        <v>143859.375</v>
      </c>
      <c r="AD2178" s="141">
        <v>0.17050000000000001</v>
      </c>
      <c r="AE2178" s="186">
        <f t="shared" si="534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236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38" t="str">
        <f t="shared" si="527"/>
        <v>0-3 months</v>
      </c>
    </row>
    <row r="2179" spans="1:46" s="12" customFormat="1">
      <c r="A2179" s="13" t="s">
        <v>40</v>
      </c>
      <c r="B2179" s="179">
        <v>2022</v>
      </c>
      <c r="C2179" s="179">
        <v>3</v>
      </c>
      <c r="D2179" s="39" t="str">
        <f t="shared" si="528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529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530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85">
        <f t="shared" si="533"/>
        <v>111890.62500000001</v>
      </c>
      <c r="AD2179" s="141">
        <v>0.17050000000000001</v>
      </c>
      <c r="AE2179" s="186">
        <f t="shared" si="534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236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38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40</v>
      </c>
      <c r="B2180" s="179">
        <v>2022</v>
      </c>
      <c r="C2180" s="179">
        <v>3</v>
      </c>
      <c r="D2180" s="39" t="str">
        <f t="shared" si="528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529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530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85">
        <f t="shared" si="533"/>
        <v>111890.62500000001</v>
      </c>
      <c r="AD2180" s="141">
        <v>0.17050000000000001</v>
      </c>
      <c r="AE2180" s="186">
        <f t="shared" si="534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236" t="str">
        <f t="shared" si="542"/>
        <v>YAMAHA_Mounter</v>
      </c>
      <c r="AS2180" s="22">
        <f t="shared" si="541"/>
        <v>3</v>
      </c>
      <c r="AT2180" s="238" t="str">
        <f t="shared" si="543"/>
        <v>0-3 months</v>
      </c>
    </row>
    <row r="2181" spans="1:46" s="12" customFormat="1">
      <c r="A2181" s="13" t="s">
        <v>40</v>
      </c>
      <c r="B2181" s="179">
        <v>2022</v>
      </c>
      <c r="C2181" s="179">
        <v>3</v>
      </c>
      <c r="D2181" s="39" t="str">
        <f t="shared" si="528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529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530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85">
        <f t="shared" si="533"/>
        <v>211249.99999999997</v>
      </c>
      <c r="AD2181" s="141">
        <v>0.13519999999999999</v>
      </c>
      <c r="AE2181" s="186">
        <f t="shared" si="534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236" t="str">
        <f t="shared" si="542"/>
        <v>YAMAHA_Mounter</v>
      </c>
      <c r="AS2181" s="22">
        <f t="shared" si="541"/>
        <v>3</v>
      </c>
      <c r="AT2181" s="238" t="str">
        <f t="shared" si="543"/>
        <v>0-3 months</v>
      </c>
    </row>
    <row r="2182" spans="1:46" s="12" customFormat="1">
      <c r="A2182" s="13" t="s">
        <v>40</v>
      </c>
      <c r="B2182" s="179">
        <v>2022</v>
      </c>
      <c r="C2182" s="179">
        <v>2</v>
      </c>
      <c r="D2182" s="39" t="str">
        <f t="shared" si="528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529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530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85">
        <f t="shared" si="533"/>
        <v>108996.9375</v>
      </c>
      <c r="AD2182" s="141">
        <v>0.1229</v>
      </c>
      <c r="AE2182" s="186">
        <f t="shared" si="534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236" t="str">
        <f t="shared" si="542"/>
        <v>YAMAHA_Mounter</v>
      </c>
      <c r="AS2182" s="22">
        <f t="shared" si="541"/>
        <v>4</v>
      </c>
      <c r="AT2182" s="238" t="str">
        <f t="shared" si="543"/>
        <v>4-6 months</v>
      </c>
    </row>
    <row r="2183" spans="1:46" s="12" customFormat="1">
      <c r="A2183" s="13" t="s">
        <v>40</v>
      </c>
      <c r="B2183" s="179">
        <v>2022</v>
      </c>
      <c r="C2183" s="179">
        <v>3</v>
      </c>
      <c r="D2183" s="39" t="str">
        <f t="shared" si="528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529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530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85">
        <f t="shared" si="533"/>
        <v>120380.30973451328</v>
      </c>
      <c r="AD2183" s="141">
        <v>0.13619999999999999</v>
      </c>
      <c r="AE2183" s="186">
        <f t="shared" si="534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236" t="str">
        <f t="shared" si="542"/>
        <v>YAMAHA_Mounter</v>
      </c>
      <c r="AS2183" s="22">
        <f t="shared" si="541"/>
        <v>3</v>
      </c>
      <c r="AT2183" s="238" t="str">
        <f t="shared" si="543"/>
        <v>0-3 months</v>
      </c>
    </row>
    <row r="2184" spans="1:46" s="12" customFormat="1">
      <c r="A2184" s="13" t="s">
        <v>41</v>
      </c>
      <c r="B2184" s="179">
        <v>2022</v>
      </c>
      <c r="C2184" s="179">
        <v>4</v>
      </c>
      <c r="D2184" s="39" t="str">
        <f t="shared" si="528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529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530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85">
        <f t="shared" si="533"/>
        <v>35736.25</v>
      </c>
      <c r="AD2184" s="141">
        <v>5.0599999999999999E-2</v>
      </c>
      <c r="AE2184" s="186">
        <f t="shared" si="534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236" t="str">
        <f t="shared" si="542"/>
        <v>YAMAHA_Mounter</v>
      </c>
      <c r="AS2184" s="22">
        <f t="shared" si="541"/>
        <v>2</v>
      </c>
      <c r="AT2184" s="238" t="str">
        <f t="shared" si="543"/>
        <v>0-3 months</v>
      </c>
    </row>
    <row r="2185" spans="1:46" s="12" customFormat="1">
      <c r="A2185" s="13" t="s">
        <v>41</v>
      </c>
      <c r="B2185" s="179">
        <v>2022</v>
      </c>
      <c r="C2185" s="179">
        <v>4</v>
      </c>
      <c r="D2185" s="39" t="str">
        <f t="shared" si="528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529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530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85">
        <f t="shared" si="533"/>
        <v>22137.5</v>
      </c>
      <c r="AD2185" s="141">
        <v>5.0599999999999999E-2</v>
      </c>
      <c r="AE2185" s="186">
        <f t="shared" si="534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236" t="str">
        <f t="shared" si="542"/>
        <v>YAMAHA_Mounter</v>
      </c>
      <c r="AS2185" s="22">
        <f t="shared" si="541"/>
        <v>2</v>
      </c>
      <c r="AT2185" s="238" t="str">
        <f t="shared" si="543"/>
        <v>0-3 months</v>
      </c>
    </row>
    <row r="2186" spans="1:46" s="12" customFormat="1">
      <c r="A2186" s="13" t="s">
        <v>41</v>
      </c>
      <c r="B2186" s="179">
        <v>2022</v>
      </c>
      <c r="C2186" s="179">
        <v>4</v>
      </c>
      <c r="D2186" s="39" t="str">
        <f t="shared" si="528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529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530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85">
        <f t="shared" si="533"/>
        <v>105469.24778761063</v>
      </c>
      <c r="AD2186" s="141">
        <v>0.20699999999999999</v>
      </c>
      <c r="AE2186" s="186">
        <f t="shared" si="534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236" t="str">
        <f t="shared" si="542"/>
        <v>YAMAHA_Mounter</v>
      </c>
      <c r="AS2186" s="22">
        <f t="shared" si="541"/>
        <v>2</v>
      </c>
      <c r="AT2186" s="238" t="str">
        <f t="shared" si="543"/>
        <v>0-3 months</v>
      </c>
    </row>
    <row r="2187" spans="1:46" s="12" customFormat="1">
      <c r="A2187" s="13" t="s">
        <v>40</v>
      </c>
      <c r="B2187" s="179">
        <v>2022</v>
      </c>
      <c r="C2187" s="179">
        <v>3</v>
      </c>
      <c r="D2187" s="39" t="str">
        <f t="shared" si="528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529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530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85">
        <f t="shared" si="533"/>
        <v>185296.46017699118</v>
      </c>
      <c r="AD2187" s="141">
        <v>0.1782</v>
      </c>
      <c r="AE2187" s="186">
        <f t="shared" si="534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236" t="str">
        <f t="shared" si="542"/>
        <v>YAMAHA_Mounter</v>
      </c>
      <c r="AS2187" s="22">
        <f t="shared" si="541"/>
        <v>3</v>
      </c>
      <c r="AT2187" s="238" t="str">
        <f t="shared" si="543"/>
        <v>0-3 months</v>
      </c>
    </row>
    <row r="2188" spans="1:46" s="12" customFormat="1">
      <c r="A2188" s="13" t="s">
        <v>40</v>
      </c>
      <c r="B2188" s="179">
        <v>2022</v>
      </c>
      <c r="C2188" s="179">
        <v>3</v>
      </c>
      <c r="D2188" s="39" t="str">
        <f t="shared" si="528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529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530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85">
        <f t="shared" si="533"/>
        <v>113030.84070796461</v>
      </c>
      <c r="AD2188" s="141">
        <v>0.1782</v>
      </c>
      <c r="AE2188" s="186">
        <f t="shared" si="534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236" t="str">
        <f t="shared" si="542"/>
        <v>YAMAHA_Mounter</v>
      </c>
      <c r="AS2188" s="22">
        <f t="shared" si="541"/>
        <v>3</v>
      </c>
      <c r="AT2188" s="238" t="str">
        <f t="shared" si="543"/>
        <v>0-3 months</v>
      </c>
    </row>
    <row r="2189" spans="1:46" s="12" customFormat="1">
      <c r="A2189" s="13" t="s">
        <v>40</v>
      </c>
      <c r="B2189" s="179">
        <v>2022</v>
      </c>
      <c r="C2189" s="179">
        <v>3</v>
      </c>
      <c r="D2189" s="39" t="str">
        <f t="shared" si="528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529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530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85">
        <f t="shared" si="533"/>
        <v>122672.07964601771</v>
      </c>
      <c r="AD2189" s="141">
        <v>0.19339999999999999</v>
      </c>
      <c r="AE2189" s="186">
        <f t="shared" si="534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236" t="str">
        <f t="shared" si="542"/>
        <v>YAMAHA_Mounter</v>
      </c>
      <c r="AS2189" s="22">
        <f t="shared" si="541"/>
        <v>3</v>
      </c>
      <c r="AT2189" s="238" t="str">
        <f t="shared" si="543"/>
        <v>0-3 months</v>
      </c>
    </row>
    <row r="2190" spans="1:46" s="12" customFormat="1">
      <c r="A2190" s="13" t="s">
        <v>41</v>
      </c>
      <c r="B2190" s="179">
        <v>2022</v>
      </c>
      <c r="C2190" s="179">
        <v>5</v>
      </c>
      <c r="D2190" s="39" t="str">
        <f t="shared" si="528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529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530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85">
        <f t="shared" si="533"/>
        <v>155115.59734513276</v>
      </c>
      <c r="AD2190" s="141">
        <v>0.22950000000000001</v>
      </c>
      <c r="AE2190" s="186">
        <f t="shared" si="534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236" t="str">
        <f t="shared" si="542"/>
        <v>YAMAHA_Mounter</v>
      </c>
      <c r="AS2190" s="22">
        <f t="shared" si="541"/>
        <v>1</v>
      </c>
      <c r="AT2190" s="238" t="str">
        <f t="shared" si="543"/>
        <v>0-3 months</v>
      </c>
    </row>
    <row r="2191" spans="1:46" s="12" customFormat="1">
      <c r="A2191" s="13" t="s">
        <v>41</v>
      </c>
      <c r="B2191" s="179">
        <v>2022</v>
      </c>
      <c r="C2191" s="179">
        <v>5</v>
      </c>
      <c r="D2191" s="39" t="str">
        <f t="shared" si="528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529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530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85">
        <f t="shared" si="533"/>
        <v>77240.625</v>
      </c>
      <c r="AD2191" s="141">
        <v>0.1177</v>
      </c>
      <c r="AE2191" s="186">
        <f t="shared" si="534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236" t="str">
        <f t="shared" si="542"/>
        <v>YAMAHA_Mounter</v>
      </c>
      <c r="AS2191" s="22">
        <f t="shared" si="541"/>
        <v>1</v>
      </c>
      <c r="AT2191" s="238" t="str">
        <f t="shared" si="543"/>
        <v>0-3 months</v>
      </c>
    </row>
    <row r="2192" spans="1:46" s="12" customFormat="1">
      <c r="A2192" s="13" t="s">
        <v>41</v>
      </c>
      <c r="B2192" s="179">
        <v>2022</v>
      </c>
      <c r="C2192" s="179">
        <v>4</v>
      </c>
      <c r="D2192" s="39" t="str">
        <f t="shared" si="528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529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530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85">
        <f t="shared" si="533"/>
        <v>98175.929203539839</v>
      </c>
      <c r="AD2192" s="141">
        <v>0.1686</v>
      </c>
      <c r="AE2192" s="186">
        <f t="shared" si="534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236" t="str">
        <f t="shared" si="542"/>
        <v>YAMAHA_Mounter</v>
      </c>
      <c r="AS2192" s="22">
        <f t="shared" si="541"/>
        <v>2</v>
      </c>
      <c r="AT2192" s="238" t="str">
        <f t="shared" si="543"/>
        <v>0-3 months</v>
      </c>
    </row>
    <row r="2193" spans="1:46" s="12" customFormat="1">
      <c r="A2193" s="13" t="s">
        <v>41</v>
      </c>
      <c r="B2193" s="179">
        <v>2022</v>
      </c>
      <c r="C2193" s="179">
        <v>5</v>
      </c>
      <c r="D2193" s="39" t="str">
        <f t="shared" si="528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529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530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85">
        <f t="shared" si="533"/>
        <v>75774.502212389387</v>
      </c>
      <c r="AD2193" s="141">
        <v>0.14149999999999999</v>
      </c>
      <c r="AE2193" s="186">
        <f t="shared" si="534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236" t="str">
        <f t="shared" si="542"/>
        <v>YAMAHA_Mounter</v>
      </c>
      <c r="AS2193" s="22">
        <f t="shared" si="541"/>
        <v>1</v>
      </c>
      <c r="AT2193" s="238" t="str">
        <f t="shared" si="543"/>
        <v>0-3 months</v>
      </c>
    </row>
    <row r="2194" spans="1:46" s="12" customFormat="1">
      <c r="A2194" s="13" t="s">
        <v>41</v>
      </c>
      <c r="B2194" s="179">
        <v>2022</v>
      </c>
      <c r="C2194" s="179">
        <v>5</v>
      </c>
      <c r="D2194" s="39" t="str">
        <f t="shared" si="528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529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530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85">
        <f t="shared" si="533"/>
        <v>76518.235619469036</v>
      </c>
      <c r="AD2194" s="141">
        <v>0.1663</v>
      </c>
      <c r="AE2194" s="186">
        <f t="shared" si="534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236" t="str">
        <f t="shared" si="542"/>
        <v>YAMAHA_Mounter</v>
      </c>
      <c r="AS2194" s="22">
        <f t="shared" si="541"/>
        <v>1</v>
      </c>
      <c r="AT2194" s="238" t="str">
        <f t="shared" si="543"/>
        <v>0-3 months</v>
      </c>
    </row>
    <row r="2195" spans="1:46" s="12" customFormat="1">
      <c r="A2195" s="13" t="s">
        <v>41</v>
      </c>
      <c r="B2195" s="179">
        <v>2022</v>
      </c>
      <c r="C2195" s="179">
        <v>6</v>
      </c>
      <c r="D2195" s="39" t="str">
        <f t="shared" si="528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529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530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85">
        <f t="shared" si="533"/>
        <v>91470.110619469036</v>
      </c>
      <c r="AD2195" s="141">
        <v>0.1454</v>
      </c>
      <c r="AE2195" s="186">
        <f t="shared" si="534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236" t="str">
        <f t="shared" si="542"/>
        <v>YAMAHA_Mounter</v>
      </c>
      <c r="AS2195" s="22">
        <f t="shared" si="541"/>
        <v>0</v>
      </c>
      <c r="AT2195" s="238" t="str">
        <f t="shared" si="543"/>
        <v>0-3 months</v>
      </c>
    </row>
    <row r="2196" spans="1:46" s="12" customFormat="1">
      <c r="A2196" s="13" t="s">
        <v>41</v>
      </c>
      <c r="B2196" s="179">
        <v>2022</v>
      </c>
      <c r="C2196" s="179">
        <v>6</v>
      </c>
      <c r="D2196" s="39" t="str">
        <f t="shared" si="528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529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530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85">
        <f t="shared" si="533"/>
        <v>68256.061946902657</v>
      </c>
      <c r="AD2196" s="141">
        <v>0.14269999999999999</v>
      </c>
      <c r="AE2196" s="186">
        <f t="shared" si="534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236" t="str">
        <f t="shared" si="542"/>
        <v>YAMAHA_Mounter</v>
      </c>
      <c r="AS2196" s="22">
        <f t="shared" si="541"/>
        <v>0</v>
      </c>
      <c r="AT2196" s="238" t="str">
        <f t="shared" si="543"/>
        <v>0-3 months</v>
      </c>
    </row>
    <row r="2197" spans="1:46" s="12" customFormat="1">
      <c r="A2197" s="13" t="s">
        <v>41</v>
      </c>
      <c r="B2197" s="179">
        <v>2022</v>
      </c>
      <c r="C2197" s="179">
        <v>6</v>
      </c>
      <c r="D2197" s="39" t="str">
        <f t="shared" si="528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529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530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85">
        <f t="shared" si="533"/>
        <v>117628.93805309736</v>
      </c>
      <c r="AD2197" s="141">
        <v>0.1714</v>
      </c>
      <c r="AE2197" s="186">
        <f t="shared" si="534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236" t="str">
        <f t="shared" si="542"/>
        <v>YAMAHA_Mounter</v>
      </c>
      <c r="AS2197" s="22">
        <f t="shared" si="541"/>
        <v>0</v>
      </c>
      <c r="AT2197" s="238" t="str">
        <f t="shared" si="543"/>
        <v>0-3 months</v>
      </c>
    </row>
    <row r="2198" spans="1:46" s="12" customFormat="1">
      <c r="A2198" s="13" t="s">
        <v>41</v>
      </c>
      <c r="B2198" s="179">
        <v>2022</v>
      </c>
      <c r="C2198" s="179">
        <v>6</v>
      </c>
      <c r="D2198" s="39" t="str">
        <f t="shared" si="528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529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530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85">
        <f t="shared" si="533"/>
        <v>160403.09734513276</v>
      </c>
      <c r="AD2198" s="141">
        <v>0.1714</v>
      </c>
      <c r="AE2198" s="186">
        <f t="shared" si="534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236" t="str">
        <f t="shared" si="542"/>
        <v>YAMAHA_Mounter</v>
      </c>
      <c r="AS2198" s="22">
        <f t="shared" si="541"/>
        <v>0</v>
      </c>
      <c r="AT2198" s="238" t="str">
        <f t="shared" si="543"/>
        <v>0-3 months</v>
      </c>
    </row>
    <row r="2199" spans="1:46" s="12" customFormat="1">
      <c r="A2199" s="13" t="s">
        <v>41</v>
      </c>
      <c r="B2199" s="179">
        <v>2022</v>
      </c>
      <c r="C2199" s="179">
        <v>6</v>
      </c>
      <c r="D2199" s="39" t="str">
        <f t="shared" si="528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529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530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85">
        <f t="shared" si="533"/>
        <v>86050.553097345139</v>
      </c>
      <c r="AD2199" s="141">
        <v>0.18390000000000001</v>
      </c>
      <c r="AE2199" s="186">
        <f t="shared" si="534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236" t="str">
        <f t="shared" si="542"/>
        <v>YAMAHA_Mounter</v>
      </c>
      <c r="AS2199" s="22">
        <f t="shared" si="541"/>
        <v>0</v>
      </c>
      <c r="AT2199" s="238" t="str">
        <f t="shared" si="543"/>
        <v>0-3 months</v>
      </c>
    </row>
    <row r="2200" spans="1:46" s="12" customFormat="1">
      <c r="A2200" s="13" t="s">
        <v>41</v>
      </c>
      <c r="B2200" s="179">
        <v>2022</v>
      </c>
      <c r="C2200" s="179">
        <v>6</v>
      </c>
      <c r="D2200" s="39" t="str">
        <f t="shared" si="528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529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530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85">
        <f t="shared" si="533"/>
        <v>86050.553097345139</v>
      </c>
      <c r="AD2200" s="141">
        <v>0.18390000000000001</v>
      </c>
      <c r="AE2200" s="186">
        <f t="shared" si="534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236" t="str">
        <f t="shared" si="542"/>
        <v>YAMAHA_Mounter</v>
      </c>
      <c r="AS2200" s="22">
        <f t="shared" si="541"/>
        <v>0</v>
      </c>
      <c r="AT2200" s="238" t="str">
        <f t="shared" si="543"/>
        <v>0-3 months</v>
      </c>
    </row>
    <row r="2201" spans="1:46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85">
        <f t="shared" ref="AC2201:AC2264" si="549">IF(R2201&lt;&gt;"",AB2201*AD2201,"")</f>
        <v>62663.423999999999</v>
      </c>
      <c r="AD2201" s="141">
        <v>0.11119999999999999</v>
      </c>
      <c r="AE2201" s="186">
        <f t="shared" ref="AE2201:AE2264" si="550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236" t="str">
        <f t="shared" si="542"/>
        <v>YAMAHA_Mounter</v>
      </c>
      <c r="AS2201" s="22">
        <f t="shared" si="541"/>
        <v>5</v>
      </c>
      <c r="AT2201" s="238" t="str">
        <f t="shared" si="543"/>
        <v>4-6 months</v>
      </c>
    </row>
    <row r="2202" spans="1:46" s="12" customFormat="1">
      <c r="A2202" s="13" t="s">
        <v>40</v>
      </c>
      <c r="B2202" s="179">
        <v>2022</v>
      </c>
      <c r="C2202" s="179">
        <v>3</v>
      </c>
      <c r="D2202" s="39" t="str">
        <f t="shared" si="544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545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546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85">
        <f t="shared" si="549"/>
        <v>152576.28318584073</v>
      </c>
      <c r="AD2202" s="141">
        <v>0.1842</v>
      </c>
      <c r="AE2202" s="186">
        <f t="shared" si="550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236" t="str">
        <f t="shared" si="542"/>
        <v>YAMAHA_Mounter</v>
      </c>
      <c r="AS2202" s="22">
        <f t="shared" si="541"/>
        <v>4</v>
      </c>
      <c r="AT2202" s="238" t="str">
        <f t="shared" si="543"/>
        <v>4-6 months</v>
      </c>
    </row>
    <row r="2203" spans="1:46" s="12" customFormat="1">
      <c r="A2203" s="13" t="s">
        <v>40</v>
      </c>
      <c r="B2203" s="179">
        <v>2022</v>
      </c>
      <c r="C2203" s="179">
        <v>3</v>
      </c>
      <c r="D2203" s="39" t="str">
        <f t="shared" si="544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545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546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85">
        <f t="shared" si="549"/>
        <v>170503.996460177</v>
      </c>
      <c r="AD2203" s="141">
        <v>0.1842</v>
      </c>
      <c r="AE2203" s="186">
        <f t="shared" si="550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236" t="str">
        <f t="shared" si="542"/>
        <v>YAMAHA_Mounter</v>
      </c>
      <c r="AS2203" s="22">
        <f t="shared" si="541"/>
        <v>4</v>
      </c>
      <c r="AT2203" s="238" t="str">
        <f t="shared" si="543"/>
        <v>4-6 months</v>
      </c>
    </row>
    <row r="2204" spans="1:46" s="12" customFormat="1">
      <c r="A2204" s="13" t="s">
        <v>40</v>
      </c>
      <c r="B2204" s="179">
        <v>2022</v>
      </c>
      <c r="C2204" s="179">
        <v>3</v>
      </c>
      <c r="D2204" s="39" t="str">
        <f t="shared" si="544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545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546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85">
        <f t="shared" si="549"/>
        <v>148334.52432000003</v>
      </c>
      <c r="AD2204" s="141">
        <v>0.1416</v>
      </c>
      <c r="AE2204" s="186">
        <f t="shared" si="550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236" t="str">
        <f t="shared" si="542"/>
        <v>YAMAHA_Mounter</v>
      </c>
      <c r="AS2204" s="22">
        <f t="shared" si="541"/>
        <v>4</v>
      </c>
      <c r="AT2204" s="238" t="str">
        <f t="shared" si="543"/>
        <v>4-6 months</v>
      </c>
    </row>
    <row r="2205" spans="1:46" s="12" customFormat="1">
      <c r="A2205" s="13" t="s">
        <v>40</v>
      </c>
      <c r="B2205" s="179">
        <v>2022</v>
      </c>
      <c r="C2205" s="179">
        <v>3</v>
      </c>
      <c r="D2205" s="39" t="str">
        <f t="shared" si="544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545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546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85">
        <f t="shared" si="549"/>
        <v>105613.04</v>
      </c>
      <c r="AD2205" s="141">
        <v>0.1384</v>
      </c>
      <c r="AE2205" s="186">
        <f t="shared" si="550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236" t="str">
        <f t="shared" si="542"/>
        <v>YAMAHA_Mounter</v>
      </c>
      <c r="AS2205" s="22">
        <f t="shared" si="541"/>
        <v>4</v>
      </c>
      <c r="AT2205" s="238" t="str">
        <f t="shared" si="543"/>
        <v>4-6 months</v>
      </c>
    </row>
    <row r="2206" spans="1:46" s="12" customFormat="1">
      <c r="A2206" s="13" t="s">
        <v>40</v>
      </c>
      <c r="B2206" s="179">
        <v>2022</v>
      </c>
      <c r="C2206" s="179">
        <v>3</v>
      </c>
      <c r="D2206" s="39" t="str">
        <f t="shared" si="544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545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546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85">
        <f t="shared" si="549"/>
        <v>105613.04</v>
      </c>
      <c r="AD2206" s="141">
        <v>0.1384</v>
      </c>
      <c r="AE2206" s="186">
        <f t="shared" si="550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236" t="str">
        <f t="shared" si="542"/>
        <v>YAMAHA_Mounter</v>
      </c>
      <c r="AS2206" s="22">
        <f t="shared" si="541"/>
        <v>4</v>
      </c>
      <c r="AT2206" s="238" t="str">
        <f t="shared" si="543"/>
        <v>4-6 months</v>
      </c>
    </row>
    <row r="2207" spans="1:46" s="12" customFormat="1">
      <c r="A2207" s="13" t="s">
        <v>40</v>
      </c>
      <c r="B2207" s="179">
        <v>2022</v>
      </c>
      <c r="C2207" s="179">
        <v>3</v>
      </c>
      <c r="D2207" s="39" t="str">
        <f t="shared" si="544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545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546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85">
        <f t="shared" si="549"/>
        <v>105613.04</v>
      </c>
      <c r="AD2207" s="141">
        <v>0.1384</v>
      </c>
      <c r="AE2207" s="186">
        <f t="shared" si="550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236" t="str">
        <f t="shared" si="542"/>
        <v>YAMAHA_Mounter</v>
      </c>
      <c r="AS2207" s="22">
        <f t="shared" si="541"/>
        <v>4</v>
      </c>
      <c r="AT2207" s="238" t="str">
        <f t="shared" si="543"/>
        <v>4-6 months</v>
      </c>
    </row>
    <row r="2208" spans="1:46" s="12" customFormat="1">
      <c r="A2208" s="13" t="s">
        <v>40</v>
      </c>
      <c r="B2208" s="179">
        <v>2022</v>
      </c>
      <c r="C2208" s="179">
        <v>3</v>
      </c>
      <c r="D2208" s="39" t="str">
        <f t="shared" si="544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545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546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85">
        <f t="shared" si="549"/>
        <v>105613.04</v>
      </c>
      <c r="AD2208" s="141">
        <v>0.1384</v>
      </c>
      <c r="AE2208" s="186">
        <f t="shared" si="550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236" t="str">
        <f t="shared" si="542"/>
        <v>YAMAHA_Mounter</v>
      </c>
      <c r="AS2208" s="22">
        <f t="shared" si="541"/>
        <v>4</v>
      </c>
      <c r="AT2208" s="238" t="str">
        <f t="shared" si="543"/>
        <v>4-6 months</v>
      </c>
    </row>
    <row r="2209" spans="1:46" s="12" customFormat="1">
      <c r="A2209" s="13" t="s">
        <v>40</v>
      </c>
      <c r="B2209" s="179">
        <v>2022</v>
      </c>
      <c r="C2209" s="179">
        <v>3</v>
      </c>
      <c r="D2209" s="39" t="str">
        <f t="shared" si="544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545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546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85">
        <f t="shared" si="549"/>
        <v>105613.04</v>
      </c>
      <c r="AD2209" s="141">
        <v>0.1384</v>
      </c>
      <c r="AE2209" s="186">
        <f t="shared" si="550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236" t="str">
        <f t="shared" si="542"/>
        <v>YAMAHA_Mounter</v>
      </c>
      <c r="AS2209" s="22">
        <f t="shared" si="541"/>
        <v>4</v>
      </c>
      <c r="AT2209" s="238" t="str">
        <f t="shared" si="543"/>
        <v>4-6 months</v>
      </c>
    </row>
    <row r="2210" spans="1:46" s="12" customFormat="1">
      <c r="A2210" s="13" t="s">
        <v>40</v>
      </c>
      <c r="B2210" s="179">
        <v>2022</v>
      </c>
      <c r="C2210" s="179">
        <v>3</v>
      </c>
      <c r="D2210" s="39" t="str">
        <f t="shared" si="544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545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546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85">
        <f t="shared" si="549"/>
        <v>64992.639999999999</v>
      </c>
      <c r="AD2210" s="141">
        <v>0.1384</v>
      </c>
      <c r="AE2210" s="186">
        <f t="shared" si="550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236" t="str">
        <f t="shared" si="542"/>
        <v>YAMAHA_Mounter</v>
      </c>
      <c r="AS2210" s="22">
        <f t="shared" si="541"/>
        <v>4</v>
      </c>
      <c r="AT2210" s="238" t="str">
        <f t="shared" si="543"/>
        <v>4-6 months</v>
      </c>
    </row>
    <row r="2211" spans="1:46" s="12" customFormat="1">
      <c r="A2211" s="13" t="s">
        <v>40</v>
      </c>
      <c r="B2211" s="179">
        <v>2022</v>
      </c>
      <c r="C2211" s="179">
        <v>3</v>
      </c>
      <c r="D2211" s="39" t="str">
        <f t="shared" si="544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545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546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85">
        <f t="shared" si="549"/>
        <v>64992.639999999999</v>
      </c>
      <c r="AD2211" s="141">
        <v>0.1384</v>
      </c>
      <c r="AE2211" s="186">
        <f t="shared" si="550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236" t="str">
        <f t="shared" si="542"/>
        <v>YAMAHA_Mounter</v>
      </c>
      <c r="AS2211" s="22">
        <f t="shared" si="541"/>
        <v>4</v>
      </c>
      <c r="AT2211" s="238" t="str">
        <f t="shared" si="543"/>
        <v>4-6 months</v>
      </c>
    </row>
    <row r="2212" spans="1:46" s="12" customFormat="1">
      <c r="A2212" s="13" t="s">
        <v>40</v>
      </c>
      <c r="B2212" s="179">
        <v>2022</v>
      </c>
      <c r="C2212" s="179">
        <v>3</v>
      </c>
      <c r="D2212" s="39" t="str">
        <f t="shared" si="544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545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546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85">
        <f t="shared" si="549"/>
        <v>64992.639999999999</v>
      </c>
      <c r="AD2212" s="141">
        <v>0.1384</v>
      </c>
      <c r="AE2212" s="186">
        <f t="shared" si="550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236" t="str">
        <f t="shared" si="542"/>
        <v>YAMAHA_Mounter</v>
      </c>
      <c r="AS2212" s="22">
        <f t="shared" si="541"/>
        <v>4</v>
      </c>
      <c r="AT2212" s="238" t="str">
        <f t="shared" si="543"/>
        <v>4-6 months</v>
      </c>
    </row>
    <row r="2213" spans="1:46" s="12" customFormat="1">
      <c r="A2213" s="13" t="s">
        <v>40</v>
      </c>
      <c r="B2213" s="179">
        <v>2022</v>
      </c>
      <c r="C2213" s="179">
        <v>3</v>
      </c>
      <c r="D2213" s="39" t="str">
        <f t="shared" si="544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545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546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85">
        <f t="shared" si="549"/>
        <v>64992.639999999999</v>
      </c>
      <c r="AD2213" s="141">
        <v>0.1384</v>
      </c>
      <c r="AE2213" s="186">
        <f t="shared" si="550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236" t="str">
        <f t="shared" si="542"/>
        <v>YAMAHA_Mounter</v>
      </c>
      <c r="AS2213" s="22">
        <f t="shared" si="541"/>
        <v>4</v>
      </c>
      <c r="AT2213" s="238" t="str">
        <f t="shared" si="543"/>
        <v>4-6 months</v>
      </c>
    </row>
    <row r="2214" spans="1:46" s="12" customFormat="1">
      <c r="A2214" s="13" t="s">
        <v>40</v>
      </c>
      <c r="B2214" s="179">
        <v>2022</v>
      </c>
      <c r="C2214" s="179">
        <v>3</v>
      </c>
      <c r="D2214" s="39" t="str">
        <f t="shared" si="544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545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546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85">
        <f t="shared" si="549"/>
        <v>119258.33634000002</v>
      </c>
      <c r="AD2214" s="141">
        <v>0.12870000000000001</v>
      </c>
      <c r="AE2214" s="186">
        <f t="shared" si="550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236" t="str">
        <f t="shared" si="542"/>
        <v>YAMAHA_Mounter</v>
      </c>
      <c r="AS2214" s="22">
        <f t="shared" si="541"/>
        <v>4</v>
      </c>
      <c r="AT2214" s="238" t="str">
        <f t="shared" si="543"/>
        <v>4-6 months</v>
      </c>
    </row>
    <row r="2215" spans="1:46" s="12" customFormat="1">
      <c r="A2215" s="13" t="s">
        <v>40</v>
      </c>
      <c r="B2215" s="179">
        <v>2022</v>
      </c>
      <c r="C2215" s="179">
        <v>3</v>
      </c>
      <c r="D2215" s="39" t="str">
        <f t="shared" si="544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545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546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85">
        <f t="shared" si="549"/>
        <v>119258.33634000002</v>
      </c>
      <c r="AD2215" s="141">
        <v>0.12870000000000001</v>
      </c>
      <c r="AE2215" s="186">
        <f t="shared" si="550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236" t="str">
        <f t="shared" si="542"/>
        <v>YAMAHA_Mounter</v>
      </c>
      <c r="AS2215" s="22">
        <f t="shared" si="541"/>
        <v>4</v>
      </c>
      <c r="AT2215" s="238" t="str">
        <f t="shared" si="543"/>
        <v>4-6 months</v>
      </c>
    </row>
    <row r="2216" spans="1:46" s="12" customFormat="1">
      <c r="A2216" s="13" t="s">
        <v>40</v>
      </c>
      <c r="B2216" s="179">
        <v>2022</v>
      </c>
      <c r="C2216" s="179">
        <v>3</v>
      </c>
      <c r="D2216" s="39" t="str">
        <f t="shared" si="544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545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546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85">
        <f t="shared" si="549"/>
        <v>119258.33634000002</v>
      </c>
      <c r="AD2216" s="141">
        <v>0.12870000000000001</v>
      </c>
      <c r="AE2216" s="186">
        <f t="shared" si="550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236" t="str">
        <f t="shared" si="542"/>
        <v>YAMAHA_Mounter</v>
      </c>
      <c r="AS2216" s="22">
        <f t="shared" si="541"/>
        <v>4</v>
      </c>
      <c r="AT2216" s="238" t="str">
        <f t="shared" si="543"/>
        <v>4-6 months</v>
      </c>
    </row>
    <row r="2217" spans="1:46" s="12" customFormat="1">
      <c r="A2217" s="13" t="s">
        <v>40</v>
      </c>
      <c r="B2217" s="179">
        <v>2022</v>
      </c>
      <c r="C2217" s="179">
        <v>3</v>
      </c>
      <c r="D2217" s="39" t="str">
        <f t="shared" si="544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545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546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85">
        <f t="shared" si="549"/>
        <v>65725.803</v>
      </c>
      <c r="AD2217" s="141">
        <v>0.12870000000000001</v>
      </c>
      <c r="AE2217" s="186">
        <f t="shared" si="550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236" t="str">
        <f t="shared" si="542"/>
        <v>YAMAHA_Mounter</v>
      </c>
      <c r="AS2217" s="22">
        <f t="shared" si="541"/>
        <v>4</v>
      </c>
      <c r="AT2217" s="238" t="str">
        <f t="shared" si="543"/>
        <v>4-6 months</v>
      </c>
    </row>
    <row r="2218" spans="1:46" s="12" customFormat="1">
      <c r="A2218" s="13" t="s">
        <v>40</v>
      </c>
      <c r="B2218" s="179">
        <v>2022</v>
      </c>
      <c r="C2218" s="179">
        <v>3</v>
      </c>
      <c r="D2218" s="39" t="str">
        <f t="shared" si="544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545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546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85">
        <f t="shared" si="549"/>
        <v>65725.803</v>
      </c>
      <c r="AD2218" s="141">
        <v>0.12870000000000001</v>
      </c>
      <c r="AE2218" s="186">
        <f t="shared" si="550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236" t="str">
        <f t="shared" si="542"/>
        <v>YAMAHA_Mounter</v>
      </c>
      <c r="AS2218" s="22">
        <f t="shared" si="541"/>
        <v>4</v>
      </c>
      <c r="AT2218" s="238" t="str">
        <f t="shared" si="543"/>
        <v>4-6 months</v>
      </c>
    </row>
    <row r="2219" spans="1:46" s="12" customFormat="1">
      <c r="A2219" s="13" t="s">
        <v>40</v>
      </c>
      <c r="B2219" s="179">
        <v>2022</v>
      </c>
      <c r="C2219" s="179">
        <v>3</v>
      </c>
      <c r="D2219" s="39" t="str">
        <f t="shared" si="544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545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546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85">
        <f t="shared" si="549"/>
        <v>75305.232100000008</v>
      </c>
      <c r="AD2219" s="141">
        <v>9.1700000000000004E-2</v>
      </c>
      <c r="AE2219" s="186">
        <f t="shared" si="550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236" t="str">
        <f t="shared" si="542"/>
        <v>YAMAHA_Mounter</v>
      </c>
      <c r="AS2219" s="22">
        <f t="shared" si="541"/>
        <v>4</v>
      </c>
      <c r="AT2219" s="238" t="str">
        <f t="shared" si="543"/>
        <v>4-6 months</v>
      </c>
    </row>
    <row r="2220" spans="1:46" s="12" customFormat="1">
      <c r="A2220" s="13" t="s">
        <v>41</v>
      </c>
      <c r="B2220" s="179">
        <v>2022</v>
      </c>
      <c r="C2220" s="179">
        <v>5</v>
      </c>
      <c r="D2220" s="39" t="str">
        <f t="shared" si="544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545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546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85">
        <f t="shared" si="549"/>
        <v>24853.906194690269</v>
      </c>
      <c r="AD2220" s="141">
        <v>0.36370000000000002</v>
      </c>
      <c r="AE2220" s="186">
        <f t="shared" si="550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236" t="str">
        <f t="shared" si="542"/>
        <v>LOCAL SUPPLIER</v>
      </c>
      <c r="AS2220" s="22">
        <f t="shared" si="541"/>
        <v>2</v>
      </c>
      <c r="AT2220" s="238" t="str">
        <f t="shared" si="543"/>
        <v>0-3 months</v>
      </c>
    </row>
    <row r="2221" spans="1:46" s="12" customFormat="1">
      <c r="A2221" s="13" t="s">
        <v>41</v>
      </c>
      <c r="B2221" s="179">
        <v>2022</v>
      </c>
      <c r="C2221" s="179">
        <v>4</v>
      </c>
      <c r="D2221" s="39" t="str">
        <f t="shared" si="544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545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546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85">
        <f t="shared" si="549"/>
        <v>76788.991999999998</v>
      </c>
      <c r="AD2221" s="141">
        <v>0.1022</v>
      </c>
      <c r="AE2221" s="186">
        <f t="shared" si="550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236" t="str">
        <f t="shared" si="542"/>
        <v>YAMAHA_Mounter</v>
      </c>
      <c r="AS2221" s="22">
        <f t="shared" si="541"/>
        <v>3</v>
      </c>
      <c r="AT2221" s="238" t="str">
        <f t="shared" si="543"/>
        <v>0-3 months</v>
      </c>
    </row>
    <row r="2222" spans="1:46" s="12" customFormat="1">
      <c r="A2222" s="13" t="s">
        <v>41</v>
      </c>
      <c r="B2222" s="179">
        <v>2022</v>
      </c>
      <c r="C2222" s="179">
        <v>5</v>
      </c>
      <c r="D2222" s="39" t="str">
        <f t="shared" si="544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545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546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85">
        <f t="shared" si="549"/>
        <v>144402</v>
      </c>
      <c r="AD2222" s="141">
        <v>0.16400000000000001</v>
      </c>
      <c r="AE2222" s="186">
        <f t="shared" si="550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236" t="str">
        <f t="shared" si="542"/>
        <v>YAMAHA_Mounter</v>
      </c>
      <c r="AS2222" s="22">
        <f t="shared" si="541"/>
        <v>2</v>
      </c>
      <c r="AT2222" s="238" t="str">
        <f t="shared" si="543"/>
        <v>0-3 months</v>
      </c>
    </row>
    <row r="2223" spans="1:46" s="12" customFormat="1">
      <c r="A2223" s="13" t="s">
        <v>41</v>
      </c>
      <c r="B2223" s="179">
        <v>2022</v>
      </c>
      <c r="C2223" s="179">
        <v>5</v>
      </c>
      <c r="D2223" s="39" t="str">
        <f t="shared" si="544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545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546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85">
        <f t="shared" si="549"/>
        <v>100118.72</v>
      </c>
      <c r="AD2223" s="141">
        <v>0.16400000000000001</v>
      </c>
      <c r="AE2223" s="186">
        <f t="shared" si="550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236" t="str">
        <f t="shared" si="542"/>
        <v>YAMAHA_Mounter</v>
      </c>
      <c r="AS2223" s="22">
        <f t="shared" si="541"/>
        <v>2</v>
      </c>
      <c r="AT2223" s="238" t="str">
        <f t="shared" si="543"/>
        <v>0-3 months</v>
      </c>
    </row>
    <row r="2224" spans="1:46" s="12" customFormat="1">
      <c r="A2224" s="13" t="s">
        <v>41</v>
      </c>
      <c r="B2224" s="179">
        <v>2022</v>
      </c>
      <c r="C2224" s="179">
        <v>6</v>
      </c>
      <c r="D2224" s="39" t="str">
        <f t="shared" si="544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545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546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85">
        <f t="shared" si="549"/>
        <v>142679.94690265486</v>
      </c>
      <c r="AD2224" s="141">
        <v>0.1351</v>
      </c>
      <c r="AE2224" s="186">
        <f t="shared" si="550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236" t="str">
        <f t="shared" si="542"/>
        <v>YAMAHA_Mounter</v>
      </c>
      <c r="AS2224" s="22">
        <f t="shared" si="541"/>
        <v>1</v>
      </c>
      <c r="AT2224" s="238" t="str">
        <f t="shared" si="543"/>
        <v>0-3 months</v>
      </c>
    </row>
    <row r="2225" spans="1:46" s="12" customFormat="1">
      <c r="A2225" s="13" t="s">
        <v>41</v>
      </c>
      <c r="B2225" s="179">
        <v>2022</v>
      </c>
      <c r="C2225" s="179">
        <v>6</v>
      </c>
      <c r="D2225" s="39" t="str">
        <f t="shared" si="544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545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546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85">
        <f t="shared" si="549"/>
        <v>160316.92035398228</v>
      </c>
      <c r="AD2225" s="141">
        <v>0.15179999999999999</v>
      </c>
      <c r="AE2225" s="186">
        <f t="shared" si="550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236" t="str">
        <f t="shared" si="542"/>
        <v>YAMAHA_Mounter</v>
      </c>
      <c r="AS2225" s="22">
        <f t="shared" si="541"/>
        <v>1</v>
      </c>
      <c r="AT2225" s="238" t="str">
        <f t="shared" si="543"/>
        <v>0-3 months</v>
      </c>
    </row>
    <row r="2226" spans="1:46" s="12" customFormat="1">
      <c r="A2226" s="13" t="s">
        <v>41</v>
      </c>
      <c r="B2226" s="179">
        <v>2022</v>
      </c>
      <c r="C2226" s="179">
        <v>6</v>
      </c>
      <c r="D2226" s="39" t="str">
        <f t="shared" si="544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545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546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85">
        <f t="shared" si="549"/>
        <v>64679.256637168146</v>
      </c>
      <c r="AD2226" s="141">
        <v>0.1358</v>
      </c>
      <c r="AE2226" s="186">
        <f t="shared" si="550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236" t="str">
        <f t="shared" si="542"/>
        <v>YAMAHA_Mounter</v>
      </c>
      <c r="AS2226" s="22">
        <f t="shared" si="541"/>
        <v>1</v>
      </c>
      <c r="AT2226" s="238" t="str">
        <f t="shared" si="543"/>
        <v>0-3 months</v>
      </c>
    </row>
    <row r="2227" spans="1:46" s="12" customFormat="1">
      <c r="A2227" s="13" t="s">
        <v>41</v>
      </c>
      <c r="B2227" s="179">
        <v>2022</v>
      </c>
      <c r="C2227" s="179">
        <v>6</v>
      </c>
      <c r="D2227" s="39" t="str">
        <f t="shared" si="544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545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546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85">
        <f t="shared" si="549"/>
        <v>111303.23893805311</v>
      </c>
      <c r="AD2227" s="141">
        <v>0.1822</v>
      </c>
      <c r="AE2227" s="186">
        <f t="shared" si="550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236" t="str">
        <f t="shared" si="542"/>
        <v>YAMAHA_Mounter</v>
      </c>
      <c r="AS2227" s="22">
        <f t="shared" si="541"/>
        <v>1</v>
      </c>
      <c r="AT2227" s="238" t="str">
        <f t="shared" si="543"/>
        <v>0-3 months</v>
      </c>
    </row>
    <row r="2228" spans="1:46" s="12" customFormat="1">
      <c r="A2228" s="13" t="s">
        <v>41</v>
      </c>
      <c r="B2228" s="179">
        <v>2022</v>
      </c>
      <c r="C2228" s="179">
        <v>6</v>
      </c>
      <c r="D2228" s="39" t="str">
        <f t="shared" si="544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545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546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85">
        <f t="shared" si="549"/>
        <v>111303.23893805311</v>
      </c>
      <c r="AD2228" s="141">
        <v>0.1822</v>
      </c>
      <c r="AE2228" s="186">
        <f t="shared" si="550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236" t="str">
        <f t="shared" si="542"/>
        <v>YAMAHA_Mounter</v>
      </c>
      <c r="AS2228" s="22">
        <f t="shared" si="541"/>
        <v>1</v>
      </c>
      <c r="AT2228" s="238" t="str">
        <f t="shared" si="543"/>
        <v>0-3 months</v>
      </c>
    </row>
    <row r="2229" spans="1:46" s="12" customFormat="1">
      <c r="A2229" s="13" t="s">
        <v>41</v>
      </c>
      <c r="B2229" s="179">
        <v>2022</v>
      </c>
      <c r="C2229" s="179">
        <v>6</v>
      </c>
      <c r="D2229" s="39" t="str">
        <f t="shared" si="544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545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546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85">
        <f t="shared" si="549"/>
        <v>150622.77850088495</v>
      </c>
      <c r="AD2229" s="141">
        <v>0.23330000000000001</v>
      </c>
      <c r="AE2229" s="186">
        <f t="shared" si="550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236" t="str">
        <f t="shared" si="542"/>
        <v>YAMAHA_Mounter</v>
      </c>
      <c r="AS2229" s="22">
        <f t="shared" si="541"/>
        <v>1</v>
      </c>
      <c r="AT2229" s="238" t="str">
        <f t="shared" si="543"/>
        <v>0-3 months</v>
      </c>
    </row>
    <row r="2230" spans="1:46" s="12" customFormat="1">
      <c r="A2230" s="13" t="s">
        <v>41</v>
      </c>
      <c r="B2230" s="179">
        <v>2022</v>
      </c>
      <c r="C2230" s="179">
        <v>6</v>
      </c>
      <c r="D2230" s="39" t="str">
        <f t="shared" si="544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545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546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85">
        <f t="shared" si="549"/>
        <v>144268.44699823009</v>
      </c>
      <c r="AD2230" s="141">
        <v>0.18279999999999999</v>
      </c>
      <c r="AE2230" s="186">
        <f t="shared" si="550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236" t="str">
        <f t="shared" si="542"/>
        <v>YAMAHA_Mounter</v>
      </c>
      <c r="AS2230" s="22">
        <f t="shared" si="541"/>
        <v>1</v>
      </c>
      <c r="AT2230" s="238" t="str">
        <f t="shared" si="543"/>
        <v>0-3 months</v>
      </c>
    </row>
    <row r="2231" spans="1:46" s="12" customFormat="1">
      <c r="A2231" s="13" t="s">
        <v>41</v>
      </c>
      <c r="B2231" s="179">
        <v>2022</v>
      </c>
      <c r="C2231" s="179">
        <v>6</v>
      </c>
      <c r="D2231" s="39" t="str">
        <f t="shared" si="544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545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546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85">
        <f t="shared" si="549"/>
        <v>144268.44699823009</v>
      </c>
      <c r="AD2231" s="141">
        <v>0.18279999999999999</v>
      </c>
      <c r="AE2231" s="186">
        <f t="shared" si="550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236" t="str">
        <f t="shared" si="542"/>
        <v>YAMAHA_Mounter</v>
      </c>
      <c r="AS2231" s="22">
        <f t="shared" si="541"/>
        <v>1</v>
      </c>
      <c r="AT2231" s="238" t="str">
        <f t="shared" si="543"/>
        <v>0-3 months</v>
      </c>
    </row>
    <row r="2232" spans="1:46" s="12" customFormat="1">
      <c r="A2232" s="13" t="s">
        <v>41</v>
      </c>
      <c r="B2232" s="179">
        <v>2022</v>
      </c>
      <c r="C2232" s="179">
        <v>6</v>
      </c>
      <c r="D2232" s="39" t="str">
        <f t="shared" si="544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545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546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85">
        <f t="shared" si="549"/>
        <v>108978.14991504424</v>
      </c>
      <c r="AD2232" s="141">
        <v>0.18279999999999999</v>
      </c>
      <c r="AE2232" s="186">
        <f t="shared" si="550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236" t="str">
        <f t="shared" si="542"/>
        <v>YAMAHA_Mounter</v>
      </c>
      <c r="AS2232" s="22">
        <f t="shared" si="541"/>
        <v>1</v>
      </c>
      <c r="AT2232" s="238" t="str">
        <f t="shared" si="543"/>
        <v>0-3 months</v>
      </c>
    </row>
    <row r="2233" spans="1:46" s="12" customFormat="1">
      <c r="A2233" s="13" t="s">
        <v>41</v>
      </c>
      <c r="B2233" s="179">
        <v>2022</v>
      </c>
      <c r="C2233" s="179">
        <v>6</v>
      </c>
      <c r="D2233" s="39" t="str">
        <f t="shared" si="544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545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546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85">
        <f t="shared" si="549"/>
        <v>111425.41592920355</v>
      </c>
      <c r="AD2233" s="141">
        <v>0.1888</v>
      </c>
      <c r="AE2233" s="186">
        <f t="shared" si="550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236" t="str">
        <f t="shared" si="542"/>
        <v>YAMAHA_Mounter</v>
      </c>
      <c r="AS2233" s="22">
        <f t="shared" si="541"/>
        <v>1</v>
      </c>
      <c r="AT2233" s="238" t="str">
        <f t="shared" si="543"/>
        <v>0-3 months</v>
      </c>
    </row>
    <row r="2234" spans="1:46" s="12" customFormat="1">
      <c r="A2234" s="13" t="s">
        <v>41</v>
      </c>
      <c r="B2234" s="179">
        <v>2022</v>
      </c>
      <c r="C2234" s="179">
        <v>6</v>
      </c>
      <c r="D2234" s="39" t="str">
        <f t="shared" si="544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545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546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85">
        <f t="shared" si="549"/>
        <v>75687.610619469036</v>
      </c>
      <c r="AD2234" s="141">
        <v>0.1462</v>
      </c>
      <c r="AE2234" s="186">
        <f t="shared" si="550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236" t="str">
        <f t="shared" si="542"/>
        <v>YAMAHA_Mounter</v>
      </c>
      <c r="AS2234" s="22">
        <f t="shared" si="541"/>
        <v>1</v>
      </c>
      <c r="AT2234" s="238" t="str">
        <f t="shared" si="543"/>
        <v>0-3 months</v>
      </c>
    </row>
    <row r="2235" spans="1:46" s="12" customFormat="1">
      <c r="A2235" s="13" t="s">
        <v>41</v>
      </c>
      <c r="B2235" s="179">
        <v>2022</v>
      </c>
      <c r="C2235" s="179">
        <v>7</v>
      </c>
      <c r="D2235" s="39" t="str">
        <f t="shared" si="544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545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546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85">
        <f t="shared" si="549"/>
        <v>143506.19469026549</v>
      </c>
      <c r="AD2235" s="141">
        <v>0.18479999999999999</v>
      </c>
      <c r="AE2235" s="186">
        <f t="shared" si="550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236" t="str">
        <f t="shared" si="542"/>
        <v>YAMAHA_Mounter</v>
      </c>
      <c r="AS2235" s="22">
        <f t="shared" si="541"/>
        <v>0</v>
      </c>
      <c r="AT2235" s="238" t="str">
        <f t="shared" si="543"/>
        <v>0-3 months</v>
      </c>
    </row>
    <row r="2236" spans="1:46" s="12" customFormat="1">
      <c r="A2236" s="13" t="s">
        <v>41</v>
      </c>
      <c r="B2236" s="179">
        <v>2022</v>
      </c>
      <c r="C2236" s="179">
        <v>7</v>
      </c>
      <c r="D2236" s="39" t="str">
        <f t="shared" si="544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545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546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85">
        <f t="shared" si="549"/>
        <v>170042.16</v>
      </c>
      <c r="AD2236" s="141">
        <v>0.1704</v>
      </c>
      <c r="AE2236" s="186">
        <f t="shared" si="550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236" t="str">
        <f t="shared" si="542"/>
        <v>YAMAHA_Mounter</v>
      </c>
      <c r="AS2236" s="22">
        <f t="shared" si="541"/>
        <v>0</v>
      </c>
      <c r="AT2236" s="238" t="str">
        <f t="shared" si="543"/>
        <v>0-3 months</v>
      </c>
    </row>
    <row r="2237" spans="1:46" s="12" customFormat="1">
      <c r="A2237" s="13" t="s">
        <v>41</v>
      </c>
      <c r="B2237" s="179">
        <v>2022</v>
      </c>
      <c r="C2237" s="179">
        <v>7</v>
      </c>
      <c r="D2237" s="39" t="str">
        <f t="shared" si="544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545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546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85">
        <f t="shared" si="549"/>
        <v>170042.16</v>
      </c>
      <c r="AD2237" s="141">
        <v>0.1704</v>
      </c>
      <c r="AE2237" s="186">
        <f t="shared" si="550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236" t="str">
        <f t="shared" si="542"/>
        <v>YAMAHA_Mounter</v>
      </c>
      <c r="AS2237" s="22">
        <f t="shared" si="541"/>
        <v>0</v>
      </c>
      <c r="AT2237" s="238" t="str">
        <f t="shared" si="543"/>
        <v>0-3 months</v>
      </c>
    </row>
    <row r="2238" spans="1:46" s="12" customFormat="1">
      <c r="A2238" s="13" t="s">
        <v>41</v>
      </c>
      <c r="B2238" s="179">
        <v>2022</v>
      </c>
      <c r="C2238" s="179">
        <v>7</v>
      </c>
      <c r="D2238" s="39" t="str">
        <f t="shared" si="544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545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546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85">
        <f t="shared" si="549"/>
        <v>170042.16</v>
      </c>
      <c r="AD2238" s="141">
        <v>0.1704</v>
      </c>
      <c r="AE2238" s="186">
        <f t="shared" si="550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236" t="str">
        <f t="shared" si="542"/>
        <v>YAMAHA_Mounter</v>
      </c>
      <c r="AS2238" s="22">
        <f t="shared" si="541"/>
        <v>0</v>
      </c>
      <c r="AT2238" s="238" t="str">
        <f t="shared" si="543"/>
        <v>0-3 months</v>
      </c>
    </row>
    <row r="2239" spans="1:46" s="12" customFormat="1">
      <c r="A2239" s="13" t="s">
        <v>41</v>
      </c>
      <c r="B2239" s="179">
        <v>2022</v>
      </c>
      <c r="C2239" s="179">
        <v>7</v>
      </c>
      <c r="D2239" s="39" t="str">
        <f t="shared" si="544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545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546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85">
        <f t="shared" si="549"/>
        <v>120174.79596</v>
      </c>
      <c r="AD2239" s="141">
        <v>0.1704</v>
      </c>
      <c r="AE2239" s="186">
        <f t="shared" si="550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236" t="str">
        <f t="shared" si="542"/>
        <v>YAMAHA_Mounter</v>
      </c>
      <c r="AS2239" s="22">
        <f t="shared" si="541"/>
        <v>0</v>
      </c>
      <c r="AT2239" s="238" t="str">
        <f t="shared" si="543"/>
        <v>0-3 months</v>
      </c>
    </row>
    <row r="2240" spans="1:46" s="12" customFormat="1">
      <c r="A2240" s="13" t="s">
        <v>41</v>
      </c>
      <c r="B2240" s="179">
        <v>2022</v>
      </c>
      <c r="C2240" s="179">
        <v>7</v>
      </c>
      <c r="D2240" s="39" t="str">
        <f t="shared" si="544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545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546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85">
        <f t="shared" si="549"/>
        <v>120174.79596</v>
      </c>
      <c r="AD2240" s="141">
        <v>0.1704</v>
      </c>
      <c r="AE2240" s="186">
        <f t="shared" si="550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236" t="str">
        <f t="shared" si="542"/>
        <v>YAMAHA_Mounter</v>
      </c>
      <c r="AS2240" s="22">
        <f t="shared" si="541"/>
        <v>0</v>
      </c>
      <c r="AT2240" s="238" t="str">
        <f t="shared" si="543"/>
        <v>0-3 months</v>
      </c>
    </row>
    <row r="2241" spans="1:46" s="12" customFormat="1">
      <c r="A2241" s="13" t="s">
        <v>41</v>
      </c>
      <c r="B2241" s="179">
        <v>2022</v>
      </c>
      <c r="C2241" s="179">
        <v>7</v>
      </c>
      <c r="D2241" s="39" t="str">
        <f t="shared" si="544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545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546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85">
        <f t="shared" si="549"/>
        <v>120174.79596</v>
      </c>
      <c r="AD2241" s="141">
        <v>0.1704</v>
      </c>
      <c r="AE2241" s="186">
        <f t="shared" si="550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236" t="str">
        <f t="shared" si="542"/>
        <v>YAMAHA_Mounter</v>
      </c>
      <c r="AS2241" s="22">
        <f t="shared" si="541"/>
        <v>0</v>
      </c>
      <c r="AT2241" s="238" t="str">
        <f t="shared" si="543"/>
        <v>0-3 months</v>
      </c>
    </row>
    <row r="2242" spans="1:46" s="12" customFormat="1">
      <c r="A2242" s="13" t="s">
        <v>41</v>
      </c>
      <c r="B2242" s="179">
        <v>2022</v>
      </c>
      <c r="C2242" s="179">
        <v>7</v>
      </c>
      <c r="D2242" s="39" t="str">
        <f t="shared" si="544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545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546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85">
        <f t="shared" si="549"/>
        <v>71765.52212389381</v>
      </c>
      <c r="AD2242" s="141">
        <v>0.10829999999999999</v>
      </c>
      <c r="AE2242" s="186">
        <f t="shared" si="550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236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38" t="str">
        <f t="shared" si="543"/>
        <v>0-3 months</v>
      </c>
    </row>
    <row r="2243" spans="1:46" s="12" customFormat="1" ht="28">
      <c r="A2243" s="13" t="s">
        <v>41</v>
      </c>
      <c r="B2243" s="179">
        <v>2022</v>
      </c>
      <c r="C2243" s="179">
        <v>6</v>
      </c>
      <c r="D2243" s="39" t="str">
        <f t="shared" si="544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545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85">
        <f t="shared" si="549"/>
        <v>3635.4281415929204</v>
      </c>
      <c r="AD2243" s="141">
        <v>0.25259999999999999</v>
      </c>
      <c r="AE2243" s="186">
        <f t="shared" si="550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236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38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8">
      <c r="A2244" s="13" t="s">
        <v>41</v>
      </c>
      <c r="B2244" s="179">
        <v>2022</v>
      </c>
      <c r="C2244" s="179">
        <v>6</v>
      </c>
      <c r="D2244" s="39" t="str">
        <f t="shared" si="544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545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546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85">
        <f t="shared" si="549"/>
        <v>1020.0122123893805</v>
      </c>
      <c r="AD2244" s="141">
        <v>0.25259999999999999</v>
      </c>
      <c r="AE2244" s="186">
        <f t="shared" si="550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236" t="str">
        <f t="shared" si="558"/>
        <v>LOCAL SUPPLIER</v>
      </c>
      <c r="AS2244" s="22">
        <f t="shared" si="557"/>
        <v>1</v>
      </c>
      <c r="AT2244" s="238" t="str">
        <f t="shared" si="559"/>
        <v>0-3 months</v>
      </c>
    </row>
    <row r="2245" spans="1:46" s="12" customFormat="1">
      <c r="A2245" s="13" t="s">
        <v>41</v>
      </c>
      <c r="B2245" s="179">
        <v>2022</v>
      </c>
      <c r="C2245" s="179">
        <v>4</v>
      </c>
      <c r="D2245" s="39" t="str">
        <f t="shared" si="544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545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546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85">
        <f t="shared" si="549"/>
        <v>34078.087999999996</v>
      </c>
      <c r="AD2245" s="141">
        <v>5.0599999999999999E-2</v>
      </c>
      <c r="AE2245" s="186">
        <f t="shared" si="550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236" t="str">
        <f t="shared" si="558"/>
        <v>YAMAHA_Mounter</v>
      </c>
      <c r="AS2245" s="22">
        <f t="shared" si="557"/>
        <v>4</v>
      </c>
      <c r="AT2245" s="238" t="str">
        <f t="shared" si="559"/>
        <v>4-6 months</v>
      </c>
    </row>
    <row r="2246" spans="1:46" s="12" customFormat="1">
      <c r="A2246" s="13" t="s">
        <v>41</v>
      </c>
      <c r="B2246" s="179">
        <v>2022</v>
      </c>
      <c r="C2246" s="179">
        <v>4</v>
      </c>
      <c r="D2246" s="39" t="str">
        <f t="shared" si="544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545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546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85">
        <f t="shared" si="549"/>
        <v>21110.32</v>
      </c>
      <c r="AD2246" s="141">
        <v>5.0599999999999999E-2</v>
      </c>
      <c r="AE2246" s="186">
        <f t="shared" si="550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236" t="str">
        <f t="shared" si="558"/>
        <v>YAMAHA_Mounter</v>
      </c>
      <c r="AS2246" s="22">
        <f t="shared" si="557"/>
        <v>4</v>
      </c>
      <c r="AT2246" s="238" t="str">
        <f t="shared" si="559"/>
        <v>4-6 months</v>
      </c>
    </row>
    <row r="2247" spans="1:46" s="12" customFormat="1">
      <c r="A2247" s="13" t="s">
        <v>41</v>
      </c>
      <c r="B2247" s="179">
        <v>2022</v>
      </c>
      <c r="C2247" s="179">
        <v>4</v>
      </c>
      <c r="D2247" s="39" t="str">
        <f t="shared" si="544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545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546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85">
        <f t="shared" si="549"/>
        <v>83341.063999999998</v>
      </c>
      <c r="AD2247" s="141">
        <v>0.10059999999999999</v>
      </c>
      <c r="AE2247" s="186">
        <f t="shared" si="550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236" t="str">
        <f t="shared" si="558"/>
        <v>YAMAHA_Mounter</v>
      </c>
      <c r="AS2247" s="22">
        <f t="shared" si="557"/>
        <v>4</v>
      </c>
      <c r="AT2247" s="238" t="str">
        <f t="shared" si="559"/>
        <v>4-6 months</v>
      </c>
    </row>
    <row r="2248" spans="1:46" s="12" customFormat="1">
      <c r="A2248" s="13" t="s">
        <v>41</v>
      </c>
      <c r="B2248" s="179">
        <v>2022</v>
      </c>
      <c r="C2248" s="179">
        <v>4</v>
      </c>
      <c r="D2248" s="39" t="str">
        <f t="shared" si="544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545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546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85">
        <f t="shared" si="549"/>
        <v>59825.69328</v>
      </c>
      <c r="AD2248" s="141">
        <v>0.10059999999999999</v>
      </c>
      <c r="AE2248" s="186">
        <f t="shared" si="550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236" t="str">
        <f t="shared" si="558"/>
        <v>YAMAHA_Mounter</v>
      </c>
      <c r="AS2248" s="22">
        <f t="shared" si="557"/>
        <v>4</v>
      </c>
      <c r="AT2248" s="238" t="str">
        <f t="shared" si="559"/>
        <v>4-6 months</v>
      </c>
    </row>
    <row r="2249" spans="1:46" s="12" customFormat="1">
      <c r="A2249" s="13" t="s">
        <v>41</v>
      </c>
      <c r="B2249" s="179">
        <v>2022</v>
      </c>
      <c r="C2249" s="179">
        <v>4</v>
      </c>
      <c r="D2249" s="39" t="str">
        <f t="shared" si="544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545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546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85">
        <f t="shared" si="549"/>
        <v>117928.2</v>
      </c>
      <c r="AD2249" s="141">
        <v>0.1356</v>
      </c>
      <c r="AE2249" s="186">
        <f t="shared" si="550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236" t="str">
        <f t="shared" si="558"/>
        <v>YAMAHA_Mounter</v>
      </c>
      <c r="AS2249" s="22">
        <f t="shared" si="557"/>
        <v>4</v>
      </c>
      <c r="AT2249" s="238" t="str">
        <f t="shared" si="559"/>
        <v>4-6 months</v>
      </c>
    </row>
    <row r="2250" spans="1:46" s="12" customFormat="1">
      <c r="A2250" s="13" t="s">
        <v>41</v>
      </c>
      <c r="B2250" s="179">
        <v>2022</v>
      </c>
      <c r="C2250" s="179">
        <v>4</v>
      </c>
      <c r="D2250" s="39" t="str">
        <f t="shared" si="544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545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546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85">
        <f t="shared" si="549"/>
        <v>117928.2</v>
      </c>
      <c r="AD2250" s="141">
        <v>0.1356</v>
      </c>
      <c r="AE2250" s="186">
        <f t="shared" si="550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236" t="str">
        <f t="shared" si="558"/>
        <v>YAMAHA_Mounter</v>
      </c>
      <c r="AS2250" s="22">
        <f t="shared" si="557"/>
        <v>4</v>
      </c>
      <c r="AT2250" s="238" t="str">
        <f t="shared" si="559"/>
        <v>4-6 months</v>
      </c>
    </row>
    <row r="2251" spans="1:46" s="12" customFormat="1">
      <c r="A2251" s="13" t="s">
        <v>41</v>
      </c>
      <c r="B2251" s="179">
        <v>2022</v>
      </c>
      <c r="C2251" s="179">
        <v>4</v>
      </c>
      <c r="D2251" s="39" t="str">
        <f t="shared" si="544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545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546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85">
        <f t="shared" si="549"/>
        <v>69780.000000000015</v>
      </c>
      <c r="AD2251" s="141">
        <v>0.1356</v>
      </c>
      <c r="AE2251" s="186">
        <f t="shared" si="550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236" t="str">
        <f t="shared" si="558"/>
        <v>YAMAHA_Mounter</v>
      </c>
      <c r="AS2251" s="22">
        <f t="shared" si="557"/>
        <v>4</v>
      </c>
      <c r="AT2251" s="238" t="str">
        <f t="shared" si="559"/>
        <v>4-6 months</v>
      </c>
    </row>
    <row r="2252" spans="1:46" s="12" customFormat="1">
      <c r="A2252" s="13" t="s">
        <v>41</v>
      </c>
      <c r="B2252" s="179">
        <v>2022</v>
      </c>
      <c r="C2252" s="179">
        <v>4</v>
      </c>
      <c r="D2252" s="39" t="str">
        <f t="shared" si="544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545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546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85">
        <f t="shared" si="549"/>
        <v>69780.000000000015</v>
      </c>
      <c r="AD2252" s="141">
        <v>0.1356</v>
      </c>
      <c r="AE2252" s="186">
        <f t="shared" si="550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236" t="str">
        <f t="shared" si="558"/>
        <v>YAMAHA_Mounter</v>
      </c>
      <c r="AS2252" s="22">
        <f t="shared" si="557"/>
        <v>4</v>
      </c>
      <c r="AT2252" s="238" t="str">
        <f t="shared" si="559"/>
        <v>4-6 months</v>
      </c>
    </row>
    <row r="2253" spans="1:46" s="12" customFormat="1">
      <c r="A2253" s="13" t="s">
        <v>41</v>
      </c>
      <c r="B2253" s="179">
        <v>2022</v>
      </c>
      <c r="C2253" s="179">
        <v>5</v>
      </c>
      <c r="D2253" s="39" t="str">
        <f t="shared" si="544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545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546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85">
        <f t="shared" si="549"/>
        <v>172594.96353982307</v>
      </c>
      <c r="AD2253" s="141">
        <v>0.13020000000000001</v>
      </c>
      <c r="AE2253" s="186">
        <f t="shared" si="550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236" t="str">
        <f t="shared" si="558"/>
        <v>YAMAHA_Mounter</v>
      </c>
      <c r="AS2253" s="22">
        <f t="shared" si="557"/>
        <v>3</v>
      </c>
      <c r="AT2253" s="238" t="str">
        <f t="shared" si="559"/>
        <v>0-3 months</v>
      </c>
    </row>
    <row r="2254" spans="1:46" s="12" customFormat="1">
      <c r="A2254" s="13" t="s">
        <v>41</v>
      </c>
      <c r="B2254" s="179">
        <v>2022</v>
      </c>
      <c r="C2254" s="179">
        <v>5</v>
      </c>
      <c r="D2254" s="39" t="str">
        <f t="shared" si="544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545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546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85">
        <f t="shared" si="549"/>
        <v>100227.95752212391</v>
      </c>
      <c r="AD2254" s="141">
        <v>0.1739</v>
      </c>
      <c r="AE2254" s="186">
        <f t="shared" si="550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236" t="str">
        <f t="shared" si="558"/>
        <v>YAMAHA_Mounter</v>
      </c>
      <c r="AS2254" s="22">
        <f t="shared" si="557"/>
        <v>3</v>
      </c>
      <c r="AT2254" s="238" t="str">
        <f t="shared" si="559"/>
        <v>0-3 months</v>
      </c>
    </row>
    <row r="2255" spans="1:46" s="12" customFormat="1">
      <c r="A2255" s="13" t="s">
        <v>41</v>
      </c>
      <c r="B2255" s="179">
        <v>2022</v>
      </c>
      <c r="C2255" s="179">
        <v>5</v>
      </c>
      <c r="D2255" s="39" t="str">
        <f t="shared" si="544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545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546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85">
        <f t="shared" si="549"/>
        <v>110724.88</v>
      </c>
      <c r="AD2255" s="141">
        <v>0.13270000000000001</v>
      </c>
      <c r="AE2255" s="186">
        <f t="shared" si="550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236" t="str">
        <f t="shared" si="558"/>
        <v>YAMAHA_Mounter</v>
      </c>
      <c r="AS2255" s="22">
        <f t="shared" si="557"/>
        <v>3</v>
      </c>
      <c r="AT2255" s="238" t="str">
        <f t="shared" si="559"/>
        <v>0-3 months</v>
      </c>
    </row>
    <row r="2256" spans="1:46" s="12" customFormat="1">
      <c r="A2256" s="13" t="s">
        <v>41</v>
      </c>
      <c r="B2256" s="179">
        <v>2022</v>
      </c>
      <c r="C2256" s="179">
        <v>5</v>
      </c>
      <c r="D2256" s="39" t="str">
        <f t="shared" si="544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545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546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85">
        <f t="shared" si="549"/>
        <v>79089.200000000012</v>
      </c>
      <c r="AD2256" s="141">
        <v>0.13270000000000001</v>
      </c>
      <c r="AE2256" s="186">
        <f t="shared" si="550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236" t="str">
        <f t="shared" si="558"/>
        <v>YAMAHA_Mounter</v>
      </c>
      <c r="AS2256" s="22">
        <f t="shared" si="557"/>
        <v>3</v>
      </c>
      <c r="AT2256" s="238" t="str">
        <f t="shared" si="559"/>
        <v>0-3 months</v>
      </c>
    </row>
    <row r="2257" spans="1:46" s="12" customFormat="1">
      <c r="A2257" s="13" t="s">
        <v>41</v>
      </c>
      <c r="B2257" s="179">
        <v>2022</v>
      </c>
      <c r="C2257" s="179">
        <v>5</v>
      </c>
      <c r="D2257" s="39" t="str">
        <f t="shared" si="544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545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546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85">
        <f t="shared" si="549"/>
        <v>122209.79999999999</v>
      </c>
      <c r="AD2257" s="141">
        <v>0.13669999999999999</v>
      </c>
      <c r="AE2257" s="186">
        <f t="shared" si="550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236" t="str">
        <f t="shared" si="558"/>
        <v>YAMAHA_Mounter</v>
      </c>
      <c r="AS2257" s="22">
        <f t="shared" si="557"/>
        <v>3</v>
      </c>
      <c r="AT2257" s="238" t="str">
        <f t="shared" si="559"/>
        <v>0-3 months</v>
      </c>
    </row>
    <row r="2258" spans="1:46" s="12" customFormat="1">
      <c r="A2258" s="13" t="s">
        <v>41</v>
      </c>
      <c r="B2258" s="179">
        <v>2022</v>
      </c>
      <c r="C2258" s="179">
        <v>5</v>
      </c>
      <c r="D2258" s="39" t="str">
        <f t="shared" si="544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545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546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85">
        <f t="shared" si="549"/>
        <v>122209.79999999999</v>
      </c>
      <c r="AD2258" s="141">
        <v>0.13669999999999999</v>
      </c>
      <c r="AE2258" s="186">
        <f t="shared" si="550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236" t="str">
        <f t="shared" si="558"/>
        <v>YAMAHA_Mounter</v>
      </c>
      <c r="AS2258" s="22">
        <f t="shared" si="557"/>
        <v>3</v>
      </c>
      <c r="AT2258" s="238" t="str">
        <f t="shared" si="559"/>
        <v>0-3 months</v>
      </c>
    </row>
    <row r="2259" spans="1:46" s="12" customFormat="1">
      <c r="A2259" s="13" t="s">
        <v>41</v>
      </c>
      <c r="B2259" s="179">
        <v>2022</v>
      </c>
      <c r="C2259" s="179">
        <v>5</v>
      </c>
      <c r="D2259" s="39" t="str">
        <f t="shared" si="544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545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546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85">
        <f t="shared" si="549"/>
        <v>132921.63716814161</v>
      </c>
      <c r="AD2259" s="141">
        <v>0.14349999999999999</v>
      </c>
      <c r="AE2259" s="186">
        <f t="shared" si="550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236" t="str">
        <f t="shared" si="558"/>
        <v>YAMAHA_Mounter</v>
      </c>
      <c r="AS2259" s="22">
        <f t="shared" si="557"/>
        <v>3</v>
      </c>
      <c r="AT2259" s="238" t="str">
        <f t="shared" si="559"/>
        <v>0-3 months</v>
      </c>
    </row>
    <row r="2260" spans="1:46" s="12" customFormat="1">
      <c r="A2260" s="13" t="s">
        <v>41</v>
      </c>
      <c r="B2260" s="179">
        <v>2022</v>
      </c>
      <c r="C2260" s="179">
        <v>5</v>
      </c>
      <c r="D2260" s="39" t="str">
        <f t="shared" si="544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545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546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85">
        <f t="shared" si="549"/>
        <v>98214.320796460175</v>
      </c>
      <c r="AD2260" s="141">
        <v>0.14349999999999999</v>
      </c>
      <c r="AE2260" s="186">
        <f t="shared" si="550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236" t="str">
        <f t="shared" si="558"/>
        <v>YAMAHA_Mounter</v>
      </c>
      <c r="AS2260" s="22">
        <f t="shared" si="557"/>
        <v>3</v>
      </c>
      <c r="AT2260" s="238" t="str">
        <f t="shared" si="559"/>
        <v>0-3 months</v>
      </c>
    </row>
    <row r="2261" spans="1:46" s="12" customFormat="1">
      <c r="A2261" s="13" t="s">
        <v>41</v>
      </c>
      <c r="B2261" s="179">
        <v>2022</v>
      </c>
      <c r="C2261" s="179">
        <v>6</v>
      </c>
      <c r="D2261" s="39" t="str">
        <f t="shared" si="544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545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546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85">
        <f t="shared" si="549"/>
        <v>64860.407079646029</v>
      </c>
      <c r="AD2261" s="141">
        <v>0.13700000000000001</v>
      </c>
      <c r="AE2261" s="186">
        <f t="shared" si="550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236" t="str">
        <f t="shared" si="558"/>
        <v>YAMAHA_Mounter</v>
      </c>
      <c r="AS2261" s="22">
        <f t="shared" si="557"/>
        <v>2</v>
      </c>
      <c r="AT2261" s="238" t="str">
        <f t="shared" si="559"/>
        <v>0-3 months</v>
      </c>
    </row>
    <row r="2262" spans="1:46" s="12" customFormat="1">
      <c r="A2262" s="13" t="s">
        <v>41</v>
      </c>
      <c r="B2262" s="179">
        <v>2022</v>
      </c>
      <c r="C2262" s="179">
        <v>6</v>
      </c>
      <c r="D2262" s="39" t="str">
        <f t="shared" si="544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545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546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85">
        <f t="shared" si="549"/>
        <v>82762.990973451335</v>
      </c>
      <c r="AD2262" s="141">
        <v>0.1618</v>
      </c>
      <c r="AE2262" s="186">
        <f t="shared" si="550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236" t="str">
        <f t="shared" si="558"/>
        <v>YAMAHA_Mounter</v>
      </c>
      <c r="AS2262" s="22">
        <f t="shared" si="557"/>
        <v>2</v>
      </c>
      <c r="AT2262" s="238" t="str">
        <f t="shared" si="559"/>
        <v>0-3 months</v>
      </c>
    </row>
    <row r="2263" spans="1:46" s="12" customFormat="1">
      <c r="A2263" s="13" t="s">
        <v>41</v>
      </c>
      <c r="B2263" s="179">
        <v>2022</v>
      </c>
      <c r="C2263" s="179">
        <v>6</v>
      </c>
      <c r="D2263" s="39" t="str">
        <f t="shared" si="544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545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546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85">
        <f t="shared" si="549"/>
        <v>82762.990973451335</v>
      </c>
      <c r="AD2263" s="141">
        <v>0.1618</v>
      </c>
      <c r="AE2263" s="186">
        <f t="shared" si="550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236" t="str">
        <f t="shared" si="558"/>
        <v>YAMAHA_Mounter</v>
      </c>
      <c r="AS2263" s="22">
        <f t="shared" si="557"/>
        <v>2</v>
      </c>
      <c r="AT2263" s="238" t="str">
        <f t="shared" si="559"/>
        <v>0-3 months</v>
      </c>
    </row>
    <row r="2264" spans="1:46" s="12" customFormat="1">
      <c r="A2264" s="13" t="s">
        <v>41</v>
      </c>
      <c r="B2264" s="179">
        <v>2022</v>
      </c>
      <c r="C2264" s="179">
        <v>6</v>
      </c>
      <c r="D2264" s="39" t="str">
        <f t="shared" si="544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545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546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85">
        <f t="shared" si="549"/>
        <v>159203.02265663719</v>
      </c>
      <c r="AD2264" s="141">
        <v>0.1618</v>
      </c>
      <c r="AE2264" s="186">
        <f t="shared" si="550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236" t="str">
        <f t="shared" si="558"/>
        <v>YAMAHA_Mounter</v>
      </c>
      <c r="AS2264" s="22">
        <f t="shared" si="557"/>
        <v>2</v>
      </c>
      <c r="AT2264" s="238" t="str">
        <f t="shared" si="559"/>
        <v>0-3 months</v>
      </c>
    </row>
    <row r="2265" spans="1:46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85">
        <f t="shared" ref="AC2265:AC2328" si="565">IF(R2265&lt;&gt;"",AB2265*AD2265,"")</f>
        <v>159203.02265663719</v>
      </c>
      <c r="AD2265" s="141">
        <v>0.1618</v>
      </c>
      <c r="AE2265" s="186">
        <f t="shared" ref="AE2265:AE2328" si="566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236" t="str">
        <f t="shared" si="558"/>
        <v>YAMAHA_Mounter</v>
      </c>
      <c r="AS2265" s="22">
        <f t="shared" si="557"/>
        <v>2</v>
      </c>
      <c r="AT2265" s="238" t="str">
        <f t="shared" si="559"/>
        <v>0-3 months</v>
      </c>
    </row>
    <row r="2266" spans="1:46" s="12" customFormat="1">
      <c r="A2266" s="13" t="s">
        <v>41</v>
      </c>
      <c r="B2266" s="179">
        <v>2022</v>
      </c>
      <c r="C2266" s="179">
        <v>6</v>
      </c>
      <c r="D2266" s="39" t="str">
        <f t="shared" si="560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561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562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85">
        <f t="shared" si="565"/>
        <v>111891.92123893807</v>
      </c>
      <c r="AD2266" s="141">
        <v>0.13020000000000001</v>
      </c>
      <c r="AE2266" s="186">
        <f t="shared" si="566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236" t="str">
        <f t="shared" si="558"/>
        <v>YAMAHA_Mounter</v>
      </c>
      <c r="AS2266" s="22">
        <f t="shared" si="557"/>
        <v>2</v>
      </c>
      <c r="AT2266" s="238" t="str">
        <f t="shared" si="559"/>
        <v>0-3 months</v>
      </c>
    </row>
    <row r="2267" spans="1:46" s="12" customFormat="1">
      <c r="A2267" s="13" t="s">
        <v>41</v>
      </c>
      <c r="B2267" s="179">
        <v>2022</v>
      </c>
      <c r="C2267" s="179">
        <v>5</v>
      </c>
      <c r="D2267" s="39" t="str">
        <f t="shared" si="560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561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562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85">
        <f t="shared" si="565"/>
        <v>197017.32131681417</v>
      </c>
      <c r="AD2267" s="141">
        <v>0.1976</v>
      </c>
      <c r="AE2267" s="186">
        <f t="shared" si="566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236" t="str">
        <f t="shared" si="558"/>
        <v>YAMAHA_Mounter</v>
      </c>
      <c r="AS2267" s="22">
        <f t="shared" si="557"/>
        <v>3</v>
      </c>
      <c r="AT2267" s="238" t="str">
        <f t="shared" si="559"/>
        <v>0-3 months</v>
      </c>
    </row>
    <row r="2268" spans="1:46" s="12" customFormat="1">
      <c r="A2268" s="13" t="s">
        <v>41</v>
      </c>
      <c r="B2268" s="179">
        <v>2022</v>
      </c>
      <c r="C2268" s="179">
        <v>5</v>
      </c>
      <c r="D2268" s="39" t="str">
        <f t="shared" si="560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561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562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85">
        <f t="shared" si="565"/>
        <v>197017.32131681417</v>
      </c>
      <c r="AD2268" s="141">
        <v>0.1976</v>
      </c>
      <c r="AE2268" s="186">
        <f t="shared" si="566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236" t="str">
        <f t="shared" si="558"/>
        <v>YAMAHA_Mounter</v>
      </c>
      <c r="AS2268" s="22">
        <f t="shared" si="557"/>
        <v>3</v>
      </c>
      <c r="AT2268" s="238" t="str">
        <f t="shared" si="559"/>
        <v>0-3 months</v>
      </c>
    </row>
    <row r="2269" spans="1:46" s="12" customFormat="1">
      <c r="A2269" s="13" t="s">
        <v>41</v>
      </c>
      <c r="B2269" s="179">
        <v>2022</v>
      </c>
      <c r="C2269" s="179">
        <v>5</v>
      </c>
      <c r="D2269" s="39" t="str">
        <f t="shared" si="560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561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562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85">
        <f t="shared" si="565"/>
        <v>197017.32131681417</v>
      </c>
      <c r="AD2269" s="141">
        <v>0.1976</v>
      </c>
      <c r="AE2269" s="186">
        <f t="shared" si="566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236" t="str">
        <f t="shared" si="558"/>
        <v>YAMAHA_Mounter</v>
      </c>
      <c r="AS2269" s="22">
        <f t="shared" si="557"/>
        <v>3</v>
      </c>
      <c r="AT2269" s="238" t="str">
        <f t="shared" si="559"/>
        <v>0-3 months</v>
      </c>
    </row>
    <row r="2270" spans="1:46" s="12" customFormat="1">
      <c r="A2270" s="13" t="s">
        <v>41</v>
      </c>
      <c r="B2270" s="179">
        <v>2022</v>
      </c>
      <c r="C2270" s="179">
        <v>7</v>
      </c>
      <c r="D2270" s="39" t="str">
        <f t="shared" si="560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561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562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85">
        <f t="shared" si="565"/>
        <v>73190.780530973469</v>
      </c>
      <c r="AD2270" s="141">
        <v>9.6100000000000005E-2</v>
      </c>
      <c r="AE2270" s="186">
        <f t="shared" si="566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236" t="str">
        <f t="shared" si="558"/>
        <v>YAMAHA_Mounter</v>
      </c>
      <c r="AS2270" s="22">
        <f t="shared" si="557"/>
        <v>1</v>
      </c>
      <c r="AT2270" s="238" t="str">
        <f t="shared" si="559"/>
        <v>0-3 months</v>
      </c>
    </row>
    <row r="2271" spans="1:46" s="12" customFormat="1">
      <c r="A2271" s="13" t="s">
        <v>41</v>
      </c>
      <c r="B2271" s="179">
        <v>2022</v>
      </c>
      <c r="C2271" s="179">
        <v>7</v>
      </c>
      <c r="D2271" s="39" t="str">
        <f t="shared" si="560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561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562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85">
        <f t="shared" si="565"/>
        <v>43024.310176991159</v>
      </c>
      <c r="AD2271" s="141">
        <v>9.6100000000000005E-2</v>
      </c>
      <c r="AE2271" s="186">
        <f t="shared" si="566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236" t="str">
        <f t="shared" si="558"/>
        <v>YAMAHA_Mounter</v>
      </c>
      <c r="AS2271" s="22">
        <f t="shared" si="557"/>
        <v>1</v>
      </c>
      <c r="AT2271" s="238" t="str">
        <f t="shared" si="559"/>
        <v>0-3 months</v>
      </c>
    </row>
    <row r="2272" spans="1:46" s="12" customFormat="1">
      <c r="A2272" s="13" t="s">
        <v>41</v>
      </c>
      <c r="B2272" s="179">
        <v>2022</v>
      </c>
      <c r="C2272" s="179">
        <v>7</v>
      </c>
      <c r="D2272" s="39" t="str">
        <f t="shared" si="560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561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562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85">
        <f t="shared" si="565"/>
        <v>55731.371681415942</v>
      </c>
      <c r="AD2272" s="141">
        <v>0.114</v>
      </c>
      <c r="AE2272" s="186">
        <f t="shared" si="566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236" t="str">
        <f t="shared" si="558"/>
        <v>YAMAHA_Mounter</v>
      </c>
      <c r="AS2272" s="22">
        <f t="shared" si="557"/>
        <v>1</v>
      </c>
      <c r="AT2272" s="238" t="str">
        <f t="shared" si="559"/>
        <v>0-3 months</v>
      </c>
    </row>
    <row r="2273" spans="1:46" s="12" customFormat="1">
      <c r="A2273" s="13" t="s">
        <v>41</v>
      </c>
      <c r="B2273" s="179">
        <v>2022</v>
      </c>
      <c r="C2273" s="179">
        <v>7</v>
      </c>
      <c r="D2273" s="39" t="str">
        <f t="shared" si="560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561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562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85">
        <f t="shared" si="565"/>
        <v>289741.38053097349</v>
      </c>
      <c r="AD2273" s="141">
        <v>0.19550000000000001</v>
      </c>
      <c r="AE2273" s="186">
        <f t="shared" si="566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236" t="str">
        <f t="shared" si="558"/>
        <v>YAMAHA_Mounter</v>
      </c>
      <c r="AS2273" s="22">
        <f t="shared" si="557"/>
        <v>1</v>
      </c>
      <c r="AT2273" s="238" t="str">
        <f t="shared" si="559"/>
        <v>0-3 months</v>
      </c>
    </row>
    <row r="2274" spans="1:46" s="12" customFormat="1">
      <c r="A2274" s="13" t="s">
        <v>41</v>
      </c>
      <c r="B2274" s="179">
        <v>2022</v>
      </c>
      <c r="C2274" s="179">
        <v>7</v>
      </c>
      <c r="D2274" s="39" t="str">
        <f t="shared" si="560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561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562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85">
        <f t="shared" si="565"/>
        <v>289741.38053097349</v>
      </c>
      <c r="AD2274" s="141">
        <v>0.19550000000000001</v>
      </c>
      <c r="AE2274" s="186">
        <f t="shared" si="566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236" t="str">
        <f t="shared" si="558"/>
        <v>YAMAHA_Mounter</v>
      </c>
      <c r="AS2274" s="22">
        <f t="shared" si="557"/>
        <v>1</v>
      </c>
      <c r="AT2274" s="238" t="str">
        <f t="shared" si="559"/>
        <v>0-3 months</v>
      </c>
    </row>
    <row r="2275" spans="1:46" s="12" customFormat="1">
      <c r="A2275" s="13" t="s">
        <v>41</v>
      </c>
      <c r="B2275" s="179">
        <v>2022</v>
      </c>
      <c r="C2275" s="179">
        <v>7</v>
      </c>
      <c r="D2275" s="39" t="str">
        <f t="shared" si="560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561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562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85">
        <f t="shared" si="565"/>
        <v>111341.75842831862</v>
      </c>
      <c r="AD2275" s="141">
        <v>0.12570000000000001</v>
      </c>
      <c r="AE2275" s="186">
        <f t="shared" si="566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236" t="str">
        <f t="shared" si="558"/>
        <v>YAMAHA_Mounter</v>
      </c>
      <c r="AS2275" s="22">
        <f t="shared" si="557"/>
        <v>1</v>
      </c>
      <c r="AT2275" s="238" t="str">
        <f t="shared" si="559"/>
        <v>0-3 months</v>
      </c>
    </row>
    <row r="2276" spans="1:46" s="12" customFormat="1">
      <c r="A2276" s="13" t="s">
        <v>41</v>
      </c>
      <c r="B2276" s="179">
        <v>2022</v>
      </c>
      <c r="C2276" s="179">
        <v>7</v>
      </c>
      <c r="D2276" s="39" t="str">
        <f t="shared" si="560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561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562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85">
        <f t="shared" si="565"/>
        <v>80410.331514159319</v>
      </c>
      <c r="AD2276" s="141">
        <v>0.14380000000000001</v>
      </c>
      <c r="AE2276" s="186">
        <f t="shared" si="566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236" t="str">
        <f t="shared" si="558"/>
        <v>YAMAHA_Mounter</v>
      </c>
      <c r="AS2276" s="22">
        <f t="shared" si="557"/>
        <v>1</v>
      </c>
      <c r="AT2276" s="238" t="str">
        <f t="shared" si="559"/>
        <v>0-3 months</v>
      </c>
    </row>
    <row r="2277" spans="1:46" s="12" customFormat="1">
      <c r="A2277" s="13" t="s">
        <v>41</v>
      </c>
      <c r="B2277" s="179">
        <v>2022</v>
      </c>
      <c r="C2277" s="179">
        <v>7</v>
      </c>
      <c r="D2277" s="39" t="str">
        <f t="shared" si="560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561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562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85">
        <f t="shared" si="565"/>
        <v>157838.65486725664</v>
      </c>
      <c r="AD2277" s="141">
        <v>0.1704</v>
      </c>
      <c r="AE2277" s="186">
        <f t="shared" si="566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236" t="str">
        <f t="shared" si="558"/>
        <v>YAMAHA_Mounter</v>
      </c>
      <c r="AS2277" s="22">
        <f t="shared" si="557"/>
        <v>1</v>
      </c>
      <c r="AT2277" s="238" t="str">
        <f t="shared" si="559"/>
        <v>0-3 months</v>
      </c>
    </row>
    <row r="2278" spans="1:46" s="12" customFormat="1">
      <c r="A2278" s="13" t="s">
        <v>41</v>
      </c>
      <c r="B2278" s="179">
        <v>2022</v>
      </c>
      <c r="C2278" s="179">
        <v>7</v>
      </c>
      <c r="D2278" s="39" t="str">
        <f t="shared" si="560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561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562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85">
        <f t="shared" si="565"/>
        <v>138547.26371681417</v>
      </c>
      <c r="AD2278" s="141">
        <v>0.1704</v>
      </c>
      <c r="AE2278" s="186">
        <f t="shared" si="566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236" t="str">
        <f t="shared" si="558"/>
        <v>YAMAHA_Mounter</v>
      </c>
      <c r="AS2278" s="22">
        <f t="shared" si="557"/>
        <v>1</v>
      </c>
      <c r="AT2278" s="238" t="str">
        <f t="shared" si="559"/>
        <v>0-3 months</v>
      </c>
    </row>
    <row r="2279" spans="1:46" s="12" customFormat="1">
      <c r="A2279" s="13" t="s">
        <v>41</v>
      </c>
      <c r="B2279" s="179">
        <v>2022</v>
      </c>
      <c r="C2279" s="179">
        <v>7</v>
      </c>
      <c r="D2279" s="39" t="str">
        <f t="shared" si="560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561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562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85">
        <f t="shared" si="565"/>
        <v>138547.26371681417</v>
      </c>
      <c r="AD2279" s="141">
        <v>0.1704</v>
      </c>
      <c r="AE2279" s="186">
        <f t="shared" si="566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236" t="str">
        <f t="shared" si="558"/>
        <v>YAMAHA_Mounter</v>
      </c>
      <c r="AS2279" s="22">
        <f t="shared" si="557"/>
        <v>1</v>
      </c>
      <c r="AT2279" s="238" t="str">
        <f t="shared" si="559"/>
        <v>0-3 months</v>
      </c>
    </row>
    <row r="2280" spans="1:46" s="12" customFormat="1">
      <c r="A2280" s="13" t="s">
        <v>41</v>
      </c>
      <c r="B2280" s="179">
        <v>2022</v>
      </c>
      <c r="C2280" s="179">
        <v>8</v>
      </c>
      <c r="D2280" s="39" t="str">
        <f t="shared" si="560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561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562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85">
        <f t="shared" si="565"/>
        <v>49724.939823008855</v>
      </c>
      <c r="AD2280" s="141">
        <v>9.8599999999999993E-2</v>
      </c>
      <c r="AE2280" s="186">
        <f t="shared" si="566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236" t="str">
        <f t="shared" si="558"/>
        <v>YAMAHA_Mounter</v>
      </c>
      <c r="AS2280" s="22">
        <f t="shared" si="557"/>
        <v>0</v>
      </c>
      <c r="AT2280" s="238" t="str">
        <f t="shared" si="559"/>
        <v>0-3 months</v>
      </c>
    </row>
    <row r="2281" spans="1:46" s="12" customFormat="1">
      <c r="A2281" s="13" t="s">
        <v>41</v>
      </c>
      <c r="B2281" s="179">
        <v>2022</v>
      </c>
      <c r="C2281" s="179">
        <v>8</v>
      </c>
      <c r="D2281" s="39" t="str">
        <f t="shared" si="560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561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562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85">
        <f t="shared" si="565"/>
        <v>246011.73329061954</v>
      </c>
      <c r="AD2281" s="141">
        <v>0.2056</v>
      </c>
      <c r="AE2281" s="186">
        <f t="shared" si="566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236" t="str">
        <f t="shared" si="558"/>
        <v>YAMAHA_Mounter</v>
      </c>
      <c r="AS2281" s="22">
        <f t="shared" si="557"/>
        <v>0</v>
      </c>
      <c r="AT2281" s="238" t="str">
        <f t="shared" si="559"/>
        <v>0-3 months</v>
      </c>
    </row>
    <row r="2282" spans="1:46" s="12" customFormat="1">
      <c r="A2282" s="13" t="s">
        <v>41</v>
      </c>
      <c r="B2282" s="179">
        <v>2022</v>
      </c>
      <c r="C2282" s="179">
        <v>8</v>
      </c>
      <c r="D2282" s="39" t="str">
        <f t="shared" si="560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561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562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85">
        <f t="shared" si="565"/>
        <v>57602.463716814156</v>
      </c>
      <c r="AD2282" s="141">
        <v>0.1166</v>
      </c>
      <c r="AE2282" s="186">
        <f t="shared" si="566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236" t="str">
        <f t="shared" si="558"/>
        <v>YAMAHA_Mounter</v>
      </c>
      <c r="AS2282" s="22">
        <f t="shared" si="557"/>
        <v>0</v>
      </c>
      <c r="AT2282" s="238" t="str">
        <f t="shared" si="559"/>
        <v>0-3 months</v>
      </c>
    </row>
    <row r="2283" spans="1:46" s="12" customFormat="1">
      <c r="A2283" s="13" t="s">
        <v>40</v>
      </c>
      <c r="B2283" s="179">
        <v>2022</v>
      </c>
      <c r="C2283" s="179">
        <v>1</v>
      </c>
      <c r="D2283" s="39" t="str">
        <f t="shared" si="560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561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562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85">
        <f t="shared" si="565"/>
        <v>81567.360000000001</v>
      </c>
      <c r="AD2283" s="141">
        <v>0.126</v>
      </c>
      <c r="AE2283" s="186">
        <f t="shared" si="566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236" t="str">
        <f t="shared" si="558"/>
        <v>YAMAHA_Mounter</v>
      </c>
      <c r="AS2283" s="22">
        <f t="shared" si="557"/>
        <v>8</v>
      </c>
      <c r="AT2283" s="238" t="str">
        <f t="shared" si="559"/>
        <v>&gt; 6 months</v>
      </c>
    </row>
    <row r="2284" spans="1:46" s="12" customFormat="1">
      <c r="A2284" s="13" t="s">
        <v>41</v>
      </c>
      <c r="B2284" s="179">
        <v>2022</v>
      </c>
      <c r="C2284" s="179">
        <v>7</v>
      </c>
      <c r="D2284" s="39" t="str">
        <f t="shared" si="560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561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562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85">
        <f t="shared" si="565"/>
        <v>54389.601769911518</v>
      </c>
      <c r="AD2284" s="141">
        <v>0.114</v>
      </c>
      <c r="AE2284" s="186">
        <f t="shared" si="566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236" t="str">
        <f t="shared" si="558"/>
        <v>YAMAHA_Mounter</v>
      </c>
      <c r="AS2284" s="22">
        <f t="shared" si="557"/>
        <v>2</v>
      </c>
      <c r="AT2284" s="238" t="str">
        <f t="shared" si="559"/>
        <v>0-3 months</v>
      </c>
    </row>
    <row r="2285" spans="1:46" s="12" customFormat="1">
      <c r="A2285" s="13" t="s">
        <v>41</v>
      </c>
      <c r="B2285" s="179">
        <v>2022</v>
      </c>
      <c r="C2285" s="179">
        <v>7</v>
      </c>
      <c r="D2285" s="39" t="str">
        <f t="shared" si="560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561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562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85">
        <f t="shared" si="565"/>
        <v>169891.54</v>
      </c>
      <c r="AD2285" s="141">
        <v>0.1729</v>
      </c>
      <c r="AE2285" s="186">
        <f t="shared" si="566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236" t="str">
        <f t="shared" si="558"/>
        <v>YAMAHA_Mounter</v>
      </c>
      <c r="AS2285" s="22">
        <f t="shared" si="557"/>
        <v>2</v>
      </c>
      <c r="AT2285" s="238" t="str">
        <f t="shared" si="559"/>
        <v>0-3 months</v>
      </c>
    </row>
    <row r="2286" spans="1:46" s="12" customFormat="1">
      <c r="A2286" s="13" t="s">
        <v>41</v>
      </c>
      <c r="B2286" s="179">
        <v>2022</v>
      </c>
      <c r="C2286" s="179">
        <v>7</v>
      </c>
      <c r="D2286" s="39" t="str">
        <f t="shared" si="560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561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562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85">
        <f t="shared" si="565"/>
        <v>122861.56427999999</v>
      </c>
      <c r="AD2286" s="141">
        <v>0.1729</v>
      </c>
      <c r="AE2286" s="186">
        <f t="shared" si="566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236" t="str">
        <f t="shared" si="558"/>
        <v>YAMAHA_Mounter</v>
      </c>
      <c r="AS2286" s="22">
        <f t="shared" si="557"/>
        <v>2</v>
      </c>
      <c r="AT2286" s="238" t="str">
        <f t="shared" si="559"/>
        <v>0-3 months</v>
      </c>
    </row>
    <row r="2287" spans="1:46" s="12" customFormat="1">
      <c r="A2287" s="13" t="s">
        <v>41</v>
      </c>
      <c r="B2287" s="179">
        <v>2022</v>
      </c>
      <c r="C2287" s="179">
        <v>8</v>
      </c>
      <c r="D2287" s="39" t="str">
        <f t="shared" si="560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561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562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85">
        <f t="shared" si="565"/>
        <v>106027.07964601772</v>
      </c>
      <c r="AD2287" s="141">
        <v>0.1885</v>
      </c>
      <c r="AE2287" s="186">
        <f t="shared" si="566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236" t="str">
        <f t="shared" si="558"/>
        <v>YAMAHA_Mounter</v>
      </c>
      <c r="AS2287" s="22">
        <f t="shared" si="557"/>
        <v>1</v>
      </c>
      <c r="AT2287" s="238" t="str">
        <f t="shared" si="559"/>
        <v>0-3 months</v>
      </c>
    </row>
    <row r="2288" spans="1:46" s="12" customFormat="1">
      <c r="A2288" s="13" t="s">
        <v>41</v>
      </c>
      <c r="B2288" s="179">
        <v>2022</v>
      </c>
      <c r="C2288" s="179">
        <v>11</v>
      </c>
      <c r="D2288" s="39" t="str">
        <f t="shared" si="560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561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562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85">
        <f t="shared" si="565"/>
        <v>86165.840707964599</v>
      </c>
      <c r="AD2288" s="141">
        <v>9.4899999999999998E-2</v>
      </c>
      <c r="AE2288" s="186">
        <f t="shared" si="566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236" t="str">
        <f t="shared" si="558"/>
        <v>YAMAHA_Mounter</v>
      </c>
      <c r="AS2288" s="22">
        <f t="shared" si="557"/>
        <v>5</v>
      </c>
      <c r="AT2288" s="238" t="str">
        <f t="shared" si="559"/>
        <v>4-6 months</v>
      </c>
    </row>
    <row r="2289" spans="1:46" s="12" customFormat="1">
      <c r="A2289" s="13" t="s">
        <v>41</v>
      </c>
      <c r="B2289" s="179">
        <v>2022</v>
      </c>
      <c r="C2289" s="179">
        <v>11</v>
      </c>
      <c r="D2289" s="39" t="str">
        <f t="shared" si="560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561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562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85">
        <f t="shared" si="565"/>
        <v>67017.876106194686</v>
      </c>
      <c r="AD2289" s="141">
        <v>9.4899999999999998E-2</v>
      </c>
      <c r="AE2289" s="186">
        <f t="shared" si="566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236" t="str">
        <f t="shared" si="558"/>
        <v>YAMAHA_Mounter</v>
      </c>
      <c r="AS2289" s="22">
        <f t="shared" si="557"/>
        <v>5</v>
      </c>
      <c r="AT2289" s="238" t="str">
        <f t="shared" si="559"/>
        <v>4-6 months</v>
      </c>
    </row>
    <row r="2290" spans="1:46" s="12" customFormat="1">
      <c r="A2290" s="13" t="s">
        <v>41</v>
      </c>
      <c r="B2290" s="179">
        <v>2022</v>
      </c>
      <c r="C2290" s="179">
        <v>12</v>
      </c>
      <c r="D2290" s="39" t="str">
        <f t="shared" si="560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561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562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85">
        <f t="shared" si="565"/>
        <v>47728.672566371679</v>
      </c>
      <c r="AD2290" s="141">
        <v>0.114</v>
      </c>
      <c r="AE2290" s="186">
        <f t="shared" si="566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236" t="str">
        <f t="shared" si="558"/>
        <v>YAMAHA_Mounter</v>
      </c>
      <c r="AS2290" s="22">
        <f t="shared" si="557"/>
        <v>4</v>
      </c>
      <c r="AT2290" s="238" t="str">
        <f t="shared" si="559"/>
        <v>4-6 months</v>
      </c>
    </row>
    <row r="2291" spans="1:46" s="12" customFormat="1">
      <c r="A2291" s="13" t="s">
        <v>41</v>
      </c>
      <c r="B2291" s="179">
        <v>2022</v>
      </c>
      <c r="C2291" s="179">
        <v>12</v>
      </c>
      <c r="D2291" s="39" t="str">
        <f t="shared" si="560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561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562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85">
        <f t="shared" si="565"/>
        <v>47728.672566371679</v>
      </c>
      <c r="AD2291" s="141">
        <v>0.114</v>
      </c>
      <c r="AE2291" s="186">
        <f t="shared" si="566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236" t="str">
        <f t="shared" si="558"/>
        <v>YAMAHA_Mounter</v>
      </c>
      <c r="AS2291" s="22">
        <f t="shared" si="557"/>
        <v>4</v>
      </c>
      <c r="AT2291" s="238" t="str">
        <f t="shared" si="559"/>
        <v>4-6 months</v>
      </c>
    </row>
    <row r="2292" spans="1:46" s="12" customFormat="1">
      <c r="A2292" s="13" t="s">
        <v>41</v>
      </c>
      <c r="B2292" s="179">
        <v>2022</v>
      </c>
      <c r="C2292" s="179">
        <v>12</v>
      </c>
      <c r="D2292" s="39" t="str">
        <f t="shared" si="560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561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562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85">
        <f t="shared" si="565"/>
        <v>93136.234513274336</v>
      </c>
      <c r="AD2292" s="141">
        <v>0.20630000000000001</v>
      </c>
      <c r="AE2292" s="186">
        <f t="shared" si="566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236" t="str">
        <f t="shared" si="558"/>
        <v>YAMAHA_Mounter</v>
      </c>
      <c r="AS2292" s="22">
        <f t="shared" si="557"/>
        <v>4</v>
      </c>
      <c r="AT2292" s="238" t="str">
        <f t="shared" si="559"/>
        <v>4-6 months</v>
      </c>
    </row>
    <row r="2293" spans="1:46" s="12" customFormat="1">
      <c r="A2293" s="13" t="s">
        <v>41</v>
      </c>
      <c r="B2293" s="179">
        <v>2022</v>
      </c>
      <c r="C2293" s="179">
        <v>12</v>
      </c>
      <c r="D2293" s="39" t="str">
        <f t="shared" si="560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561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562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85">
        <f t="shared" si="565"/>
        <v>93136.234513274336</v>
      </c>
      <c r="AD2293" s="141">
        <v>0.20630000000000001</v>
      </c>
      <c r="AE2293" s="186">
        <f t="shared" si="566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236" t="str">
        <f t="shared" si="558"/>
        <v>YAMAHA_Mounter</v>
      </c>
      <c r="AS2293" s="22">
        <f t="shared" si="557"/>
        <v>4</v>
      </c>
      <c r="AT2293" s="238" t="str">
        <f t="shared" si="559"/>
        <v>4-6 months</v>
      </c>
    </row>
    <row r="2294" spans="1:46" s="12" customFormat="1">
      <c r="A2294" s="13" t="s">
        <v>41</v>
      </c>
      <c r="B2294" s="179">
        <v>2022</v>
      </c>
      <c r="C2294" s="179">
        <v>12</v>
      </c>
      <c r="D2294" s="39" t="str">
        <f t="shared" si="560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561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562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85">
        <f t="shared" si="565"/>
        <v>93136.234513274336</v>
      </c>
      <c r="AD2294" s="141">
        <v>0.20630000000000001</v>
      </c>
      <c r="AE2294" s="186">
        <f t="shared" si="566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236" t="str">
        <f t="shared" si="558"/>
        <v>YAMAHA_Mounter</v>
      </c>
      <c r="AS2294" s="22">
        <f t="shared" si="557"/>
        <v>4</v>
      </c>
      <c r="AT2294" s="238" t="str">
        <f t="shared" si="559"/>
        <v>4-6 months</v>
      </c>
    </row>
    <row r="2295" spans="1:46" s="12" customFormat="1">
      <c r="A2295" s="13" t="s">
        <v>41</v>
      </c>
      <c r="B2295" s="179">
        <v>2022</v>
      </c>
      <c r="C2295" s="179">
        <v>12</v>
      </c>
      <c r="D2295" s="39" t="str">
        <f t="shared" si="560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561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562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85">
        <f t="shared" si="565"/>
        <v>93136.234513274336</v>
      </c>
      <c r="AD2295" s="141">
        <v>0.20630000000000001</v>
      </c>
      <c r="AE2295" s="186">
        <f t="shared" si="566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236" t="str">
        <f t="shared" si="558"/>
        <v>YAMAHA_Mounter</v>
      </c>
      <c r="AS2295" s="22">
        <f t="shared" si="557"/>
        <v>4</v>
      </c>
      <c r="AT2295" s="238" t="str">
        <f t="shared" si="559"/>
        <v>4-6 months</v>
      </c>
    </row>
    <row r="2296" spans="1:46" s="12" customFormat="1">
      <c r="A2296" s="13" t="s">
        <v>41</v>
      </c>
      <c r="B2296" s="179">
        <v>2022</v>
      </c>
      <c r="C2296" s="179">
        <v>12</v>
      </c>
      <c r="D2296" s="39" t="str">
        <f t="shared" si="560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561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562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85">
        <f t="shared" si="565"/>
        <v>93136.234513274336</v>
      </c>
      <c r="AD2296" s="141">
        <v>0.20630000000000001</v>
      </c>
      <c r="AE2296" s="186">
        <f t="shared" si="566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236" t="str">
        <f t="shared" si="558"/>
        <v>YAMAHA_Mounter</v>
      </c>
      <c r="AS2296" s="22">
        <f t="shared" si="557"/>
        <v>4</v>
      </c>
      <c r="AT2296" s="238" t="str">
        <f t="shared" si="559"/>
        <v>4-6 months</v>
      </c>
    </row>
    <row r="2297" spans="1:46" s="12" customFormat="1">
      <c r="A2297" s="13" t="s">
        <v>41</v>
      </c>
      <c r="B2297" s="179">
        <v>2022</v>
      </c>
      <c r="C2297" s="179">
        <v>12</v>
      </c>
      <c r="D2297" s="39" t="str">
        <f t="shared" si="560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561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562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85">
        <f t="shared" si="565"/>
        <v>93136.234513274336</v>
      </c>
      <c r="AD2297" s="141">
        <v>0.20630000000000001</v>
      </c>
      <c r="AE2297" s="186">
        <f t="shared" si="566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236" t="str">
        <f t="shared" si="558"/>
        <v>YAMAHA_Mounter</v>
      </c>
      <c r="AS2297" s="22">
        <f t="shared" si="557"/>
        <v>4</v>
      </c>
      <c r="AT2297" s="238" t="str">
        <f t="shared" si="559"/>
        <v>4-6 months</v>
      </c>
    </row>
    <row r="2298" spans="1:46" s="12" customFormat="1">
      <c r="A2298" s="13" t="s">
        <v>41</v>
      </c>
      <c r="B2298" s="179">
        <v>2022</v>
      </c>
      <c r="C2298" s="179">
        <v>8</v>
      </c>
      <c r="D2298" s="39" t="str">
        <f t="shared" si="560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561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562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85">
        <f t="shared" si="565"/>
        <v>109345.69911504426</v>
      </c>
      <c r="AD2298" s="141">
        <v>0.19439999999999999</v>
      </c>
      <c r="AE2298" s="186">
        <f t="shared" si="566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236" t="str">
        <f t="shared" si="558"/>
        <v>YAMAHA_Mounter</v>
      </c>
      <c r="AS2298" s="22">
        <f t="shared" si="557"/>
        <v>1</v>
      </c>
      <c r="AT2298" s="238" t="str">
        <f t="shared" si="559"/>
        <v>0-3 months</v>
      </c>
    </row>
    <row r="2299" spans="1:46" s="12" customFormat="1">
      <c r="A2299" s="13" t="s">
        <v>41</v>
      </c>
      <c r="B2299" s="179">
        <v>2022</v>
      </c>
      <c r="C2299" s="179">
        <v>8</v>
      </c>
      <c r="D2299" s="39" t="str">
        <f t="shared" si="560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561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562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85">
        <f t="shared" si="565"/>
        <v>271384.46347079647</v>
      </c>
      <c r="AD2299" s="141">
        <v>0.2324</v>
      </c>
      <c r="AE2299" s="186">
        <f t="shared" si="566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236" t="str">
        <f t="shared" si="558"/>
        <v>YAMAHA_Mounter</v>
      </c>
      <c r="AS2299" s="22">
        <f t="shared" si="557"/>
        <v>1</v>
      </c>
      <c r="AT2299" s="238" t="str">
        <f t="shared" si="559"/>
        <v>0-3 months</v>
      </c>
    </row>
    <row r="2300" spans="1:46" s="12" customFormat="1">
      <c r="A2300" s="13" t="s">
        <v>41</v>
      </c>
      <c r="B2300" s="179">
        <v>2022</v>
      </c>
      <c r="C2300" s="179">
        <v>8</v>
      </c>
      <c r="D2300" s="39" t="str">
        <f t="shared" si="560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561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562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85">
        <f t="shared" si="565"/>
        <v>271384.46347079647</v>
      </c>
      <c r="AD2300" s="141">
        <v>0.2324</v>
      </c>
      <c r="AE2300" s="186">
        <f t="shared" si="566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236" t="str">
        <f t="shared" si="558"/>
        <v>YAMAHA_Mounter</v>
      </c>
      <c r="AS2300" s="22">
        <f t="shared" si="557"/>
        <v>1</v>
      </c>
      <c r="AT2300" s="238" t="str">
        <f t="shared" si="559"/>
        <v>0-3 months</v>
      </c>
    </row>
    <row r="2301" spans="1:46" s="12" customFormat="1">
      <c r="A2301" s="13" t="s">
        <v>41</v>
      </c>
      <c r="B2301" s="179">
        <v>2022</v>
      </c>
      <c r="C2301" s="179">
        <v>8</v>
      </c>
      <c r="D2301" s="39" t="str">
        <f t="shared" si="560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561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562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85">
        <f t="shared" si="565"/>
        <v>271384.46347079647</v>
      </c>
      <c r="AD2301" s="141">
        <v>0.2324</v>
      </c>
      <c r="AE2301" s="186">
        <f t="shared" si="566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236" t="str">
        <f t="shared" si="558"/>
        <v>YAMAHA_Mounter</v>
      </c>
      <c r="AS2301" s="22">
        <f t="shared" si="557"/>
        <v>1</v>
      </c>
      <c r="AT2301" s="238" t="str">
        <f t="shared" si="559"/>
        <v>0-3 months</v>
      </c>
    </row>
    <row r="2302" spans="1:46" s="12" customFormat="1">
      <c r="A2302" s="13" t="s">
        <v>41</v>
      </c>
      <c r="B2302" s="179">
        <v>2022</v>
      </c>
      <c r="C2302" s="179">
        <v>9</v>
      </c>
      <c r="D2302" s="39" t="str">
        <f t="shared" si="560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561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562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85">
        <f t="shared" si="565"/>
        <v>112816.99115044248</v>
      </c>
      <c r="AD2302" s="141">
        <v>0.18720000000000001</v>
      </c>
      <c r="AE2302" s="186">
        <f t="shared" si="566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236" t="str">
        <f t="shared" si="558"/>
        <v>YAMAHA_Mounter</v>
      </c>
      <c r="AS2302" s="22">
        <f t="shared" si="557"/>
        <v>0</v>
      </c>
      <c r="AT2302" s="238" t="str">
        <f t="shared" si="559"/>
        <v>0-3 months</v>
      </c>
    </row>
    <row r="2303" spans="1:46" s="12" customFormat="1">
      <c r="A2303" s="13" t="s">
        <v>41</v>
      </c>
      <c r="B2303" s="179">
        <v>2022</v>
      </c>
      <c r="C2303" s="179">
        <v>8</v>
      </c>
      <c r="D2303" s="39" t="str">
        <f t="shared" si="560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561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562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85">
        <f t="shared" si="565"/>
        <v>226677.33818230091</v>
      </c>
      <c r="AD2303" s="141">
        <v>0.2324</v>
      </c>
      <c r="AE2303" s="186">
        <f t="shared" si="566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236" t="str">
        <f t="shared" si="558"/>
        <v>YAMAHA_Mounter</v>
      </c>
      <c r="AS2303" s="22">
        <f t="shared" si="557"/>
        <v>1</v>
      </c>
      <c r="AT2303" s="238" t="str">
        <f t="shared" si="559"/>
        <v>0-3 months</v>
      </c>
    </row>
    <row r="2304" spans="1:46" s="12" customFormat="1">
      <c r="A2304" s="13" t="s">
        <v>41</v>
      </c>
      <c r="B2304" s="179">
        <v>2022</v>
      </c>
      <c r="C2304" s="179">
        <v>8</v>
      </c>
      <c r="D2304" s="39" t="str">
        <f t="shared" si="560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561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562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85">
        <f t="shared" si="565"/>
        <v>72916.819469026552</v>
      </c>
      <c r="AD2304" s="141">
        <v>0.154</v>
      </c>
      <c r="AE2304" s="186">
        <f t="shared" si="566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236" t="str">
        <f t="shared" si="558"/>
        <v>YAMAHA_Mounter</v>
      </c>
      <c r="AS2304" s="22">
        <f t="shared" si="557"/>
        <v>1</v>
      </c>
      <c r="AT2304" s="238" t="str">
        <f t="shared" si="559"/>
        <v>0-3 months</v>
      </c>
    </row>
    <row r="2305" spans="1:46" s="12" customFormat="1">
      <c r="A2305" s="13" t="s">
        <v>41</v>
      </c>
      <c r="B2305" s="179">
        <v>2022</v>
      </c>
      <c r="C2305" s="179">
        <v>8</v>
      </c>
      <c r="D2305" s="39" t="str">
        <f t="shared" si="560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561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562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85">
        <f t="shared" si="565"/>
        <v>60325.752212389394</v>
      </c>
      <c r="AD2305" s="141">
        <v>0.13650000000000001</v>
      </c>
      <c r="AE2305" s="186">
        <f t="shared" si="566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236" t="str">
        <f t="shared" si="558"/>
        <v>YAMAHA_Mounter</v>
      </c>
      <c r="AS2305" s="22">
        <f t="shared" si="557"/>
        <v>1</v>
      </c>
      <c r="AT2305" s="238" t="str">
        <f t="shared" si="559"/>
        <v>0-3 months</v>
      </c>
    </row>
    <row r="2306" spans="1:46" s="12" customFormat="1">
      <c r="A2306" s="13" t="s">
        <v>41</v>
      </c>
      <c r="B2306" s="179">
        <v>2022</v>
      </c>
      <c r="C2306" s="179">
        <v>8</v>
      </c>
      <c r="D2306" s="39" t="str">
        <f t="shared" si="560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561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562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85">
        <f t="shared" si="565"/>
        <v>80897.376106194715</v>
      </c>
      <c r="AD2306" s="141">
        <v>0.14130000000000001</v>
      </c>
      <c r="AE2306" s="186">
        <f t="shared" si="566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236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38" t="str">
        <f t="shared" si="559"/>
        <v>0-3 months</v>
      </c>
    </row>
    <row r="2307" spans="1:46" s="12" customFormat="1">
      <c r="A2307" s="13" t="s">
        <v>41</v>
      </c>
      <c r="B2307" s="179">
        <v>2022</v>
      </c>
      <c r="C2307" s="179">
        <v>8</v>
      </c>
      <c r="D2307" s="39" t="str">
        <f t="shared" si="560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561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562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85">
        <f t="shared" si="565"/>
        <v>113540.17699115047</v>
      </c>
      <c r="AD2307" s="141">
        <v>0.14130000000000001</v>
      </c>
      <c r="AE2307" s="186">
        <f t="shared" si="566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236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38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41</v>
      </c>
      <c r="B2308" s="179">
        <v>2022</v>
      </c>
      <c r="C2308" s="179">
        <v>6</v>
      </c>
      <c r="D2308" s="39" t="str">
        <f t="shared" si="560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561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562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85">
        <f t="shared" si="565"/>
        <v>106915.99557522126</v>
      </c>
      <c r="AD2308" s="141">
        <v>0.17449999999999999</v>
      </c>
      <c r="AE2308" s="186">
        <f t="shared" si="566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236" t="str">
        <f t="shared" si="574"/>
        <v>YAMAHA_Mounter</v>
      </c>
      <c r="AS2308" s="22">
        <f t="shared" si="573"/>
        <v>3</v>
      </c>
      <c r="AT2308" s="238" t="str">
        <f t="shared" si="575"/>
        <v>0-3 months</v>
      </c>
    </row>
    <row r="2309" spans="1:46" s="12" customFormat="1">
      <c r="A2309" s="13" t="s">
        <v>41</v>
      </c>
      <c r="B2309" s="179">
        <v>2022</v>
      </c>
      <c r="C2309" s="179">
        <v>6</v>
      </c>
      <c r="D2309" s="39" t="str">
        <f t="shared" si="560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561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562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85">
        <f t="shared" si="565"/>
        <v>106915.99557522126</v>
      </c>
      <c r="AD2309" s="141">
        <v>0.17449999999999999</v>
      </c>
      <c r="AE2309" s="186">
        <f t="shared" si="566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236" t="str">
        <f t="shared" si="574"/>
        <v>YAMAHA_Mounter</v>
      </c>
      <c r="AS2309" s="22">
        <f t="shared" si="573"/>
        <v>3</v>
      </c>
      <c r="AT2309" s="238" t="str">
        <f t="shared" si="575"/>
        <v>0-3 months</v>
      </c>
    </row>
    <row r="2310" spans="1:46" s="12" customFormat="1">
      <c r="A2310" s="13" t="s">
        <v>41</v>
      </c>
      <c r="B2310" s="179">
        <v>2022</v>
      </c>
      <c r="C2310" s="179">
        <v>6</v>
      </c>
      <c r="D2310" s="39" t="str">
        <f t="shared" si="560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561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562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85">
        <f t="shared" si="565"/>
        <v>111371.94960000001</v>
      </c>
      <c r="AD2310" s="141">
        <v>0.14380000000000001</v>
      </c>
      <c r="AE2310" s="186">
        <f t="shared" si="566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236" t="str">
        <f t="shared" si="574"/>
        <v>YAMAHA_Mounter</v>
      </c>
      <c r="AS2310" s="22">
        <f t="shared" si="573"/>
        <v>4</v>
      </c>
      <c r="AT2310" s="238" t="str">
        <f t="shared" si="575"/>
        <v>4-6 months</v>
      </c>
    </row>
    <row r="2311" spans="1:46" s="12" customFormat="1">
      <c r="A2311" s="13" t="s">
        <v>41</v>
      </c>
      <c r="B2311" s="179">
        <v>2022</v>
      </c>
      <c r="C2311" s="179">
        <v>7</v>
      </c>
      <c r="D2311" s="39" t="str">
        <f t="shared" si="560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561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562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85">
        <f t="shared" si="565"/>
        <v>206587.31061946906</v>
      </c>
      <c r="AD2311" s="141">
        <v>0.2089</v>
      </c>
      <c r="AE2311" s="186">
        <f t="shared" si="566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236" t="str">
        <f t="shared" si="574"/>
        <v>YAMAHA_Mounter</v>
      </c>
      <c r="AS2311" s="22">
        <f t="shared" si="573"/>
        <v>3</v>
      </c>
      <c r="AT2311" s="238" t="str">
        <f t="shared" si="575"/>
        <v>0-3 months</v>
      </c>
    </row>
    <row r="2312" spans="1:46" s="12" customFormat="1">
      <c r="A2312" s="13" t="s">
        <v>41</v>
      </c>
      <c r="B2312" s="179">
        <v>2022</v>
      </c>
      <c r="C2312" s="179">
        <v>9</v>
      </c>
      <c r="D2312" s="39" t="str">
        <f t="shared" si="560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561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562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85">
        <f t="shared" si="565"/>
        <v>167632.91999999998</v>
      </c>
      <c r="AD2312" s="141">
        <v>0.21929999999999999</v>
      </c>
      <c r="AE2312" s="186">
        <f t="shared" si="566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236" t="str">
        <f t="shared" si="574"/>
        <v>YAMAHA_Mounter</v>
      </c>
      <c r="AS2312" s="22">
        <f t="shared" si="573"/>
        <v>1</v>
      </c>
      <c r="AT2312" s="238" t="str">
        <f t="shared" si="575"/>
        <v>0-3 months</v>
      </c>
    </row>
    <row r="2313" spans="1:46" s="12" customFormat="1">
      <c r="A2313" s="13" t="s">
        <v>41</v>
      </c>
      <c r="B2313" s="179">
        <v>2022</v>
      </c>
      <c r="C2313" s="179">
        <v>9</v>
      </c>
      <c r="D2313" s="39" t="str">
        <f t="shared" si="560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561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562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85">
        <f t="shared" si="565"/>
        <v>215528.04</v>
      </c>
      <c r="AD2313" s="141">
        <v>0.21929999999999999</v>
      </c>
      <c r="AE2313" s="186">
        <f t="shared" si="566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236" t="str">
        <f t="shared" si="574"/>
        <v>YAMAHA_Mounter</v>
      </c>
      <c r="AS2313" s="22">
        <f t="shared" si="573"/>
        <v>1</v>
      </c>
      <c r="AT2313" s="238" t="str">
        <f t="shared" si="575"/>
        <v>0-3 months</v>
      </c>
    </row>
    <row r="2314" spans="1:46" s="12" customFormat="1">
      <c r="A2314" s="13" t="s">
        <v>41</v>
      </c>
      <c r="B2314" s="179">
        <v>2022</v>
      </c>
      <c r="C2314" s="179">
        <v>9</v>
      </c>
      <c r="D2314" s="39" t="str">
        <f t="shared" si="560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561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562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85">
        <f t="shared" si="565"/>
        <v>100029.13200000001</v>
      </c>
      <c r="AD2314" s="141">
        <v>0.14330000000000001</v>
      </c>
      <c r="AE2314" s="186">
        <f t="shared" si="566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236" t="str">
        <f t="shared" si="574"/>
        <v>YAMAHA_Mounter</v>
      </c>
      <c r="AS2314" s="22">
        <f t="shared" si="573"/>
        <v>1</v>
      </c>
      <c r="AT2314" s="238" t="str">
        <f t="shared" si="575"/>
        <v>0-3 months</v>
      </c>
    </row>
    <row r="2315" spans="1:46" s="12" customFormat="1">
      <c r="A2315" s="13" t="s">
        <v>41</v>
      </c>
      <c r="B2315" s="179">
        <v>2022</v>
      </c>
      <c r="C2315" s="179">
        <v>9</v>
      </c>
      <c r="D2315" s="39" t="str">
        <f t="shared" si="560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561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562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85">
        <f t="shared" si="565"/>
        <v>60335.032000000007</v>
      </c>
      <c r="AD2315" s="141">
        <v>0.14330000000000001</v>
      </c>
      <c r="AE2315" s="186">
        <f t="shared" si="566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236" t="str">
        <f t="shared" si="574"/>
        <v>YAMAHA_Mounter</v>
      </c>
      <c r="AS2315" s="22">
        <f t="shared" si="573"/>
        <v>1</v>
      </c>
      <c r="AT2315" s="238" t="str">
        <f t="shared" si="575"/>
        <v>0-3 months</v>
      </c>
    </row>
    <row r="2316" spans="1:46" s="12" customFormat="1">
      <c r="A2316" s="13" t="s">
        <v>41</v>
      </c>
      <c r="B2316" s="179">
        <v>2022</v>
      </c>
      <c r="C2316" s="179">
        <v>9</v>
      </c>
      <c r="D2316" s="39" t="str">
        <f t="shared" si="560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561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562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85">
        <f t="shared" si="565"/>
        <v>60335.032000000007</v>
      </c>
      <c r="AD2316" s="141">
        <v>0.14330000000000001</v>
      </c>
      <c r="AE2316" s="186">
        <f t="shared" si="566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236" t="str">
        <f t="shared" si="574"/>
        <v>YAMAHA_Mounter</v>
      </c>
      <c r="AS2316" s="22">
        <f t="shared" si="573"/>
        <v>1</v>
      </c>
      <c r="AT2316" s="238" t="str">
        <f t="shared" si="575"/>
        <v>0-3 months</v>
      </c>
    </row>
    <row r="2317" spans="1:46" s="12" customFormat="1">
      <c r="A2317" s="13" t="s">
        <v>41</v>
      </c>
      <c r="B2317" s="179">
        <v>2022</v>
      </c>
      <c r="C2317" s="179">
        <v>9</v>
      </c>
      <c r="D2317" s="39" t="str">
        <f t="shared" si="560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561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562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85">
        <f t="shared" si="565"/>
        <v>60335.032000000007</v>
      </c>
      <c r="AD2317" s="141">
        <v>0.14330000000000001</v>
      </c>
      <c r="AE2317" s="186">
        <f t="shared" si="566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236" t="str">
        <f t="shared" si="574"/>
        <v>YAMAHA_Mounter</v>
      </c>
      <c r="AS2317" s="22">
        <f t="shared" si="573"/>
        <v>1</v>
      </c>
      <c r="AT2317" s="238" t="str">
        <f t="shared" si="575"/>
        <v>0-3 months</v>
      </c>
    </row>
    <row r="2318" spans="1:46" s="12" customFormat="1">
      <c r="A2318" s="13" t="s">
        <v>41</v>
      </c>
      <c r="B2318" s="179">
        <v>2022</v>
      </c>
      <c r="C2318" s="179">
        <v>9</v>
      </c>
      <c r="D2318" s="39" t="str">
        <f t="shared" si="560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561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562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85">
        <f t="shared" si="565"/>
        <v>54439.292035398241</v>
      </c>
      <c r="AD2318" s="141">
        <v>0.12709999999999999</v>
      </c>
      <c r="AE2318" s="186">
        <f t="shared" si="566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236" t="str">
        <f t="shared" si="574"/>
        <v>YAMAHA_Mounter</v>
      </c>
      <c r="AS2318" s="22">
        <f t="shared" si="573"/>
        <v>1</v>
      </c>
      <c r="AT2318" s="238" t="str">
        <f t="shared" si="575"/>
        <v>0-3 months</v>
      </c>
    </row>
    <row r="2319" spans="1:46" s="12" customFormat="1">
      <c r="A2319" s="13" t="s">
        <v>41</v>
      </c>
      <c r="B2319" s="179">
        <v>2022</v>
      </c>
      <c r="C2319" s="179">
        <v>9</v>
      </c>
      <c r="D2319" s="39" t="str">
        <f t="shared" si="560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561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562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85">
        <f t="shared" si="565"/>
        <v>110221.46017699117</v>
      </c>
      <c r="AD2319" s="141">
        <v>0.14610000000000001</v>
      </c>
      <c r="AE2319" s="186">
        <f t="shared" si="566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236" t="str">
        <f t="shared" si="574"/>
        <v>YAMAHA_Mounter</v>
      </c>
      <c r="AS2319" s="22">
        <f t="shared" si="573"/>
        <v>1</v>
      </c>
      <c r="AT2319" s="238" t="str">
        <f t="shared" si="575"/>
        <v>0-3 months</v>
      </c>
    </row>
    <row r="2320" spans="1:46" s="12" customFormat="1">
      <c r="A2320" s="13" t="s">
        <v>41</v>
      </c>
      <c r="B2320" s="179">
        <v>2022</v>
      </c>
      <c r="C2320" s="179">
        <v>9</v>
      </c>
      <c r="D2320" s="39" t="str">
        <f t="shared" si="560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561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562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85">
        <f t="shared" si="565"/>
        <v>110221.46017699117</v>
      </c>
      <c r="AD2320" s="141">
        <v>0.14610000000000001</v>
      </c>
      <c r="AE2320" s="186">
        <f t="shared" si="566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236" t="str">
        <f t="shared" si="574"/>
        <v>YAMAHA_Mounter</v>
      </c>
      <c r="AS2320" s="22">
        <f t="shared" si="573"/>
        <v>1</v>
      </c>
      <c r="AT2320" s="238" t="str">
        <f t="shared" si="575"/>
        <v>0-3 months</v>
      </c>
    </row>
    <row r="2321" spans="1:46" s="12" customFormat="1">
      <c r="A2321" s="13" t="s">
        <v>41</v>
      </c>
      <c r="B2321" s="179">
        <v>2022</v>
      </c>
      <c r="C2321" s="179">
        <v>9</v>
      </c>
      <c r="D2321" s="39" t="str">
        <f t="shared" si="560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561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562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85">
        <f t="shared" si="565"/>
        <v>134736.37168141597</v>
      </c>
      <c r="AD2321" s="141">
        <v>0.15210000000000001</v>
      </c>
      <c r="AE2321" s="186">
        <f t="shared" si="566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236" t="str">
        <f t="shared" si="574"/>
        <v>YAMAHA_Mounter</v>
      </c>
      <c r="AS2321" s="22">
        <f t="shared" si="573"/>
        <v>1</v>
      </c>
      <c r="AT2321" s="238" t="str">
        <f t="shared" si="575"/>
        <v>0-3 months</v>
      </c>
    </row>
    <row r="2322" spans="1:46" s="12" customFormat="1">
      <c r="A2322" s="13" t="s">
        <v>41</v>
      </c>
      <c r="B2322" s="179">
        <v>2022</v>
      </c>
      <c r="C2322" s="179">
        <v>9</v>
      </c>
      <c r="D2322" s="39" t="str">
        <f t="shared" si="560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561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562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85">
        <f t="shared" si="565"/>
        <v>103643.36283185842</v>
      </c>
      <c r="AD2322" s="141">
        <v>0.15210000000000001</v>
      </c>
      <c r="AE2322" s="186">
        <f t="shared" si="566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236" t="str">
        <f t="shared" si="574"/>
        <v>YAMAHA_Mounter</v>
      </c>
      <c r="AS2322" s="22">
        <f t="shared" si="573"/>
        <v>1</v>
      </c>
      <c r="AT2322" s="238" t="str">
        <f t="shared" si="575"/>
        <v>0-3 months</v>
      </c>
    </row>
    <row r="2323" spans="1:46" s="12" customFormat="1">
      <c r="A2323" s="13" t="s">
        <v>41</v>
      </c>
      <c r="B2323" s="179">
        <v>2022</v>
      </c>
      <c r="C2323" s="179">
        <v>9</v>
      </c>
      <c r="D2323" s="39" t="str">
        <f t="shared" si="560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561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562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85">
        <f t="shared" si="565"/>
        <v>77387.04424778762</v>
      </c>
      <c r="AD2323" s="141">
        <v>0.15679999999999999</v>
      </c>
      <c r="AE2323" s="186">
        <f t="shared" si="566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236" t="str">
        <f t="shared" si="574"/>
        <v>YAMAHA_Mounter</v>
      </c>
      <c r="AS2323" s="22">
        <f t="shared" si="573"/>
        <v>1</v>
      </c>
      <c r="AT2323" s="238" t="str">
        <f t="shared" si="575"/>
        <v>0-3 months</v>
      </c>
    </row>
    <row r="2324" spans="1:46" s="12" customFormat="1">
      <c r="A2324" s="13" t="s">
        <v>41</v>
      </c>
      <c r="B2324" s="179">
        <v>2022</v>
      </c>
      <c r="C2324" s="179">
        <v>10</v>
      </c>
      <c r="D2324" s="39" t="str">
        <f t="shared" si="560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561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562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85">
        <f t="shared" si="565"/>
        <v>75399.646017699139</v>
      </c>
      <c r="AD2324" s="141">
        <v>0.1648</v>
      </c>
      <c r="AE2324" s="186">
        <f t="shared" si="566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236" t="str">
        <f t="shared" si="574"/>
        <v>YAMAHA_Mounter</v>
      </c>
      <c r="AS2324" s="22">
        <f t="shared" si="573"/>
        <v>0</v>
      </c>
      <c r="AT2324" s="238" t="str">
        <f t="shared" si="575"/>
        <v>0-3 months</v>
      </c>
    </row>
    <row r="2325" spans="1:46" s="12" customFormat="1">
      <c r="A2325" s="13" t="s">
        <v>41</v>
      </c>
      <c r="B2325" s="179">
        <v>2022</v>
      </c>
      <c r="C2325" s="179">
        <v>10</v>
      </c>
      <c r="D2325" s="39" t="str">
        <f t="shared" si="560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561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562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85">
        <f t="shared" si="565"/>
        <v>121334.28318584074</v>
      </c>
      <c r="AD2325" s="141">
        <v>0.15090000000000001</v>
      </c>
      <c r="AE2325" s="186">
        <f t="shared" si="566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236" t="str">
        <f t="shared" si="574"/>
        <v>YAMAHA_Mounter</v>
      </c>
      <c r="AS2325" s="22">
        <f t="shared" si="573"/>
        <v>0</v>
      </c>
      <c r="AT2325" s="238" t="str">
        <f t="shared" si="575"/>
        <v>0-3 months</v>
      </c>
    </row>
    <row r="2326" spans="1:46" s="12" customFormat="1">
      <c r="A2326" s="13" t="s">
        <v>41</v>
      </c>
      <c r="B2326" s="179">
        <v>2022</v>
      </c>
      <c r="C2326" s="179">
        <v>10</v>
      </c>
      <c r="D2326" s="39" t="str">
        <f t="shared" si="560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561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562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85">
        <f t="shared" si="565"/>
        <v>162169.69026548677</v>
      </c>
      <c r="AD2326" s="141">
        <v>0.18010000000000001</v>
      </c>
      <c r="AE2326" s="186">
        <f t="shared" si="566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236" t="str">
        <f t="shared" si="574"/>
        <v>YAMAHA_Mounter</v>
      </c>
      <c r="AS2326" s="22">
        <f t="shared" si="573"/>
        <v>0</v>
      </c>
      <c r="AT2326" s="238" t="str">
        <f t="shared" si="575"/>
        <v>0-3 months</v>
      </c>
    </row>
    <row r="2327" spans="1:46" s="12" customFormat="1">
      <c r="A2327" s="13" t="s">
        <v>41</v>
      </c>
      <c r="B2327" s="179">
        <v>2022</v>
      </c>
      <c r="C2327" s="179">
        <v>10</v>
      </c>
      <c r="D2327" s="39" t="str">
        <f t="shared" si="560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561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562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85">
        <f t="shared" si="565"/>
        <v>162169.69026548677</v>
      </c>
      <c r="AD2327" s="141">
        <v>0.18010000000000001</v>
      </c>
      <c r="AE2327" s="186">
        <f t="shared" si="566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236" t="str">
        <f t="shared" si="574"/>
        <v>YAMAHA_Mounter</v>
      </c>
      <c r="AS2327" s="22">
        <f t="shared" si="573"/>
        <v>0</v>
      </c>
      <c r="AT2327" s="238" t="str">
        <f t="shared" si="575"/>
        <v>0-3 months</v>
      </c>
    </row>
    <row r="2328" spans="1:46" s="12" customFormat="1">
      <c r="A2328" s="13" t="s">
        <v>41</v>
      </c>
      <c r="B2328" s="179">
        <v>2022</v>
      </c>
      <c r="C2328" s="179">
        <v>10</v>
      </c>
      <c r="D2328" s="39" t="str">
        <f t="shared" si="560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561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562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85">
        <f t="shared" si="565"/>
        <v>162169.69026548677</v>
      </c>
      <c r="AD2328" s="141">
        <v>0.18010000000000001</v>
      </c>
      <c r="AE2328" s="186">
        <f t="shared" si="566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236" t="str">
        <f t="shared" si="574"/>
        <v>YAMAHA_Mounter</v>
      </c>
      <c r="AS2328" s="22">
        <f t="shared" si="573"/>
        <v>0</v>
      </c>
      <c r="AT2328" s="238" t="str">
        <f t="shared" si="575"/>
        <v>0-3 months</v>
      </c>
    </row>
    <row r="2329" spans="1:46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85">
        <f t="shared" ref="AC2329:AC2392" si="581">IF(R2329&lt;&gt;"",AB2329*AD2329,"")</f>
        <v>162169.69026548677</v>
      </c>
      <c r="AD2329" s="141">
        <v>0.18010000000000001</v>
      </c>
      <c r="AE2329" s="186">
        <f t="shared" ref="AE2329:AE2392" si="582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236" t="str">
        <f t="shared" si="574"/>
        <v>YAMAHA_Mounter</v>
      </c>
      <c r="AS2329" s="22">
        <f t="shared" si="573"/>
        <v>0</v>
      </c>
      <c r="AT2329" s="238" t="str">
        <f t="shared" si="575"/>
        <v>0-3 months</v>
      </c>
    </row>
    <row r="2330" spans="1:46" s="12" customFormat="1">
      <c r="A2330" s="13" t="s">
        <v>41</v>
      </c>
      <c r="B2330" s="179">
        <v>2022</v>
      </c>
      <c r="C2330" s="179">
        <v>10</v>
      </c>
      <c r="D2330" s="39" t="str">
        <f t="shared" si="576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577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578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85">
        <f t="shared" si="581"/>
        <v>124616.44955752214</v>
      </c>
      <c r="AD2330" s="141">
        <v>0.18010000000000001</v>
      </c>
      <c r="AE2330" s="186">
        <f t="shared" si="582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236" t="str">
        <f t="shared" si="574"/>
        <v>YAMAHA_Mounter</v>
      </c>
      <c r="AS2330" s="22">
        <f t="shared" si="573"/>
        <v>0</v>
      </c>
      <c r="AT2330" s="238" t="str">
        <f t="shared" si="575"/>
        <v>0-3 months</v>
      </c>
    </row>
    <row r="2331" spans="1:46" s="12" customFormat="1">
      <c r="A2331" s="13" t="s">
        <v>41</v>
      </c>
      <c r="B2331" s="179">
        <v>2022</v>
      </c>
      <c r="C2331" s="179">
        <v>10</v>
      </c>
      <c r="D2331" s="39" t="str">
        <f t="shared" si="576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577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578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85">
        <f t="shared" si="581"/>
        <v>124616.44955752214</v>
      </c>
      <c r="AD2331" s="141">
        <v>0.18010000000000001</v>
      </c>
      <c r="AE2331" s="186">
        <f t="shared" si="582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236" t="str">
        <f t="shared" si="574"/>
        <v>YAMAHA_Mounter</v>
      </c>
      <c r="AS2331" s="22">
        <f t="shared" si="573"/>
        <v>0</v>
      </c>
      <c r="AT2331" s="238" t="str">
        <f t="shared" si="575"/>
        <v>0-3 months</v>
      </c>
    </row>
    <row r="2332" spans="1:46" s="12" customFormat="1">
      <c r="A2332" s="13" t="s">
        <v>41</v>
      </c>
      <c r="B2332" s="179">
        <v>2022</v>
      </c>
      <c r="C2332" s="179">
        <v>10</v>
      </c>
      <c r="D2332" s="39" t="str">
        <f t="shared" si="576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577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578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85">
        <f t="shared" si="581"/>
        <v>55755.398230088511</v>
      </c>
      <c r="AD2332" s="141">
        <v>0.13320000000000001</v>
      </c>
      <c r="AE2332" s="186">
        <f t="shared" si="582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236" t="str">
        <f t="shared" si="574"/>
        <v>YAMAHA_Mounter</v>
      </c>
      <c r="AS2332" s="22">
        <f t="shared" si="573"/>
        <v>0</v>
      </c>
      <c r="AT2332" s="238" t="str">
        <f t="shared" si="575"/>
        <v>0-3 months</v>
      </c>
    </row>
    <row r="2333" spans="1:46" s="12" customFormat="1">
      <c r="A2333" s="13" t="s">
        <v>41</v>
      </c>
      <c r="B2333" s="179">
        <v>2022</v>
      </c>
      <c r="C2333" s="179">
        <v>10</v>
      </c>
      <c r="D2333" s="39" t="str">
        <f t="shared" si="576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577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578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85">
        <f t="shared" si="581"/>
        <v>80075.16</v>
      </c>
      <c r="AD2333" s="141">
        <v>8.0299999999999996E-2</v>
      </c>
      <c r="AE2333" s="186">
        <f t="shared" si="582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236" t="str">
        <f t="shared" si="574"/>
        <v>YAMAHA_Mounter</v>
      </c>
      <c r="AS2333" s="22">
        <f t="shared" si="573"/>
        <v>0</v>
      </c>
      <c r="AT2333" s="238" t="str">
        <f t="shared" si="575"/>
        <v>0-3 months</v>
      </c>
    </row>
    <row r="2334" spans="1:46" s="12" customFormat="1">
      <c r="A2334" s="13" t="s">
        <v>41</v>
      </c>
      <c r="B2334" s="179">
        <v>2022</v>
      </c>
      <c r="C2334" s="179">
        <v>10</v>
      </c>
      <c r="D2334" s="39" t="str">
        <f t="shared" si="576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577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578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85">
        <f t="shared" si="581"/>
        <v>51159.13</v>
      </c>
      <c r="AD2334" s="141">
        <v>8.0299999999999996E-2</v>
      </c>
      <c r="AE2334" s="186">
        <f t="shared" si="582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236" t="str">
        <f t="shared" si="574"/>
        <v>YAMAHA_Mounter</v>
      </c>
      <c r="AS2334" s="22">
        <f t="shared" si="573"/>
        <v>0</v>
      </c>
      <c r="AT2334" s="238" t="str">
        <f t="shared" si="575"/>
        <v>0-3 months</v>
      </c>
    </row>
    <row r="2335" spans="1:46" s="12" customFormat="1">
      <c r="A2335" s="13" t="s">
        <v>41</v>
      </c>
      <c r="B2335" s="179">
        <v>2022</v>
      </c>
      <c r="C2335" s="179">
        <v>8</v>
      </c>
      <c r="D2335" s="39" t="str">
        <f t="shared" si="576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577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578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85">
        <f t="shared" si="581"/>
        <v>164941.71527787615</v>
      </c>
      <c r="AD2335" s="141">
        <v>0.1522</v>
      </c>
      <c r="AE2335" s="186">
        <f t="shared" si="582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236" t="str">
        <f t="shared" si="574"/>
        <v>YAMAHA_Mounter</v>
      </c>
      <c r="AS2335" s="22">
        <f t="shared" si="573"/>
        <v>3</v>
      </c>
      <c r="AT2335" s="238" t="str">
        <f t="shared" si="575"/>
        <v>0-3 months</v>
      </c>
    </row>
    <row r="2336" spans="1:46" s="12" customFormat="1">
      <c r="A2336" s="13" t="s">
        <v>41</v>
      </c>
      <c r="B2336" s="179">
        <v>2022</v>
      </c>
      <c r="C2336" s="179">
        <v>8</v>
      </c>
      <c r="D2336" s="39" t="str">
        <f t="shared" si="576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577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578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85">
        <f t="shared" si="581"/>
        <v>79278.69026548673</v>
      </c>
      <c r="AD2336" s="141">
        <v>0.1522</v>
      </c>
      <c r="AE2336" s="186">
        <f t="shared" si="582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236" t="str">
        <f t="shared" si="574"/>
        <v>YAMAHA_Mounter</v>
      </c>
      <c r="AS2336" s="22">
        <f t="shared" si="573"/>
        <v>3</v>
      </c>
      <c r="AT2336" s="238" t="str">
        <f t="shared" si="575"/>
        <v>0-3 months</v>
      </c>
    </row>
    <row r="2337" spans="1:46" s="12" customFormat="1">
      <c r="A2337" s="13" t="s">
        <v>41</v>
      </c>
      <c r="B2337" s="179">
        <v>2022</v>
      </c>
      <c r="C2337" s="179">
        <v>8</v>
      </c>
      <c r="D2337" s="39" t="str">
        <f t="shared" si="576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577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578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85">
        <f t="shared" si="581"/>
        <v>98916.530973451343</v>
      </c>
      <c r="AD2337" s="141">
        <v>0.1522</v>
      </c>
      <c r="AE2337" s="186">
        <f t="shared" si="582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236" t="str">
        <f t="shared" si="574"/>
        <v>YAMAHA_Mounter</v>
      </c>
      <c r="AS2337" s="22">
        <f t="shared" si="573"/>
        <v>3</v>
      </c>
      <c r="AT2337" s="238" t="str">
        <f t="shared" si="575"/>
        <v>0-3 months</v>
      </c>
    </row>
    <row r="2338" spans="1:46" s="12" customFormat="1">
      <c r="A2338" s="13" t="s">
        <v>41</v>
      </c>
      <c r="B2338" s="179">
        <v>2022</v>
      </c>
      <c r="C2338" s="179">
        <v>8</v>
      </c>
      <c r="D2338" s="39" t="str">
        <f t="shared" si="576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577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578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85">
        <f t="shared" si="581"/>
        <v>177734.81115000002</v>
      </c>
      <c r="AD2338" s="141">
        <v>0.16020000000000001</v>
      </c>
      <c r="AE2338" s="186">
        <f t="shared" si="582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236" t="str">
        <f t="shared" si="574"/>
        <v>YAMAHA_Mounter</v>
      </c>
      <c r="AS2338" s="22">
        <f t="shared" si="573"/>
        <v>3</v>
      </c>
      <c r="AT2338" s="238" t="str">
        <f t="shared" si="575"/>
        <v>0-3 months</v>
      </c>
    </row>
    <row r="2339" spans="1:46" s="12" customFormat="1">
      <c r="A2339" s="13" t="s">
        <v>41</v>
      </c>
      <c r="B2339" s="179">
        <v>2022</v>
      </c>
      <c r="C2339" s="179">
        <v>8</v>
      </c>
      <c r="D2339" s="39" t="str">
        <f t="shared" si="576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577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578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85">
        <f t="shared" si="581"/>
        <v>177734.81115000002</v>
      </c>
      <c r="AD2339" s="141">
        <v>0.16020000000000001</v>
      </c>
      <c r="AE2339" s="186">
        <f t="shared" si="582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236" t="str">
        <f t="shared" si="574"/>
        <v>YAMAHA_Mounter</v>
      </c>
      <c r="AS2339" s="22">
        <f t="shared" si="573"/>
        <v>3</v>
      </c>
      <c r="AT2339" s="238" t="str">
        <f t="shared" si="575"/>
        <v>0-3 months</v>
      </c>
    </row>
    <row r="2340" spans="1:46" s="12" customFormat="1">
      <c r="A2340" s="13" t="s">
        <v>41</v>
      </c>
      <c r="B2340" s="179">
        <v>2022</v>
      </c>
      <c r="C2340" s="179">
        <v>9</v>
      </c>
      <c r="D2340" s="39" t="str">
        <f t="shared" si="576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577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578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85">
        <f t="shared" si="581"/>
        <v>60883.756319283515</v>
      </c>
      <c r="AD2340" s="141">
        <v>9.8500000000000004E-2</v>
      </c>
      <c r="AE2340" s="186">
        <f t="shared" si="582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236" t="str">
        <f t="shared" si="574"/>
        <v>YAMAHA_Mounter</v>
      </c>
      <c r="AS2340" s="22">
        <f t="shared" si="573"/>
        <v>2</v>
      </c>
      <c r="AT2340" s="238" t="str">
        <f t="shared" si="575"/>
        <v>0-3 months</v>
      </c>
    </row>
    <row r="2341" spans="1:46" s="12" customFormat="1">
      <c r="A2341" s="13" t="s">
        <v>41</v>
      </c>
      <c r="B2341" s="179">
        <v>2022</v>
      </c>
      <c r="C2341" s="179">
        <v>9</v>
      </c>
      <c r="D2341" s="39" t="str">
        <f t="shared" si="576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577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578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85">
        <f t="shared" si="581"/>
        <v>60883.756319283515</v>
      </c>
      <c r="AD2341" s="141">
        <v>9.8500000000000004E-2</v>
      </c>
      <c r="AE2341" s="186">
        <f t="shared" si="582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236" t="str">
        <f t="shared" si="574"/>
        <v>YAMAHA_Mounter</v>
      </c>
      <c r="AS2341" s="22">
        <f t="shared" si="573"/>
        <v>2</v>
      </c>
      <c r="AT2341" s="238" t="str">
        <f t="shared" si="575"/>
        <v>0-3 months</v>
      </c>
    </row>
    <row r="2342" spans="1:46" s="12" customFormat="1">
      <c r="A2342" s="13" t="s">
        <v>41</v>
      </c>
      <c r="B2342" s="179">
        <v>2022</v>
      </c>
      <c r="C2342" s="179">
        <v>9</v>
      </c>
      <c r="D2342" s="39" t="str">
        <f t="shared" si="576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577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578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85">
        <f t="shared" si="581"/>
        <v>38380.803872116499</v>
      </c>
      <c r="AD2342" s="141">
        <v>9.8500000000000004E-2</v>
      </c>
      <c r="AE2342" s="186">
        <f t="shared" si="582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236" t="str">
        <f t="shared" si="574"/>
        <v>YAMAHA_Mounter</v>
      </c>
      <c r="AS2342" s="22">
        <f t="shared" si="573"/>
        <v>2</v>
      </c>
      <c r="AT2342" s="238" t="str">
        <f t="shared" si="575"/>
        <v>0-3 months</v>
      </c>
    </row>
    <row r="2343" spans="1:46" s="12" customFormat="1">
      <c r="A2343" s="13" t="s">
        <v>41</v>
      </c>
      <c r="B2343" s="179">
        <v>2022</v>
      </c>
      <c r="C2343" s="179">
        <v>9</v>
      </c>
      <c r="D2343" s="39" t="str">
        <f t="shared" si="576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577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578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85">
        <f t="shared" si="581"/>
        <v>38380.803872116499</v>
      </c>
      <c r="AD2343" s="141">
        <v>9.8500000000000004E-2</v>
      </c>
      <c r="AE2343" s="186">
        <f t="shared" si="582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236" t="str">
        <f t="shared" si="574"/>
        <v>YAMAHA_Mounter</v>
      </c>
      <c r="AS2343" s="22">
        <f t="shared" si="573"/>
        <v>2</v>
      </c>
      <c r="AT2343" s="238" t="str">
        <f t="shared" si="575"/>
        <v>0-3 months</v>
      </c>
    </row>
    <row r="2344" spans="1:46" s="12" customFormat="1">
      <c r="A2344" s="13" t="s">
        <v>41</v>
      </c>
      <c r="B2344" s="179">
        <v>2022</v>
      </c>
      <c r="C2344" s="179">
        <v>10</v>
      </c>
      <c r="D2344" s="39" t="str">
        <f t="shared" si="576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577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578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85">
        <f t="shared" si="581"/>
        <v>93931.327433628336</v>
      </c>
      <c r="AD2344" s="141">
        <v>0.1512</v>
      </c>
      <c r="AE2344" s="186">
        <f t="shared" si="582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236" t="str">
        <f t="shared" si="574"/>
        <v>YAMAHA_Mounter</v>
      </c>
      <c r="AS2344" s="22">
        <f t="shared" si="573"/>
        <v>1</v>
      </c>
      <c r="AT2344" s="238" t="str">
        <f t="shared" si="575"/>
        <v>0-3 months</v>
      </c>
    </row>
    <row r="2345" spans="1:46" s="12" customFormat="1">
      <c r="A2345" s="13" t="s">
        <v>41</v>
      </c>
      <c r="B2345" s="179">
        <v>2022</v>
      </c>
      <c r="C2345" s="179">
        <v>10</v>
      </c>
      <c r="D2345" s="39" t="str">
        <f t="shared" si="576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577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578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85">
        <f t="shared" si="581"/>
        <v>118497.98230088499</v>
      </c>
      <c r="AD2345" s="141">
        <v>0.1512</v>
      </c>
      <c r="AE2345" s="186">
        <f t="shared" si="582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236" t="str">
        <f t="shared" si="574"/>
        <v>YAMAHA_Mounter</v>
      </c>
      <c r="AS2345" s="22">
        <f t="shared" si="573"/>
        <v>1</v>
      </c>
      <c r="AT2345" s="238" t="str">
        <f t="shared" si="575"/>
        <v>0-3 months</v>
      </c>
    </row>
    <row r="2346" spans="1:46" s="12" customFormat="1">
      <c r="A2346" s="13" t="s">
        <v>41</v>
      </c>
      <c r="B2346" s="179">
        <v>2022</v>
      </c>
      <c r="C2346" s="179">
        <v>10</v>
      </c>
      <c r="D2346" s="39" t="str">
        <f t="shared" si="576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577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578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85">
        <f t="shared" si="581"/>
        <v>135468.31858407083</v>
      </c>
      <c r="AD2346" s="141">
        <v>0.1492</v>
      </c>
      <c r="AE2346" s="186">
        <f t="shared" si="582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236" t="str">
        <f t="shared" si="574"/>
        <v>YAMAHA_Mounter</v>
      </c>
      <c r="AS2346" s="22">
        <f t="shared" si="573"/>
        <v>1</v>
      </c>
      <c r="AT2346" s="238" t="str">
        <f t="shared" si="575"/>
        <v>0-3 months</v>
      </c>
    </row>
    <row r="2347" spans="1:46" s="12" customFormat="1">
      <c r="A2347" s="13" t="s">
        <v>41</v>
      </c>
      <c r="B2347" s="179">
        <v>2022</v>
      </c>
      <c r="C2347" s="179">
        <v>10</v>
      </c>
      <c r="D2347" s="39" t="str">
        <f t="shared" si="576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577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578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85">
        <f t="shared" si="581"/>
        <v>106661.94690265489</v>
      </c>
      <c r="AD2347" s="141">
        <v>0.124</v>
      </c>
      <c r="AE2347" s="186">
        <f t="shared" si="582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236" t="str">
        <f t="shared" si="574"/>
        <v>YAMAHA_Mounter</v>
      </c>
      <c r="AS2347" s="22">
        <f t="shared" si="573"/>
        <v>1</v>
      </c>
      <c r="AT2347" s="238" t="str">
        <f t="shared" si="575"/>
        <v>0-3 months</v>
      </c>
    </row>
    <row r="2348" spans="1:46" s="12" customFormat="1">
      <c r="A2348" s="13" t="s">
        <v>41</v>
      </c>
      <c r="B2348" s="179">
        <v>2022</v>
      </c>
      <c r="C2348" s="179">
        <v>10</v>
      </c>
      <c r="D2348" s="39" t="str">
        <f t="shared" si="576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577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578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85">
        <f t="shared" si="581"/>
        <v>82959.292035398234</v>
      </c>
      <c r="AD2348" s="141">
        <v>0.124</v>
      </c>
      <c r="AE2348" s="186">
        <f t="shared" si="582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236" t="str">
        <f t="shared" si="574"/>
        <v>YAMAHA_Mounter</v>
      </c>
      <c r="AS2348" s="22">
        <f t="shared" si="573"/>
        <v>1</v>
      </c>
      <c r="AT2348" s="238" t="str">
        <f t="shared" si="575"/>
        <v>0-3 months</v>
      </c>
    </row>
    <row r="2349" spans="1:46" s="12" customFormat="1">
      <c r="A2349" s="13" t="s">
        <v>41</v>
      </c>
      <c r="B2349" s="179">
        <v>2022</v>
      </c>
      <c r="C2349" s="179">
        <v>10</v>
      </c>
      <c r="D2349" s="39" t="str">
        <f t="shared" si="576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577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578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85">
        <f t="shared" si="581"/>
        <v>66688.566371681431</v>
      </c>
      <c r="AD2349" s="141">
        <v>0.1424</v>
      </c>
      <c r="AE2349" s="186">
        <f t="shared" si="582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236" t="str">
        <f t="shared" si="574"/>
        <v>YAMAHA_Mounter</v>
      </c>
      <c r="AS2349" s="22">
        <f t="shared" si="573"/>
        <v>1</v>
      </c>
      <c r="AT2349" s="238" t="str">
        <f t="shared" si="575"/>
        <v>0-3 months</v>
      </c>
    </row>
    <row r="2350" spans="1:46" s="12" customFormat="1">
      <c r="A2350" s="13" t="s">
        <v>41</v>
      </c>
      <c r="B2350" s="179">
        <v>2022</v>
      </c>
      <c r="C2350" s="179">
        <v>10</v>
      </c>
      <c r="D2350" s="39" t="str">
        <f t="shared" si="576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577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578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85">
        <f t="shared" si="581"/>
        <v>77954.973451327445</v>
      </c>
      <c r="AD2350" s="141">
        <v>9.7100000000000006E-2</v>
      </c>
      <c r="AE2350" s="186">
        <f t="shared" si="582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236" t="str">
        <f t="shared" si="574"/>
        <v>YAMAHA_Mounter</v>
      </c>
      <c r="AS2350" s="22">
        <f t="shared" si="573"/>
        <v>1</v>
      </c>
      <c r="AT2350" s="238" t="str">
        <f t="shared" si="575"/>
        <v>0-3 months</v>
      </c>
    </row>
    <row r="2351" spans="1:46" s="12" customFormat="1">
      <c r="A2351" s="13" t="s">
        <v>41</v>
      </c>
      <c r="B2351" s="179">
        <v>2022</v>
      </c>
      <c r="C2351" s="179">
        <v>11</v>
      </c>
      <c r="D2351" s="39" t="str">
        <f t="shared" si="576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577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578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85">
        <f t="shared" si="581"/>
        <v>72802.322123893828</v>
      </c>
      <c r="AD2351" s="141">
        <v>0.1082</v>
      </c>
      <c r="AE2351" s="186">
        <f t="shared" si="582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236" t="str">
        <f t="shared" si="574"/>
        <v>YAMAHA_Mounter</v>
      </c>
      <c r="AS2351" s="22">
        <f t="shared" si="573"/>
        <v>0</v>
      </c>
      <c r="AT2351" s="238" t="str">
        <f t="shared" si="575"/>
        <v>0-3 months</v>
      </c>
    </row>
    <row r="2352" spans="1:46" s="12" customFormat="1">
      <c r="A2352" s="13" t="s">
        <v>41</v>
      </c>
      <c r="B2352" s="179">
        <v>2022</v>
      </c>
      <c r="C2352" s="179">
        <v>11</v>
      </c>
      <c r="D2352" s="39" t="str">
        <f t="shared" si="576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577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578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85">
        <f t="shared" si="581"/>
        <v>51474.138053097362</v>
      </c>
      <c r="AD2352" s="141">
        <v>8.8800000000000004E-2</v>
      </c>
      <c r="AE2352" s="186">
        <f t="shared" si="582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236" t="str">
        <f t="shared" si="574"/>
        <v>YAMAHA_Mounter</v>
      </c>
      <c r="AS2352" s="22">
        <f t="shared" si="573"/>
        <v>0</v>
      </c>
      <c r="AT2352" s="238" t="str">
        <f t="shared" si="575"/>
        <v>0-3 months</v>
      </c>
    </row>
    <row r="2353" spans="1:46" s="12" customFormat="1">
      <c r="A2353" s="13" t="s">
        <v>41</v>
      </c>
      <c r="B2353" s="179">
        <v>2022</v>
      </c>
      <c r="C2353" s="179">
        <v>11</v>
      </c>
      <c r="D2353" s="39" t="str">
        <f t="shared" si="576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577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578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85">
        <f t="shared" si="581"/>
        <v>51474.138053097362</v>
      </c>
      <c r="AD2353" s="141">
        <v>8.8800000000000004E-2</v>
      </c>
      <c r="AE2353" s="186">
        <f t="shared" si="582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236" t="str">
        <f t="shared" si="574"/>
        <v>YAMAHA_Mounter</v>
      </c>
      <c r="AS2353" s="22">
        <f t="shared" si="573"/>
        <v>0</v>
      </c>
      <c r="AT2353" s="238" t="str">
        <f t="shared" si="575"/>
        <v>0-3 months</v>
      </c>
    </row>
    <row r="2354" spans="1:46" s="12" customFormat="1">
      <c r="A2354" s="13" t="s">
        <v>41</v>
      </c>
      <c r="B2354" s="179">
        <v>2022</v>
      </c>
      <c r="C2354" s="179">
        <v>11</v>
      </c>
      <c r="D2354" s="39" t="str">
        <f t="shared" si="576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577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578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85">
        <f t="shared" si="581"/>
        <v>146003.09734513279</v>
      </c>
      <c r="AD2354" s="141">
        <v>0.1111</v>
      </c>
      <c r="AE2354" s="186">
        <f t="shared" si="582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236" t="str">
        <f t="shared" si="574"/>
        <v>YAMAHA_Mounter</v>
      </c>
      <c r="AS2354" s="22">
        <f t="shared" si="573"/>
        <v>0</v>
      </c>
      <c r="AT2354" s="238" t="str">
        <f t="shared" si="575"/>
        <v>0-3 months</v>
      </c>
    </row>
    <row r="2355" spans="1:46" s="12" customFormat="1">
      <c r="A2355" s="13" t="s">
        <v>41</v>
      </c>
      <c r="B2355" s="179">
        <v>2022</v>
      </c>
      <c r="C2355" s="179">
        <v>11</v>
      </c>
      <c r="D2355" s="39" t="str">
        <f t="shared" si="576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577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578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85">
        <f t="shared" si="581"/>
        <v>146003.09734513279</v>
      </c>
      <c r="AD2355" s="141">
        <v>0.1111</v>
      </c>
      <c r="AE2355" s="186">
        <f t="shared" si="582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236" t="str">
        <f t="shared" si="574"/>
        <v>YAMAHA_Mounter</v>
      </c>
      <c r="AS2355" s="22">
        <f t="shared" si="573"/>
        <v>0</v>
      </c>
      <c r="AT2355" s="238" t="str">
        <f t="shared" si="575"/>
        <v>0-3 months</v>
      </c>
    </row>
    <row r="2356" spans="1:46" s="12" customFormat="1">
      <c r="A2356" s="13" t="s">
        <v>41</v>
      </c>
      <c r="B2356" s="179">
        <v>2022</v>
      </c>
      <c r="C2356" s="179">
        <v>11</v>
      </c>
      <c r="D2356" s="39" t="str">
        <f t="shared" si="576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577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578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85">
        <f t="shared" si="581"/>
        <v>74938.619469026555</v>
      </c>
      <c r="AD2356" s="141">
        <v>0.1089</v>
      </c>
      <c r="AE2356" s="186">
        <f t="shared" si="582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236" t="str">
        <f t="shared" si="574"/>
        <v>YAMAHA_Mounter</v>
      </c>
      <c r="AS2356" s="22">
        <f t="shared" si="573"/>
        <v>0</v>
      </c>
      <c r="AT2356" s="238" t="str">
        <f t="shared" si="575"/>
        <v>0-3 months</v>
      </c>
    </row>
    <row r="2357" spans="1:46" s="12" customFormat="1">
      <c r="A2357" s="13" t="s">
        <v>41</v>
      </c>
      <c r="B2357" s="179">
        <v>2022</v>
      </c>
      <c r="C2357" s="179">
        <v>11</v>
      </c>
      <c r="D2357" s="39" t="str">
        <f t="shared" si="576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577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578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85">
        <f t="shared" si="581"/>
        <v>117461.94690265488</v>
      </c>
      <c r="AD2357" s="141">
        <v>0.1229</v>
      </c>
      <c r="AE2357" s="186">
        <f t="shared" si="582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236" t="str">
        <f t="shared" si="574"/>
        <v>YAMAHA_Mounter</v>
      </c>
      <c r="AS2357" s="22">
        <f t="shared" si="573"/>
        <v>0</v>
      </c>
      <c r="AT2357" s="238" t="str">
        <f t="shared" si="575"/>
        <v>0-3 months</v>
      </c>
    </row>
    <row r="2358" spans="1:46" s="12" customFormat="1">
      <c r="A2358" s="13" t="s">
        <v>41</v>
      </c>
      <c r="B2358" s="179">
        <v>2022</v>
      </c>
      <c r="C2358" s="179">
        <v>11</v>
      </c>
      <c r="D2358" s="39" t="str">
        <f t="shared" si="576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577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578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85">
        <f t="shared" si="581"/>
        <v>174194.44247787615</v>
      </c>
      <c r="AD2358" s="141">
        <v>0.18410000000000001</v>
      </c>
      <c r="AE2358" s="186">
        <f t="shared" si="582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236" t="str">
        <f t="shared" si="574"/>
        <v>YAMAHA_Mounter</v>
      </c>
      <c r="AS2358" s="22">
        <f t="shared" si="573"/>
        <v>0</v>
      </c>
      <c r="AT2358" s="238" t="str">
        <f t="shared" si="575"/>
        <v>0-3 months</v>
      </c>
    </row>
    <row r="2359" spans="1:46" s="12" customFormat="1">
      <c r="A2359" s="13" t="s">
        <v>41</v>
      </c>
      <c r="B2359" s="179">
        <v>2022</v>
      </c>
      <c r="C2359" s="179">
        <v>8</v>
      </c>
      <c r="D2359" s="39" t="str">
        <f t="shared" si="576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577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578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85">
        <f t="shared" si="581"/>
        <v>81152.5</v>
      </c>
      <c r="AD2359" s="141">
        <v>0.1469</v>
      </c>
      <c r="AE2359" s="186">
        <f t="shared" si="582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236" t="str">
        <f t="shared" si="574"/>
        <v>YAMAHA_Mounter</v>
      </c>
      <c r="AS2359" s="22">
        <f t="shared" si="573"/>
        <v>9</v>
      </c>
      <c r="AT2359" s="238" t="str">
        <f t="shared" si="575"/>
        <v>&gt; 6 months</v>
      </c>
    </row>
    <row r="2360" spans="1:46" s="12" customFormat="1">
      <c r="A2360" s="13" t="s">
        <v>41</v>
      </c>
      <c r="B2360" s="179">
        <v>2022</v>
      </c>
      <c r="C2360" s="179">
        <v>11</v>
      </c>
      <c r="D2360" s="39" t="str">
        <f t="shared" si="576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577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578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85">
        <f t="shared" si="581"/>
        <v>61760.699115044255</v>
      </c>
      <c r="AD2360" s="141">
        <v>0.13730000000000001</v>
      </c>
      <c r="AE2360" s="186">
        <f t="shared" si="582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236" t="str">
        <f t="shared" si="574"/>
        <v>YAMAHA_Mounter</v>
      </c>
      <c r="AS2360" s="22">
        <f t="shared" si="573"/>
        <v>7</v>
      </c>
      <c r="AT2360" s="238" t="str">
        <f t="shared" si="575"/>
        <v>&gt; 6 months</v>
      </c>
    </row>
    <row r="2361" spans="1:46" s="12" customFormat="1">
      <c r="A2361" s="13" t="s">
        <v>41</v>
      </c>
      <c r="B2361" s="179">
        <v>2022</v>
      </c>
      <c r="C2361" s="179">
        <v>11</v>
      </c>
      <c r="D2361" s="39" t="str">
        <f t="shared" si="576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577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578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85">
        <f t="shared" si="581"/>
        <v>91001.150442477883</v>
      </c>
      <c r="AD2361" s="141">
        <v>0.10340000000000001</v>
      </c>
      <c r="AE2361" s="186">
        <f t="shared" si="582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236" t="str">
        <f t="shared" si="574"/>
        <v>YAMAHA_Mounter</v>
      </c>
      <c r="AS2361" s="22">
        <f t="shared" si="573"/>
        <v>7</v>
      </c>
      <c r="AT2361" s="238" t="str">
        <f t="shared" si="575"/>
        <v>&gt; 6 months</v>
      </c>
    </row>
    <row r="2362" spans="1:46" s="12" customFormat="1">
      <c r="A2362" s="13" t="s">
        <v>41</v>
      </c>
      <c r="B2362" s="179">
        <v>2022</v>
      </c>
      <c r="C2362" s="179">
        <v>11</v>
      </c>
      <c r="D2362" s="39" t="str">
        <f t="shared" si="576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577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578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85">
        <f t="shared" si="581"/>
        <v>79575.450442477886</v>
      </c>
      <c r="AD2362" s="141">
        <v>0.10340000000000001</v>
      </c>
      <c r="AE2362" s="186">
        <f t="shared" si="582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236" t="str">
        <f t="shared" si="574"/>
        <v>YAMAHA_Mounter</v>
      </c>
      <c r="AS2362" s="22">
        <f t="shared" si="573"/>
        <v>7</v>
      </c>
      <c r="AT2362" s="238" t="str">
        <f t="shared" si="575"/>
        <v>&gt; 6 months</v>
      </c>
    </row>
    <row r="2363" spans="1:46" s="12" customFormat="1">
      <c r="A2363" s="13" t="s">
        <v>41</v>
      </c>
      <c r="B2363" s="179">
        <v>2022</v>
      </c>
      <c r="C2363" s="179">
        <v>4</v>
      </c>
      <c r="D2363" s="39" t="str">
        <f t="shared" si="576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577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578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85">
        <f t="shared" si="581"/>
        <v>217077.0371681416</v>
      </c>
      <c r="AD2363" s="141">
        <v>0.22689999999999999</v>
      </c>
      <c r="AE2363" s="186">
        <f t="shared" si="582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236" t="str">
        <f t="shared" si="574"/>
        <v>YAMAHA_Mounter</v>
      </c>
      <c r="AS2363" s="22">
        <f t="shared" si="573"/>
        <v>16</v>
      </c>
      <c r="AT2363" s="238" t="str">
        <f t="shared" si="575"/>
        <v>&gt; 6 months</v>
      </c>
    </row>
    <row r="2364" spans="1:46" s="12" customFormat="1">
      <c r="A2364" s="13" t="s">
        <v>41</v>
      </c>
      <c r="B2364" s="179">
        <v>2022</v>
      </c>
      <c r="C2364" s="179">
        <v>4</v>
      </c>
      <c r="D2364" s="39" t="str">
        <f t="shared" si="576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577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578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85">
        <f t="shared" si="581"/>
        <v>217077.0371681416</v>
      </c>
      <c r="AD2364" s="141">
        <v>0.22689999999999999</v>
      </c>
      <c r="AE2364" s="186">
        <f t="shared" si="582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236" t="str">
        <f t="shared" si="574"/>
        <v>YAMAHA_Mounter</v>
      </c>
      <c r="AS2364" s="22">
        <f t="shared" si="573"/>
        <v>16</v>
      </c>
      <c r="AT2364" s="238" t="str">
        <f t="shared" si="575"/>
        <v>&gt; 6 months</v>
      </c>
    </row>
    <row r="2365" spans="1:46" s="12" customFormat="1">
      <c r="A2365" s="13" t="s">
        <v>41</v>
      </c>
      <c r="B2365" s="179">
        <v>2022</v>
      </c>
      <c r="C2365" s="179">
        <v>4</v>
      </c>
      <c r="D2365" s="39" t="str">
        <f t="shared" si="576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577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578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85">
        <f t="shared" si="581"/>
        <v>217077.0371681416</v>
      </c>
      <c r="AD2365" s="141">
        <v>0.22689999999999999</v>
      </c>
      <c r="AE2365" s="186">
        <f t="shared" si="582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236" t="str">
        <f t="shared" si="574"/>
        <v>YAMAHA_Mounter</v>
      </c>
      <c r="AS2365" s="22">
        <f t="shared" si="573"/>
        <v>16</v>
      </c>
      <c r="AT2365" s="238" t="str">
        <f t="shared" si="575"/>
        <v>&gt; 6 months</v>
      </c>
    </row>
    <row r="2366" spans="1:46" s="12" customFormat="1">
      <c r="A2366" s="13" t="s">
        <v>41</v>
      </c>
      <c r="B2366" s="179">
        <v>2022</v>
      </c>
      <c r="C2366" s="179">
        <v>4</v>
      </c>
      <c r="D2366" s="39" t="str">
        <f t="shared" si="576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577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578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85">
        <f t="shared" si="581"/>
        <v>217077.0371681416</v>
      </c>
      <c r="AD2366" s="141">
        <v>0.22689999999999999</v>
      </c>
      <c r="AE2366" s="186">
        <f t="shared" si="582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236" t="str">
        <f t="shared" si="574"/>
        <v>YAMAHA_Mounter</v>
      </c>
      <c r="AS2366" s="22">
        <f t="shared" si="573"/>
        <v>16</v>
      </c>
      <c r="AT2366" s="238" t="str">
        <f t="shared" si="575"/>
        <v>&gt; 6 months</v>
      </c>
    </row>
    <row r="2367" spans="1:46" s="12" customFormat="1">
      <c r="A2367" s="13" t="s">
        <v>41</v>
      </c>
      <c r="B2367" s="179">
        <v>2022</v>
      </c>
      <c r="C2367" s="179">
        <v>4</v>
      </c>
      <c r="D2367" s="39" t="str">
        <f t="shared" si="576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577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578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85">
        <f t="shared" si="581"/>
        <v>217077.0371681416</v>
      </c>
      <c r="AD2367" s="141">
        <v>0.22689999999999999</v>
      </c>
      <c r="AE2367" s="186">
        <f t="shared" si="582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236" t="str">
        <f t="shared" si="574"/>
        <v>YAMAHA_Mounter</v>
      </c>
      <c r="AS2367" s="22">
        <f t="shared" si="573"/>
        <v>16</v>
      </c>
      <c r="AT2367" s="238" t="str">
        <f t="shared" si="575"/>
        <v>&gt; 6 months</v>
      </c>
    </row>
    <row r="2368" spans="1:46" s="12" customFormat="1">
      <c r="A2368" s="13" t="s">
        <v>41</v>
      </c>
      <c r="B2368" s="179">
        <v>2022</v>
      </c>
      <c r="C2368" s="179">
        <v>4</v>
      </c>
      <c r="D2368" s="39" t="str">
        <f t="shared" si="576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577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578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85">
        <f t="shared" si="581"/>
        <v>217077.0371681416</v>
      </c>
      <c r="AD2368" s="141">
        <v>0.22689999999999999</v>
      </c>
      <c r="AE2368" s="186">
        <f t="shared" si="582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236" t="str">
        <f t="shared" si="574"/>
        <v>YAMAHA_Mounter</v>
      </c>
      <c r="AS2368" s="22">
        <f t="shared" si="573"/>
        <v>16</v>
      </c>
      <c r="AT2368" s="238" t="str">
        <f t="shared" si="575"/>
        <v>&gt; 6 months</v>
      </c>
    </row>
    <row r="2369" spans="1:46" s="12" customFormat="1">
      <c r="A2369" s="13" t="s">
        <v>41</v>
      </c>
      <c r="B2369" s="179">
        <v>2022</v>
      </c>
      <c r="C2369" s="179">
        <v>4</v>
      </c>
      <c r="D2369" s="39" t="str">
        <f t="shared" si="576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577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578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85">
        <f t="shared" si="581"/>
        <v>142525.32743362835</v>
      </c>
      <c r="AD2369" s="141">
        <v>0.22689999999999999</v>
      </c>
      <c r="AE2369" s="186">
        <f t="shared" si="582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236" t="str">
        <f t="shared" si="574"/>
        <v>YAMAHA_Mounter</v>
      </c>
      <c r="AS2369" s="22">
        <f t="shared" si="573"/>
        <v>16</v>
      </c>
      <c r="AT2369" s="238" t="str">
        <f t="shared" si="575"/>
        <v>&gt; 6 months</v>
      </c>
    </row>
    <row r="2370" spans="1:46" s="12" customFormat="1">
      <c r="A2370" s="13" t="s">
        <v>41</v>
      </c>
      <c r="B2370" s="179">
        <v>2022</v>
      </c>
      <c r="C2370" s="179">
        <v>4</v>
      </c>
      <c r="D2370" s="39" t="str">
        <f t="shared" si="576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577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578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85">
        <f t="shared" si="581"/>
        <v>142525.32743362835</v>
      </c>
      <c r="AD2370" s="141">
        <v>0.22689999999999999</v>
      </c>
      <c r="AE2370" s="186">
        <f t="shared" si="582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236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38" t="str">
        <f t="shared" si="575"/>
        <v>&gt; 6 months</v>
      </c>
    </row>
    <row r="2371" spans="1:46" s="12" customFormat="1">
      <c r="A2371" s="13" t="s">
        <v>41</v>
      </c>
      <c r="B2371" s="179">
        <v>2022</v>
      </c>
      <c r="C2371" s="179">
        <v>10</v>
      </c>
      <c r="D2371" s="39" t="str">
        <f t="shared" si="576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577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578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85">
        <f t="shared" si="581"/>
        <v>136199.51681415929</v>
      </c>
      <c r="AD2371" s="141">
        <v>0.1401</v>
      </c>
      <c r="AE2371" s="186">
        <f t="shared" si="582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236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38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42</v>
      </c>
      <c r="B2372" s="179">
        <v>2023</v>
      </c>
      <c r="C2372" s="179">
        <v>9</v>
      </c>
      <c r="D2372" s="39" t="str">
        <f t="shared" si="576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577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578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85">
        <f t="shared" si="581"/>
        <v>10119.715800884956</v>
      </c>
      <c r="AD2372" s="141">
        <v>0.17929999999999999</v>
      </c>
      <c r="AE2372" s="186">
        <f t="shared" si="582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236" t="str">
        <f t="shared" si="590"/>
        <v>SOLDERSTAR</v>
      </c>
      <c r="AS2372" s="22">
        <f t="shared" si="589"/>
        <v>1</v>
      </c>
      <c r="AT2372" s="238" t="str">
        <f t="shared" si="591"/>
        <v>0-3 months</v>
      </c>
    </row>
    <row r="2373" spans="1:46" s="12" customFormat="1">
      <c r="A2373" s="13" t="s">
        <v>40</v>
      </c>
      <c r="B2373" s="179">
        <v>2022</v>
      </c>
      <c r="C2373" s="179">
        <v>1</v>
      </c>
      <c r="D2373" s="39" t="str">
        <f t="shared" si="576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577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578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85">
        <f t="shared" si="581"/>
        <v>162212.38938053098</v>
      </c>
      <c r="AD2373" s="141">
        <v>0.12</v>
      </c>
      <c r="AE2373" s="186">
        <f t="shared" si="582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236" t="str">
        <f t="shared" si="590"/>
        <v>YAMAHA_Mounter</v>
      </c>
      <c r="AS2373" s="22" t="str">
        <f t="shared" si="589"/>
        <v/>
      </c>
      <c r="AT2373" s="238" t="str">
        <f t="shared" si="591"/>
        <v/>
      </c>
    </row>
    <row r="2374" spans="1:46" s="12" customFormat="1">
      <c r="A2374" s="13" t="s">
        <v>40</v>
      </c>
      <c r="B2374" s="179">
        <v>2022</v>
      </c>
      <c r="C2374" s="179">
        <v>1</v>
      </c>
      <c r="D2374" s="39" t="str">
        <f t="shared" si="576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577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578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85">
        <f t="shared" si="581"/>
        <v>162212.38938053098</v>
      </c>
      <c r="AD2374" s="141">
        <v>0.12</v>
      </c>
      <c r="AE2374" s="186">
        <f t="shared" si="582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236" t="str">
        <f t="shared" si="590"/>
        <v>YAMAHA_Mounter</v>
      </c>
      <c r="AS2374" s="22" t="str">
        <f t="shared" si="589"/>
        <v/>
      </c>
      <c r="AT2374" s="238" t="str">
        <f t="shared" si="591"/>
        <v/>
      </c>
    </row>
    <row r="2375" spans="1:46" s="12" customFormat="1">
      <c r="A2375" s="13" t="s">
        <v>40</v>
      </c>
      <c r="B2375" s="179">
        <v>2022</v>
      </c>
      <c r="C2375" s="179">
        <v>1</v>
      </c>
      <c r="D2375" s="39" t="str">
        <f t="shared" si="576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577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578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85">
        <f t="shared" si="581"/>
        <v>63565.85840707965</v>
      </c>
      <c r="AD2375" s="141">
        <v>0.12</v>
      </c>
      <c r="AE2375" s="186">
        <f t="shared" si="582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236" t="str">
        <f t="shared" si="590"/>
        <v>YAMAHA_Mounter</v>
      </c>
      <c r="AS2375" s="22" t="str">
        <f t="shared" si="589"/>
        <v/>
      </c>
      <c r="AT2375" s="238" t="str">
        <f t="shared" si="591"/>
        <v/>
      </c>
    </row>
    <row r="2376" spans="1:46" s="12" customFormat="1">
      <c r="A2376" s="13" t="s">
        <v>40</v>
      </c>
      <c r="B2376" s="179">
        <v>2022</v>
      </c>
      <c r="C2376" s="179">
        <v>2</v>
      </c>
      <c r="D2376" s="39" t="str">
        <f t="shared" si="576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577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578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85">
        <f t="shared" si="581"/>
        <v>162212.38938053098</v>
      </c>
      <c r="AD2376" s="141">
        <v>0.12</v>
      </c>
      <c r="AE2376" s="186">
        <f t="shared" si="582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2263</v>
      </c>
      <c r="AP2376" s="28" t="str">
        <f t="shared" si="586"/>
        <v>CancelCancel</v>
      </c>
      <c r="AQ2376" s="28" t="str">
        <f t="shared" si="587"/>
        <v>CancelCancelRMB</v>
      </c>
      <c r="AR2376" s="236" t="str">
        <f t="shared" si="590"/>
        <v>YAMAHA_Mounter</v>
      </c>
      <c r="AS2376" s="22" t="str">
        <f t="shared" si="589"/>
        <v/>
      </c>
      <c r="AT2376" s="238" t="str">
        <f t="shared" si="591"/>
        <v/>
      </c>
    </row>
    <row r="2377" spans="1:46" s="12" customFormat="1">
      <c r="A2377" s="13" t="s">
        <v>40</v>
      </c>
      <c r="B2377" s="179">
        <v>2022</v>
      </c>
      <c r="C2377" s="179">
        <v>3</v>
      </c>
      <c r="D2377" s="39" t="str">
        <f t="shared" si="576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577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578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85">
        <f t="shared" si="581"/>
        <v>82353.982300884963</v>
      </c>
      <c r="AD2377" s="141">
        <v>0.12</v>
      </c>
      <c r="AE2377" s="186">
        <f t="shared" si="582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236" t="str">
        <f t="shared" si="590"/>
        <v>YAMAHA_Mounter</v>
      </c>
      <c r="AS2377" s="22" t="str">
        <f t="shared" si="589"/>
        <v/>
      </c>
      <c r="AT2377" s="238" t="str">
        <f t="shared" si="591"/>
        <v/>
      </c>
    </row>
    <row r="2378" spans="1:46" s="12" customFormat="1">
      <c r="A2378" s="13" t="s">
        <v>40</v>
      </c>
      <c r="B2378" s="179">
        <v>2022</v>
      </c>
      <c r="C2378" s="179">
        <v>3</v>
      </c>
      <c r="D2378" s="39" t="str">
        <f t="shared" si="576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577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578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85">
        <f t="shared" si="581"/>
        <v>160964.6017699115</v>
      </c>
      <c r="AD2378" s="141">
        <v>0.12</v>
      </c>
      <c r="AE2378" s="186">
        <f t="shared" si="582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236" t="str">
        <f t="shared" si="590"/>
        <v>YAMAHA_Mounter</v>
      </c>
      <c r="AS2378" s="22" t="str">
        <f t="shared" si="589"/>
        <v/>
      </c>
      <c r="AT2378" s="238" t="str">
        <f t="shared" si="591"/>
        <v/>
      </c>
    </row>
    <row r="2379" spans="1:46" s="12" customFormat="1">
      <c r="A2379" s="13" t="s">
        <v>40</v>
      </c>
      <c r="B2379" s="179">
        <v>2022</v>
      </c>
      <c r="C2379" s="179">
        <v>3</v>
      </c>
      <c r="D2379" s="39" t="str">
        <f t="shared" si="576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577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578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85">
        <f t="shared" si="581"/>
        <v>156000</v>
      </c>
      <c r="AD2379" s="141">
        <v>0.12</v>
      </c>
      <c r="AE2379" s="186">
        <f t="shared" si="582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236" t="str">
        <f t="shared" si="590"/>
        <v>YAMAHA_Mounter</v>
      </c>
      <c r="AS2379" s="22" t="str">
        <f t="shared" si="589"/>
        <v/>
      </c>
      <c r="AT2379" s="238" t="str">
        <f t="shared" si="591"/>
        <v/>
      </c>
    </row>
    <row r="2380" spans="1:46" s="12" customFormat="1">
      <c r="A2380" s="13" t="s">
        <v>40</v>
      </c>
      <c r="B2380" s="179">
        <v>2022</v>
      </c>
      <c r="C2380" s="179">
        <v>3</v>
      </c>
      <c r="D2380" s="39" t="str">
        <f t="shared" si="576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577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578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85">
        <f t="shared" si="581"/>
        <v>156000</v>
      </c>
      <c r="AD2380" s="141">
        <v>0.12</v>
      </c>
      <c r="AE2380" s="186">
        <f t="shared" si="582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236" t="str">
        <f t="shared" si="590"/>
        <v>YAMAHA_Mounter</v>
      </c>
      <c r="AS2380" s="22" t="str">
        <f t="shared" si="589"/>
        <v/>
      </c>
      <c r="AT2380" s="238" t="str">
        <f t="shared" si="591"/>
        <v/>
      </c>
    </row>
    <row r="2381" spans="1:46" s="12" customFormat="1">
      <c r="A2381" s="13" t="s">
        <v>40</v>
      </c>
      <c r="B2381" s="179">
        <v>2022</v>
      </c>
      <c r="C2381" s="179">
        <v>3</v>
      </c>
      <c r="D2381" s="39" t="str">
        <f t="shared" si="576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577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578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85">
        <f t="shared" si="581"/>
        <v>156000</v>
      </c>
      <c r="AD2381" s="141">
        <v>0.12</v>
      </c>
      <c r="AE2381" s="186">
        <f t="shared" si="582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236" t="str">
        <f t="shared" si="590"/>
        <v>YAMAHA_Mounter</v>
      </c>
      <c r="AS2381" s="22" t="str">
        <f t="shared" si="589"/>
        <v/>
      </c>
      <c r="AT2381" s="238" t="str">
        <f t="shared" si="591"/>
        <v/>
      </c>
    </row>
    <row r="2382" spans="1:46" s="12" customFormat="1">
      <c r="A2382" s="13" t="s">
        <v>40</v>
      </c>
      <c r="B2382" s="179">
        <v>2022</v>
      </c>
      <c r="C2382" s="179">
        <v>3</v>
      </c>
      <c r="D2382" s="39" t="str">
        <f t="shared" si="576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577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578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85">
        <f t="shared" si="581"/>
        <v>156000</v>
      </c>
      <c r="AD2382" s="141">
        <v>0.12</v>
      </c>
      <c r="AE2382" s="186">
        <f t="shared" si="582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236" t="str">
        <f t="shared" si="590"/>
        <v>YAMAHA_Mounter</v>
      </c>
      <c r="AS2382" s="22" t="str">
        <f t="shared" si="589"/>
        <v/>
      </c>
      <c r="AT2382" s="238" t="str">
        <f t="shared" si="591"/>
        <v/>
      </c>
    </row>
    <row r="2383" spans="1:46" s="12" customFormat="1">
      <c r="A2383" s="13" t="s">
        <v>40</v>
      </c>
      <c r="B2383" s="179">
        <v>2022</v>
      </c>
      <c r="C2383" s="179">
        <v>3</v>
      </c>
      <c r="D2383" s="39" t="str">
        <f t="shared" si="576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577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578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85">
        <f t="shared" si="581"/>
        <v>63483.185840707971</v>
      </c>
      <c r="AD2383" s="141">
        <v>0.12</v>
      </c>
      <c r="AE2383" s="186">
        <f t="shared" si="582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236" t="str">
        <f t="shared" si="590"/>
        <v>YAMAHA_Mounter</v>
      </c>
      <c r="AS2383" s="22" t="str">
        <f t="shared" si="589"/>
        <v/>
      </c>
      <c r="AT2383" s="238" t="str">
        <f t="shared" si="591"/>
        <v/>
      </c>
    </row>
    <row r="2384" spans="1:46" s="12" customFormat="1">
      <c r="A2384" s="13" t="s">
        <v>40</v>
      </c>
      <c r="B2384" s="179">
        <v>2022</v>
      </c>
      <c r="C2384" s="179">
        <v>3</v>
      </c>
      <c r="D2384" s="39" t="str">
        <f t="shared" si="576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577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578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85">
        <f t="shared" si="581"/>
        <v>104071.61415929203</v>
      </c>
      <c r="AD2384" s="141">
        <v>0.12</v>
      </c>
      <c r="AE2384" s="186">
        <f t="shared" si="582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236" t="str">
        <f t="shared" si="590"/>
        <v>YAMAHA_Mounter</v>
      </c>
      <c r="AS2384" s="22" t="str">
        <f t="shared" si="589"/>
        <v/>
      </c>
      <c r="AT2384" s="238" t="str">
        <f t="shared" si="591"/>
        <v/>
      </c>
    </row>
    <row r="2385" spans="1:46" s="12" customFormat="1">
      <c r="A2385" s="13" t="s">
        <v>41</v>
      </c>
      <c r="B2385" s="179">
        <v>2022</v>
      </c>
      <c r="C2385" s="179">
        <v>4</v>
      </c>
      <c r="D2385" s="39" t="str">
        <f t="shared" si="576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577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578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85">
        <f t="shared" si="581"/>
        <v>83964.479999999996</v>
      </c>
      <c r="AD2385" s="141">
        <v>0.12</v>
      </c>
      <c r="AE2385" s="186">
        <f t="shared" si="582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236" t="str">
        <f t="shared" si="590"/>
        <v>YAMAHA_Mounter</v>
      </c>
      <c r="AS2385" s="22" t="str">
        <f t="shared" si="589"/>
        <v/>
      </c>
      <c r="AT2385" s="238" t="str">
        <f t="shared" si="591"/>
        <v/>
      </c>
    </row>
    <row r="2386" spans="1:46" s="12" customFormat="1">
      <c r="A2386" s="13" t="s">
        <v>41</v>
      </c>
      <c r="B2386" s="179">
        <v>2022</v>
      </c>
      <c r="C2386" s="179">
        <v>4</v>
      </c>
      <c r="D2386" s="39" t="str">
        <f t="shared" si="576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577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578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85">
        <f t="shared" si="581"/>
        <v>83964.479999999996</v>
      </c>
      <c r="AD2386" s="141">
        <v>0.12</v>
      </c>
      <c r="AE2386" s="186">
        <f t="shared" si="582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236" t="str">
        <f t="shared" si="590"/>
        <v>YAMAHA_Mounter</v>
      </c>
      <c r="AS2386" s="22" t="str">
        <f t="shared" si="589"/>
        <v/>
      </c>
      <c r="AT2386" s="238" t="str">
        <f t="shared" si="591"/>
        <v/>
      </c>
    </row>
    <row r="2387" spans="1:46" s="12" customFormat="1">
      <c r="A2387" s="13" t="s">
        <v>41</v>
      </c>
      <c r="B2387" s="179">
        <v>2022</v>
      </c>
      <c r="C2387" s="179">
        <v>4</v>
      </c>
      <c r="D2387" s="39" t="str">
        <f t="shared" si="576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577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578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85">
        <f t="shared" si="581"/>
        <v>55788.479999999996</v>
      </c>
      <c r="AD2387" s="141">
        <v>0.12</v>
      </c>
      <c r="AE2387" s="186">
        <f t="shared" si="582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236" t="str">
        <f t="shared" si="590"/>
        <v>YAMAHA_Mounter</v>
      </c>
      <c r="AS2387" s="22" t="str">
        <f t="shared" si="589"/>
        <v/>
      </c>
      <c r="AT2387" s="238" t="str">
        <f t="shared" si="591"/>
        <v/>
      </c>
    </row>
    <row r="2388" spans="1:46" s="12" customFormat="1">
      <c r="A2388" s="13" t="s">
        <v>41</v>
      </c>
      <c r="B2388" s="179">
        <v>2022</v>
      </c>
      <c r="C2388" s="179">
        <v>4</v>
      </c>
      <c r="D2388" s="39" t="str">
        <f t="shared" si="576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577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578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85">
        <f t="shared" si="581"/>
        <v>55788.479999999996</v>
      </c>
      <c r="AD2388" s="141">
        <v>0.12</v>
      </c>
      <c r="AE2388" s="186">
        <f t="shared" si="582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236" t="str">
        <f t="shared" si="590"/>
        <v>YAMAHA_Mounter</v>
      </c>
      <c r="AS2388" s="22" t="str">
        <f t="shared" si="589"/>
        <v/>
      </c>
      <c r="AT2388" s="238" t="str">
        <f t="shared" si="591"/>
        <v/>
      </c>
    </row>
    <row r="2389" spans="1:46" s="12" customFormat="1">
      <c r="A2389" s="13" t="s">
        <v>41</v>
      </c>
      <c r="B2389" s="179">
        <v>2022</v>
      </c>
      <c r="C2389" s="179">
        <v>5</v>
      </c>
      <c r="D2389" s="39" t="str">
        <f t="shared" si="576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577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578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85">
        <f t="shared" si="581"/>
        <v>105610.61946902654</v>
      </c>
      <c r="AD2389" s="141">
        <v>0.12</v>
      </c>
      <c r="AE2389" s="186">
        <f t="shared" si="582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236" t="str">
        <f t="shared" si="590"/>
        <v>YAMAHA_Mounter</v>
      </c>
      <c r="AS2389" s="22" t="str">
        <f t="shared" si="589"/>
        <v/>
      </c>
      <c r="AT2389" s="238" t="str">
        <f t="shared" si="591"/>
        <v/>
      </c>
    </row>
    <row r="2390" spans="1:46" s="12" customFormat="1">
      <c r="A2390" s="13" t="s">
        <v>41</v>
      </c>
      <c r="B2390" s="179">
        <v>2022</v>
      </c>
      <c r="C2390" s="179">
        <v>5</v>
      </c>
      <c r="D2390" s="39" t="str">
        <f t="shared" si="576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577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578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85">
        <f t="shared" si="581"/>
        <v>66886.725663716818</v>
      </c>
      <c r="AD2390" s="141">
        <v>0.12</v>
      </c>
      <c r="AE2390" s="186">
        <f t="shared" si="582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236" t="str">
        <f t="shared" si="590"/>
        <v>YAMAHA_Mounter</v>
      </c>
      <c r="AS2390" s="22" t="str">
        <f t="shared" si="589"/>
        <v/>
      </c>
      <c r="AT2390" s="238" t="str">
        <f t="shared" si="591"/>
        <v/>
      </c>
    </row>
    <row r="2391" spans="1:46" s="12" customFormat="1">
      <c r="A2391" s="13" t="s">
        <v>41</v>
      </c>
      <c r="B2391" s="179">
        <v>2022</v>
      </c>
      <c r="C2391" s="179">
        <v>6</v>
      </c>
      <c r="D2391" s="39" t="str">
        <f t="shared" si="576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577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578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85">
        <f t="shared" si="581"/>
        <v>72560.707964601766</v>
      </c>
      <c r="AD2391" s="141">
        <v>0.12</v>
      </c>
      <c r="AE2391" s="186">
        <f t="shared" si="582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236" t="str">
        <f t="shared" si="590"/>
        <v>YAMAHA_Mounter</v>
      </c>
      <c r="AS2391" s="22" t="str">
        <f t="shared" si="589"/>
        <v/>
      </c>
      <c r="AT2391" s="238" t="str">
        <f t="shared" si="591"/>
        <v/>
      </c>
    </row>
    <row r="2392" spans="1:46" s="12" customFormat="1">
      <c r="A2392" s="13" t="s">
        <v>41</v>
      </c>
      <c r="B2392" s="179">
        <v>2022</v>
      </c>
      <c r="C2392" s="179">
        <v>6</v>
      </c>
      <c r="D2392" s="39" t="str">
        <f t="shared" si="576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577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578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85">
        <f t="shared" si="581"/>
        <v>72560.707964601766</v>
      </c>
      <c r="AD2392" s="141">
        <v>0.12</v>
      </c>
      <c r="AE2392" s="186">
        <f t="shared" si="582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236" t="str">
        <f t="shared" si="590"/>
        <v>YAMAHA_Mounter</v>
      </c>
      <c r="AS2392" s="22" t="str">
        <f t="shared" si="589"/>
        <v/>
      </c>
      <c r="AT2392" s="238" t="str">
        <f t="shared" si="591"/>
        <v/>
      </c>
    </row>
    <row r="2393" spans="1:46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85">
        <f t="shared" ref="AC2393:AC2456" si="598">IF(R2393&lt;&gt;"",AB2393*AD2393,"")</f>
        <v>127496.4</v>
      </c>
      <c r="AD2393" s="141">
        <v>0.12</v>
      </c>
      <c r="AE2393" s="186">
        <f t="shared" ref="AE2393:AE2456" si="599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236" t="str">
        <f t="shared" si="590"/>
        <v>YAMAHA_Mounter</v>
      </c>
      <c r="AS2393" s="22" t="str">
        <f t="shared" si="589"/>
        <v/>
      </c>
      <c r="AT2393" s="238" t="str">
        <f t="shared" si="591"/>
        <v/>
      </c>
    </row>
    <row r="2394" spans="1:46" s="12" customFormat="1">
      <c r="A2394" s="13" t="s">
        <v>41</v>
      </c>
      <c r="B2394" s="179">
        <v>2022</v>
      </c>
      <c r="C2394" s="179">
        <v>6</v>
      </c>
      <c r="D2394" s="39" t="str">
        <f t="shared" si="593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594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595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85">
        <f t="shared" si="598"/>
        <v>127496.4</v>
      </c>
      <c r="AD2394" s="141">
        <v>0.12</v>
      </c>
      <c r="AE2394" s="186">
        <f t="shared" si="599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236" t="str">
        <f t="shared" si="590"/>
        <v>YAMAHA_Mounter</v>
      </c>
      <c r="AS2394" s="22" t="str">
        <f t="shared" si="589"/>
        <v/>
      </c>
      <c r="AT2394" s="238" t="str">
        <f t="shared" si="591"/>
        <v/>
      </c>
    </row>
    <row r="2395" spans="1:46" s="12" customFormat="1">
      <c r="A2395" s="13" t="s">
        <v>41</v>
      </c>
      <c r="B2395" s="179">
        <v>2022</v>
      </c>
      <c r="C2395" s="179">
        <v>4</v>
      </c>
      <c r="D2395" s="39" t="str">
        <f t="shared" si="593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594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595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85">
        <f t="shared" si="598"/>
        <v>77384.639999999999</v>
      </c>
      <c r="AD2395" s="141">
        <v>0.12</v>
      </c>
      <c r="AE2395" s="186">
        <f t="shared" si="599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236" t="str">
        <f t="shared" si="590"/>
        <v>YAMAHA_Mounter</v>
      </c>
      <c r="AS2395" s="22" t="str">
        <f t="shared" si="589"/>
        <v/>
      </c>
      <c r="AT2395" s="238" t="str">
        <f t="shared" si="591"/>
        <v/>
      </c>
    </row>
    <row r="2396" spans="1:46" s="12" customFormat="1">
      <c r="A2396" s="13" t="s">
        <v>41</v>
      </c>
      <c r="B2396" s="179">
        <v>2022</v>
      </c>
      <c r="C2396" s="179">
        <v>4</v>
      </c>
      <c r="D2396" s="39" t="str">
        <f t="shared" si="593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594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595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85">
        <f t="shared" si="598"/>
        <v>51416.639999999999</v>
      </c>
      <c r="AD2396" s="141">
        <v>0.12</v>
      </c>
      <c r="AE2396" s="186">
        <f t="shared" si="599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236" t="str">
        <f t="shared" si="590"/>
        <v>YAMAHA_Mounter</v>
      </c>
      <c r="AS2396" s="22" t="str">
        <f t="shared" si="589"/>
        <v/>
      </c>
      <c r="AT2396" s="238" t="str">
        <f t="shared" si="591"/>
        <v/>
      </c>
    </row>
    <row r="2397" spans="1:46" s="12" customFormat="1">
      <c r="A2397" s="13" t="s">
        <v>41</v>
      </c>
      <c r="B2397" s="179">
        <v>2022</v>
      </c>
      <c r="C2397" s="179">
        <v>10</v>
      </c>
      <c r="D2397" s="39" t="str">
        <f t="shared" si="593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594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595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85">
        <f t="shared" si="598"/>
        <v>93876.106194690277</v>
      </c>
      <c r="AD2397" s="141">
        <v>0.12</v>
      </c>
      <c r="AE2397" s="186">
        <f t="shared" si="599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236" t="str">
        <f t="shared" si="590"/>
        <v>YAMAHA_Mounter</v>
      </c>
      <c r="AS2397" s="22" t="str">
        <f t="shared" si="589"/>
        <v/>
      </c>
      <c r="AT2397" s="238" t="str">
        <f t="shared" si="591"/>
        <v/>
      </c>
    </row>
    <row r="2398" spans="1:46" s="12" customFormat="1">
      <c r="A2398" s="13" t="s">
        <v>41</v>
      </c>
      <c r="B2398" s="179">
        <v>2022</v>
      </c>
      <c r="C2398" s="179">
        <v>10</v>
      </c>
      <c r="D2398" s="39" t="str">
        <f t="shared" si="593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594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595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85">
        <f t="shared" si="598"/>
        <v>61606.194690265489</v>
      </c>
      <c r="AD2398" s="141">
        <v>0.12</v>
      </c>
      <c r="AE2398" s="186">
        <f t="shared" si="599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236" t="str">
        <f t="shared" si="590"/>
        <v>YAMAHA_Mounter</v>
      </c>
      <c r="AS2398" s="22" t="str">
        <f t="shared" si="589"/>
        <v/>
      </c>
      <c r="AT2398" s="238" t="str">
        <f t="shared" si="591"/>
        <v/>
      </c>
    </row>
    <row r="2399" spans="1:46" s="12" customFormat="1">
      <c r="A2399" s="13" t="s">
        <v>41</v>
      </c>
      <c r="B2399" s="179">
        <v>2022</v>
      </c>
      <c r="C2399" s="179">
        <v>12</v>
      </c>
      <c r="D2399" s="39" t="str">
        <f t="shared" si="593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594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595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85">
        <f t="shared" si="598"/>
        <v>122038.93805309734</v>
      </c>
      <c r="AD2399" s="141">
        <v>0.12</v>
      </c>
      <c r="AE2399" s="186">
        <f t="shared" si="599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236" t="str">
        <f t="shared" si="590"/>
        <v>YAMAHA_Mounter</v>
      </c>
      <c r="AS2399" s="22" t="str">
        <f t="shared" si="589"/>
        <v/>
      </c>
      <c r="AT2399" s="238" t="str">
        <f t="shared" si="591"/>
        <v/>
      </c>
    </row>
    <row r="2400" spans="1:46" s="12" customFormat="1">
      <c r="A2400" s="13" t="s">
        <v>41</v>
      </c>
      <c r="B2400" s="179">
        <v>2022</v>
      </c>
      <c r="C2400" s="179">
        <v>12</v>
      </c>
      <c r="D2400" s="39" t="str">
        <f t="shared" si="593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594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595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85">
        <f t="shared" si="598"/>
        <v>105610.61946902654</v>
      </c>
      <c r="AD2400" s="141">
        <v>0.12</v>
      </c>
      <c r="AE2400" s="186">
        <f t="shared" si="599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236" t="str">
        <f t="shared" si="590"/>
        <v>YAMAHA_Mounter</v>
      </c>
      <c r="AS2400" s="22" t="str">
        <f t="shared" si="589"/>
        <v/>
      </c>
      <c r="AT2400" s="238" t="str">
        <f t="shared" si="591"/>
        <v/>
      </c>
    </row>
    <row r="2401" spans="1:46" s="12" customFormat="1">
      <c r="A2401" s="13" t="s">
        <v>41</v>
      </c>
      <c r="B2401" s="179">
        <v>2022</v>
      </c>
      <c r="C2401" s="179">
        <v>12</v>
      </c>
      <c r="D2401" s="39" t="str">
        <f t="shared" si="593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594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595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85">
        <f t="shared" si="598"/>
        <v>70172.389380530978</v>
      </c>
      <c r="AD2401" s="141">
        <v>0.12</v>
      </c>
      <c r="AE2401" s="186">
        <f t="shared" si="599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236" t="str">
        <f t="shared" si="590"/>
        <v>YAMAHA_Mounter</v>
      </c>
      <c r="AS2401" s="22" t="str">
        <f t="shared" si="589"/>
        <v/>
      </c>
      <c r="AT2401" s="238" t="str">
        <f t="shared" si="591"/>
        <v/>
      </c>
    </row>
    <row r="2402" spans="1:46" s="12" customFormat="1">
      <c r="A2402" s="13" t="s">
        <v>41</v>
      </c>
      <c r="B2402" s="179">
        <v>2022</v>
      </c>
      <c r="C2402" s="179">
        <v>12</v>
      </c>
      <c r="D2402" s="39" t="str">
        <f t="shared" si="593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594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595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85">
        <f t="shared" si="598"/>
        <v>70407.079646017708</v>
      </c>
      <c r="AD2402" s="141">
        <v>0.12</v>
      </c>
      <c r="AE2402" s="186">
        <f t="shared" si="599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236" t="str">
        <f t="shared" si="590"/>
        <v>YAMAHA_Mounter</v>
      </c>
      <c r="AS2402" s="22" t="str">
        <f t="shared" si="589"/>
        <v/>
      </c>
      <c r="AT2402" s="238" t="str">
        <f t="shared" si="591"/>
        <v/>
      </c>
    </row>
    <row r="2403" spans="1:46" s="12" customFormat="1">
      <c r="A2403" s="13" t="s">
        <v>42</v>
      </c>
      <c r="B2403" s="179">
        <v>2023</v>
      </c>
      <c r="C2403" s="179">
        <v>8</v>
      </c>
      <c r="D2403" s="39" t="str">
        <f t="shared" si="593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594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595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85">
        <f t="shared" si="598"/>
        <v>54969.592920353993</v>
      </c>
      <c r="AD2403" s="141">
        <v>0.12620000000000001</v>
      </c>
      <c r="AE2403" s="186">
        <f t="shared" si="599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236" t="str">
        <f t="shared" si="590"/>
        <v>YAMAHA_Mounter</v>
      </c>
      <c r="AS2403" s="22">
        <f t="shared" si="589"/>
        <v>2</v>
      </c>
      <c r="AT2403" s="238" t="str">
        <f t="shared" si="591"/>
        <v>0-3 months</v>
      </c>
    </row>
    <row r="2404" spans="1:46" s="12" customFormat="1">
      <c r="A2404" s="13" t="s">
        <v>42</v>
      </c>
      <c r="B2404" s="179">
        <v>2023</v>
      </c>
      <c r="C2404" s="179">
        <v>9</v>
      </c>
      <c r="D2404" s="39" t="str">
        <f t="shared" si="593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594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595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85">
        <f t="shared" si="598"/>
        <v>50806.061946902657</v>
      </c>
      <c r="AD2404" s="141">
        <v>7.3499999999999996E-2</v>
      </c>
      <c r="AE2404" s="186">
        <f t="shared" si="599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236" t="str">
        <f t="shared" si="590"/>
        <v>YAMAHA_Mounter</v>
      </c>
      <c r="AS2404" s="22">
        <f t="shared" si="589"/>
        <v>1</v>
      </c>
      <c r="AT2404" s="238" t="str">
        <f t="shared" si="591"/>
        <v>0-3 months</v>
      </c>
    </row>
    <row r="2405" spans="1:46" s="12" customFormat="1" ht="28">
      <c r="A2405" s="13" t="s">
        <v>41</v>
      </c>
      <c r="B2405" s="179">
        <v>2022</v>
      </c>
      <c r="C2405" s="179">
        <v>6</v>
      </c>
      <c r="D2405" s="39" t="str">
        <f t="shared" si="593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594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595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85">
        <f t="shared" si="598"/>
        <v>657.132743362832</v>
      </c>
      <c r="AD2405" s="141">
        <v>0.12</v>
      </c>
      <c r="AE2405" s="186">
        <f t="shared" si="599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236" t="str">
        <f t="shared" si="590"/>
        <v>YAMAHA_Mounter</v>
      </c>
      <c r="AS2405" s="22">
        <f t="shared" si="589"/>
        <v>0</v>
      </c>
      <c r="AT2405" s="238" t="str">
        <f t="shared" si="591"/>
        <v>0-3 months</v>
      </c>
    </row>
    <row r="2406" spans="1:46" s="12" customFormat="1">
      <c r="A2406" s="13" t="s">
        <v>42</v>
      </c>
      <c r="B2406" s="179">
        <v>2023</v>
      </c>
      <c r="C2406" s="179">
        <v>10</v>
      </c>
      <c r="D2406" s="39" t="str">
        <f t="shared" si="593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594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595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85">
        <f t="shared" si="598"/>
        <v>34713.451327433635</v>
      </c>
      <c r="AD2406" s="141">
        <v>9.4E-2</v>
      </c>
      <c r="AE2406" s="186">
        <f t="shared" si="599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236" t="str">
        <f t="shared" si="590"/>
        <v>YAMAHA_Mounter</v>
      </c>
      <c r="AS2406" s="22">
        <f t="shared" si="589"/>
        <v>0</v>
      </c>
      <c r="AT2406" s="238" t="str">
        <f t="shared" si="591"/>
        <v>0-3 months</v>
      </c>
    </row>
    <row r="2407" spans="1:46" s="12" customFormat="1">
      <c r="A2407" s="13" t="s">
        <v>42</v>
      </c>
      <c r="B2407" s="179">
        <v>2023</v>
      </c>
      <c r="C2407" s="179">
        <v>5</v>
      </c>
      <c r="D2407" s="39" t="str">
        <f t="shared" si="593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594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595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85">
        <f t="shared" si="598"/>
        <v>31771.194690265493</v>
      </c>
      <c r="AD2407" s="141">
        <v>0.114</v>
      </c>
      <c r="AE2407" s="186">
        <f t="shared" si="599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236" t="str">
        <f t="shared" si="590"/>
        <v>YAMAHA_Mounter</v>
      </c>
      <c r="AS2407" s="22">
        <f t="shared" si="589"/>
        <v>1</v>
      </c>
      <c r="AT2407" s="238" t="str">
        <f t="shared" si="591"/>
        <v>0-3 months</v>
      </c>
    </row>
    <row r="2408" spans="1:46" s="12" customFormat="1">
      <c r="A2408" s="13" t="s">
        <v>42</v>
      </c>
      <c r="B2408" s="179">
        <v>2023</v>
      </c>
      <c r="C2408" s="179">
        <v>9</v>
      </c>
      <c r="D2408" s="39" t="str">
        <f t="shared" si="593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594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595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85">
        <f t="shared" si="598"/>
        <v>70521.391592920365</v>
      </c>
      <c r="AD2408" s="143">
        <v>0.1673</v>
      </c>
      <c r="AE2408" s="186">
        <f t="shared" si="599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236" t="str">
        <f t="shared" si="590"/>
        <v>YAMAHA_Mounter</v>
      </c>
      <c r="AS2408" s="22">
        <f t="shared" si="589"/>
        <v>3</v>
      </c>
      <c r="AT2408" s="238" t="str">
        <f t="shared" si="591"/>
        <v>0-3 months</v>
      </c>
    </row>
    <row r="2409" spans="1:46" s="12" customFormat="1">
      <c r="A2409" s="13" t="s">
        <v>42</v>
      </c>
      <c r="B2409" s="179">
        <v>2023</v>
      </c>
      <c r="C2409" s="179">
        <v>11</v>
      </c>
      <c r="D2409" s="39" t="str">
        <f t="shared" si="593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594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595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85">
        <f t="shared" si="598"/>
        <v>99684.779999999984</v>
      </c>
      <c r="AD2409" s="141">
        <v>0.13619999999999999</v>
      </c>
      <c r="AE2409" s="186">
        <f t="shared" si="599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600"/>
        <v>21594188.700884957</v>
      </c>
      <c r="AJ2409" s="19">
        <f t="shared" si="601"/>
        <v>2559339.3921844242</v>
      </c>
      <c r="AK2409" s="20">
        <f t="shared" si="602"/>
        <v>0.11851982158883048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236" t="str">
        <f t="shared" si="590"/>
        <v>YAMAHA_Mounter</v>
      </c>
      <c r="AS2409" s="22">
        <f t="shared" si="589"/>
        <v>2</v>
      </c>
      <c r="AT2409" s="238" t="str">
        <f t="shared" si="591"/>
        <v>0-3 months</v>
      </c>
    </row>
    <row r="2410" spans="1:46" s="12" customFormat="1" ht="28">
      <c r="A2410" s="13" t="s">
        <v>42</v>
      </c>
      <c r="B2410" s="179">
        <v>2023</v>
      </c>
      <c r="C2410" s="179">
        <v>8</v>
      </c>
      <c r="D2410" s="39" t="str">
        <f t="shared" si="593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594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595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85">
        <f t="shared" si="598"/>
        <v>40765.579646017708</v>
      </c>
      <c r="AD2410" s="141">
        <v>0.42520000000000002</v>
      </c>
      <c r="AE2410" s="186">
        <f t="shared" si="599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236" t="str">
        <f t="shared" si="590"/>
        <v>YAMAHA_Mounter</v>
      </c>
      <c r="AS2410" s="22">
        <f t="shared" si="589"/>
        <v>2</v>
      </c>
      <c r="AT2410" s="238" t="str">
        <f t="shared" si="591"/>
        <v>0-3 months</v>
      </c>
    </row>
    <row r="2411" spans="1:46" s="12" customFormat="1">
      <c r="A2411" s="13" t="s">
        <v>42</v>
      </c>
      <c r="B2411" s="179">
        <v>2023</v>
      </c>
      <c r="C2411" s="179">
        <v>5</v>
      </c>
      <c r="D2411" s="39" t="str">
        <f t="shared" si="593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594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595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85">
        <f t="shared" si="598"/>
        <v>30764.867256637172</v>
      </c>
      <c r="AD2411" s="141">
        <v>0.114</v>
      </c>
      <c r="AE2411" s="186">
        <f t="shared" si="599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236" t="str">
        <f t="shared" si="590"/>
        <v>YAMAHA_Mounter</v>
      </c>
      <c r="AS2411" s="22">
        <f t="shared" si="589"/>
        <v>6</v>
      </c>
      <c r="AT2411" s="238" t="str">
        <f t="shared" si="591"/>
        <v>4-6 months</v>
      </c>
    </row>
    <row r="2412" spans="1:46" s="12" customFormat="1">
      <c r="A2412" s="13" t="s">
        <v>41</v>
      </c>
      <c r="B2412" s="179">
        <v>2022</v>
      </c>
      <c r="C2412" s="179">
        <v>11</v>
      </c>
      <c r="D2412" s="39" t="str">
        <f t="shared" si="593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594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595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85">
        <f t="shared" si="598"/>
        <v>174194.44247787615</v>
      </c>
      <c r="AD2412" s="141">
        <v>0.18410000000000001</v>
      </c>
      <c r="AE2412" s="186">
        <f t="shared" si="599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236" t="str">
        <f t="shared" si="590"/>
        <v>YAMAHA_Mounter</v>
      </c>
      <c r="AS2412" s="22">
        <f t="shared" si="589"/>
        <v>0</v>
      </c>
      <c r="AT2412" s="238" t="str">
        <f t="shared" si="591"/>
        <v>0-3 months</v>
      </c>
    </row>
    <row r="2413" spans="1:46" s="12" customFormat="1">
      <c r="A2413" s="13" t="s">
        <v>41</v>
      </c>
      <c r="B2413" s="179">
        <v>2022</v>
      </c>
      <c r="C2413" s="179">
        <v>11</v>
      </c>
      <c r="D2413" s="39" t="str">
        <f t="shared" si="593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594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595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85">
        <f t="shared" si="598"/>
        <v>174194.44247787615</v>
      </c>
      <c r="AD2413" s="141">
        <v>0.18410000000000001</v>
      </c>
      <c r="AE2413" s="186">
        <f t="shared" si="599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236" t="str">
        <f t="shared" si="590"/>
        <v>YAMAHA_Mounter</v>
      </c>
      <c r="AS2413" s="22">
        <f t="shared" si="589"/>
        <v>0</v>
      </c>
      <c r="AT2413" s="238" t="str">
        <f t="shared" si="591"/>
        <v>0-3 months</v>
      </c>
    </row>
    <row r="2414" spans="1:46" s="12" customFormat="1">
      <c r="A2414" s="13" t="s">
        <v>41</v>
      </c>
      <c r="B2414" s="179">
        <v>2022</v>
      </c>
      <c r="C2414" s="179">
        <v>11</v>
      </c>
      <c r="D2414" s="39" t="str">
        <f t="shared" si="593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594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595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85">
        <f t="shared" si="598"/>
        <v>174194.44247787615</v>
      </c>
      <c r="AD2414" s="141">
        <v>0.18410000000000001</v>
      </c>
      <c r="AE2414" s="186">
        <f t="shared" si="599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236" t="str">
        <f t="shared" si="590"/>
        <v>YAMAHA_Mounter</v>
      </c>
      <c r="AS2414" s="22">
        <f t="shared" si="589"/>
        <v>0</v>
      </c>
      <c r="AT2414" s="238" t="str">
        <f t="shared" si="591"/>
        <v>0-3 months</v>
      </c>
    </row>
    <row r="2415" spans="1:46" s="12" customFormat="1">
      <c r="A2415" s="13" t="s">
        <v>41</v>
      </c>
      <c r="B2415" s="179">
        <v>2022</v>
      </c>
      <c r="C2415" s="179">
        <v>11</v>
      </c>
      <c r="D2415" s="39" t="str">
        <f t="shared" si="593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594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595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85">
        <f t="shared" si="598"/>
        <v>149736.83893805314</v>
      </c>
      <c r="AD2415" s="141">
        <v>0.18410000000000001</v>
      </c>
      <c r="AE2415" s="186">
        <f t="shared" si="599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236" t="str">
        <f t="shared" si="590"/>
        <v>YAMAHA_Mounter</v>
      </c>
      <c r="AS2415" s="22">
        <f t="shared" si="589"/>
        <v>0</v>
      </c>
      <c r="AT2415" s="238" t="str">
        <f t="shared" si="591"/>
        <v>0-3 months</v>
      </c>
    </row>
    <row r="2416" spans="1:46" s="12" customFormat="1">
      <c r="A2416" s="13" t="s">
        <v>41</v>
      </c>
      <c r="B2416" s="179">
        <v>2022</v>
      </c>
      <c r="C2416" s="179">
        <v>11</v>
      </c>
      <c r="D2416" s="39" t="str">
        <f t="shared" si="593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594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595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85">
        <f t="shared" si="598"/>
        <v>149736.83893805314</v>
      </c>
      <c r="AD2416" s="141">
        <v>0.18410000000000001</v>
      </c>
      <c r="AE2416" s="186">
        <f t="shared" si="599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236" t="str">
        <f t="shared" si="590"/>
        <v>YAMAHA_Mounter</v>
      </c>
      <c r="AS2416" s="22">
        <f t="shared" si="589"/>
        <v>0</v>
      </c>
      <c r="AT2416" s="238" t="str">
        <f t="shared" si="591"/>
        <v>0-3 months</v>
      </c>
    </row>
    <row r="2417" spans="1:46" s="12" customFormat="1">
      <c r="A2417" s="13" t="s">
        <v>41</v>
      </c>
      <c r="B2417" s="179">
        <v>2022</v>
      </c>
      <c r="C2417" s="179">
        <v>11</v>
      </c>
      <c r="D2417" s="39" t="str">
        <f t="shared" si="593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594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595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85">
        <f t="shared" si="598"/>
        <v>149736.83893805314</v>
      </c>
      <c r="AD2417" s="141">
        <v>0.18410000000000001</v>
      </c>
      <c r="AE2417" s="186">
        <f t="shared" si="599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236" t="str">
        <f t="shared" si="590"/>
        <v>YAMAHA_Mounter</v>
      </c>
      <c r="AS2417" s="22">
        <f t="shared" si="589"/>
        <v>0</v>
      </c>
      <c r="AT2417" s="238" t="str">
        <f t="shared" si="591"/>
        <v>0-3 months</v>
      </c>
    </row>
    <row r="2418" spans="1:46" s="12" customFormat="1">
      <c r="A2418" s="13" t="s">
        <v>41</v>
      </c>
      <c r="B2418" s="179">
        <v>2022</v>
      </c>
      <c r="C2418" s="179">
        <v>11</v>
      </c>
      <c r="D2418" s="39" t="str">
        <f t="shared" si="593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594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595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85">
        <f t="shared" si="598"/>
        <v>149736.83893805314</v>
      </c>
      <c r="AD2418" s="141">
        <v>0.18410000000000001</v>
      </c>
      <c r="AE2418" s="186">
        <f t="shared" si="599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236" t="str">
        <f t="shared" si="590"/>
        <v>YAMAHA_Mounter</v>
      </c>
      <c r="AS2418" s="22">
        <f t="shared" si="589"/>
        <v>0</v>
      </c>
      <c r="AT2418" s="238" t="str">
        <f t="shared" si="591"/>
        <v>0-3 months</v>
      </c>
    </row>
    <row r="2419" spans="1:46" s="12" customFormat="1">
      <c r="A2419" s="13" t="s">
        <v>41</v>
      </c>
      <c r="B2419" s="179">
        <v>2022</v>
      </c>
      <c r="C2419" s="179">
        <v>11</v>
      </c>
      <c r="D2419" s="39" t="str">
        <f t="shared" si="593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594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595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85">
        <f t="shared" si="598"/>
        <v>62015.893805309744</v>
      </c>
      <c r="AD2419" s="141">
        <v>0.15090000000000001</v>
      </c>
      <c r="AE2419" s="186">
        <f t="shared" si="599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236" t="str">
        <f t="shared" si="590"/>
        <v>YAMAHA_Mounter</v>
      </c>
      <c r="AS2419" s="22">
        <f t="shared" si="589"/>
        <v>0</v>
      </c>
      <c r="AT2419" s="238" t="str">
        <f t="shared" si="591"/>
        <v>0-3 months</v>
      </c>
    </row>
    <row r="2420" spans="1:46" s="12" customFormat="1" ht="28">
      <c r="A2420" s="13" t="s">
        <v>41</v>
      </c>
      <c r="B2420" s="179">
        <v>2022</v>
      </c>
      <c r="C2420" s="179">
        <v>11</v>
      </c>
      <c r="D2420" s="39" t="str">
        <f t="shared" si="593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594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85">
        <f t="shared" si="598"/>
        <v>7314.9451327433653</v>
      </c>
      <c r="AD2420" s="141">
        <v>0.21260000000000001</v>
      </c>
      <c r="AE2420" s="186">
        <f t="shared" si="599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236" t="str">
        <f t="shared" si="590"/>
        <v>YAMAHA_Mounter</v>
      </c>
      <c r="AS2420" s="22">
        <f t="shared" si="589"/>
        <v>0</v>
      </c>
      <c r="AT2420" s="238" t="str">
        <f t="shared" si="591"/>
        <v>0-3 months</v>
      </c>
    </row>
    <row r="2421" spans="1:46" s="12" customFormat="1">
      <c r="A2421" s="13" t="s">
        <v>41</v>
      </c>
      <c r="B2421" s="179">
        <v>2022</v>
      </c>
      <c r="C2421" s="179">
        <v>11</v>
      </c>
      <c r="D2421" s="39" t="str">
        <f t="shared" si="593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594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595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85">
        <f t="shared" si="598"/>
        <v>103292.92035398234</v>
      </c>
      <c r="AD2421" s="141">
        <v>0.19650000000000001</v>
      </c>
      <c r="AE2421" s="186">
        <f t="shared" si="599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236" t="str">
        <f t="shared" si="590"/>
        <v>YAMAHA_Mounter</v>
      </c>
      <c r="AS2421" s="22">
        <f t="shared" si="589"/>
        <v>0</v>
      </c>
      <c r="AT2421" s="238" t="str">
        <f t="shared" si="591"/>
        <v>0-3 months</v>
      </c>
    </row>
    <row r="2422" spans="1:46" s="12" customFormat="1">
      <c r="A2422" s="13" t="s">
        <v>41</v>
      </c>
      <c r="B2422" s="179">
        <v>2022</v>
      </c>
      <c r="C2422" s="179">
        <v>6</v>
      </c>
      <c r="D2422" s="39" t="str">
        <f t="shared" si="593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594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595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85">
        <f t="shared" si="598"/>
        <v>123416.84999999999</v>
      </c>
      <c r="AD2422" s="141">
        <v>0.2586</v>
      </c>
      <c r="AE2422" s="186">
        <f t="shared" si="599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236" t="str">
        <f t="shared" si="590"/>
        <v>YAMAHA_Mounter</v>
      </c>
      <c r="AS2422" s="22">
        <f t="shared" si="589"/>
        <v>6</v>
      </c>
      <c r="AT2422" s="238" t="str">
        <f t="shared" si="591"/>
        <v>4-6 months</v>
      </c>
    </row>
    <row r="2423" spans="1:46" s="12" customFormat="1">
      <c r="A2423" s="13" t="s">
        <v>41</v>
      </c>
      <c r="B2423" s="179">
        <v>2022</v>
      </c>
      <c r="C2423" s="179">
        <v>6</v>
      </c>
      <c r="D2423" s="39" t="str">
        <f t="shared" si="593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594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595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85">
        <f t="shared" si="598"/>
        <v>123416.84999999999</v>
      </c>
      <c r="AD2423" s="141">
        <v>0.2586</v>
      </c>
      <c r="AE2423" s="186">
        <f t="shared" si="599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236" t="str">
        <f t="shared" si="590"/>
        <v>YAMAHA_Mounter</v>
      </c>
      <c r="AS2423" s="22">
        <f t="shared" si="589"/>
        <v>6</v>
      </c>
      <c r="AT2423" s="238" t="str">
        <f t="shared" si="591"/>
        <v>4-6 months</v>
      </c>
    </row>
    <row r="2424" spans="1:46" s="12" customFormat="1">
      <c r="A2424" s="13" t="s">
        <v>41</v>
      </c>
      <c r="B2424" s="179">
        <v>2022</v>
      </c>
      <c r="C2424" s="179">
        <v>9</v>
      </c>
      <c r="D2424" s="39" t="str">
        <f t="shared" si="593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594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595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85">
        <f t="shared" si="598"/>
        <v>119614.36350000001</v>
      </c>
      <c r="AD2424" s="141">
        <v>0.16420000000000001</v>
      </c>
      <c r="AE2424" s="186">
        <f t="shared" si="599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236" t="str">
        <f t="shared" si="590"/>
        <v>YAMAHA_Mounter</v>
      </c>
      <c r="AS2424" s="22">
        <f t="shared" si="589"/>
        <v>3</v>
      </c>
      <c r="AT2424" s="238" t="str">
        <f t="shared" si="591"/>
        <v>0-3 months</v>
      </c>
    </row>
    <row r="2425" spans="1:46" s="12" customFormat="1">
      <c r="A2425" s="13" t="s">
        <v>41</v>
      </c>
      <c r="B2425" s="179">
        <v>2022</v>
      </c>
      <c r="C2425" s="179">
        <v>9</v>
      </c>
      <c r="D2425" s="39" t="str">
        <f t="shared" si="593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594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595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85">
        <f t="shared" si="598"/>
        <v>70018.164000000004</v>
      </c>
      <c r="AD2425" s="141">
        <v>0.16420000000000001</v>
      </c>
      <c r="AE2425" s="186">
        <f t="shared" si="599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236" t="str">
        <f t="shared" si="590"/>
        <v>YAMAHA_Mounter</v>
      </c>
      <c r="AS2425" s="22">
        <f t="shared" si="589"/>
        <v>3</v>
      </c>
      <c r="AT2425" s="238" t="str">
        <f t="shared" si="591"/>
        <v>0-3 months</v>
      </c>
    </row>
    <row r="2426" spans="1:46" s="12" customFormat="1">
      <c r="A2426" s="13" t="s">
        <v>41</v>
      </c>
      <c r="B2426" s="179">
        <v>2022</v>
      </c>
      <c r="C2426" s="179">
        <v>10</v>
      </c>
      <c r="D2426" s="39" t="str">
        <f t="shared" si="593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594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595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85">
        <f t="shared" si="598"/>
        <v>48639.079646017701</v>
      </c>
      <c r="AD2426" s="141">
        <v>7.6399999999999996E-2</v>
      </c>
      <c r="AE2426" s="186">
        <f t="shared" si="599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236" t="str">
        <f t="shared" si="590"/>
        <v>YAMAHA_Mounter</v>
      </c>
      <c r="AS2426" s="22">
        <f t="shared" si="589"/>
        <v>2</v>
      </c>
      <c r="AT2426" s="238" t="str">
        <f t="shared" si="591"/>
        <v>0-3 months</v>
      </c>
    </row>
    <row r="2427" spans="1:46" s="12" customFormat="1">
      <c r="A2427" s="13" t="s">
        <v>41</v>
      </c>
      <c r="B2427" s="179">
        <v>2022</v>
      </c>
      <c r="C2427" s="179">
        <v>10</v>
      </c>
      <c r="D2427" s="39" t="str">
        <f t="shared" si="593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594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595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85">
        <f t="shared" si="598"/>
        <v>48639.079646017701</v>
      </c>
      <c r="AD2427" s="141">
        <v>7.6399999999999996E-2</v>
      </c>
      <c r="AE2427" s="186">
        <f t="shared" si="599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236" t="str">
        <f t="shared" si="590"/>
        <v>YAMAHA_Mounter</v>
      </c>
      <c r="AS2427" s="22">
        <f t="shared" si="589"/>
        <v>2</v>
      </c>
      <c r="AT2427" s="238" t="str">
        <f t="shared" si="591"/>
        <v>0-3 months</v>
      </c>
    </row>
    <row r="2428" spans="1:46" s="12" customFormat="1">
      <c r="A2428" s="13" t="s">
        <v>41</v>
      </c>
      <c r="B2428" s="179">
        <v>2022</v>
      </c>
      <c r="C2428" s="179">
        <v>11</v>
      </c>
      <c r="D2428" s="39" t="str">
        <f t="shared" si="593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594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595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85">
        <f t="shared" si="598"/>
        <v>104119.11504424781</v>
      </c>
      <c r="AD2428" s="141">
        <v>0.1799</v>
      </c>
      <c r="AE2428" s="186">
        <f t="shared" si="599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236" t="str">
        <f t="shared" si="590"/>
        <v>YAMAHA_Mounter</v>
      </c>
      <c r="AS2428" s="22">
        <f t="shared" si="589"/>
        <v>1</v>
      </c>
      <c r="AT2428" s="238" t="str">
        <f t="shared" si="591"/>
        <v>0-3 months</v>
      </c>
    </row>
    <row r="2429" spans="1:46" s="12" customFormat="1">
      <c r="A2429" s="13" t="s">
        <v>41</v>
      </c>
      <c r="B2429" s="179">
        <v>2022</v>
      </c>
      <c r="C2429" s="179">
        <v>11</v>
      </c>
      <c r="D2429" s="39" t="str">
        <f t="shared" si="593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594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595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85">
        <f t="shared" si="598"/>
        <v>94060.054867256651</v>
      </c>
      <c r="AD2429" s="141">
        <v>0.1273</v>
      </c>
      <c r="AE2429" s="186">
        <f t="shared" si="599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236" t="str">
        <f t="shared" si="590"/>
        <v>YAMAHA_Mounter</v>
      </c>
      <c r="AS2429" s="22">
        <f t="shared" si="589"/>
        <v>1</v>
      </c>
      <c r="AT2429" s="238" t="str">
        <f t="shared" si="591"/>
        <v>0-3 months</v>
      </c>
    </row>
    <row r="2430" spans="1:46" s="12" customFormat="1">
      <c r="A2430" s="13" t="s">
        <v>41</v>
      </c>
      <c r="B2430" s="179">
        <v>2022</v>
      </c>
      <c r="C2430" s="179">
        <v>11</v>
      </c>
      <c r="D2430" s="39" t="str">
        <f t="shared" si="593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594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595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85">
        <f t="shared" si="598"/>
        <v>63883.935398230096</v>
      </c>
      <c r="AD2430" s="141">
        <v>0.12909999999999999</v>
      </c>
      <c r="AE2430" s="186">
        <f t="shared" si="599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236" t="str">
        <f t="shared" si="590"/>
        <v>YAMAHA_Mounter</v>
      </c>
      <c r="AS2430" s="22">
        <f t="shared" si="589"/>
        <v>1</v>
      </c>
      <c r="AT2430" s="238" t="str">
        <f t="shared" si="591"/>
        <v>0-3 months</v>
      </c>
    </row>
    <row r="2431" spans="1:46" s="12" customFormat="1">
      <c r="A2431" s="13" t="s">
        <v>41</v>
      </c>
      <c r="B2431" s="179">
        <v>2022</v>
      </c>
      <c r="C2431" s="179">
        <v>12</v>
      </c>
      <c r="D2431" s="39" t="str">
        <f t="shared" si="593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594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595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85">
        <f t="shared" si="598"/>
        <v>191668.3008849558</v>
      </c>
      <c r="AD2431" s="141">
        <v>0.17430000000000001</v>
      </c>
      <c r="AE2431" s="186">
        <f t="shared" si="599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236" t="str">
        <f t="shared" si="590"/>
        <v>YAMAHA_Mounter</v>
      </c>
      <c r="AS2431" s="22">
        <f t="shared" si="589"/>
        <v>0</v>
      </c>
      <c r="AT2431" s="238" t="str">
        <f t="shared" si="591"/>
        <v>0-3 months</v>
      </c>
    </row>
    <row r="2432" spans="1:46" s="12" customFormat="1">
      <c r="A2432" s="13" t="s">
        <v>41</v>
      </c>
      <c r="B2432" s="179">
        <v>2022</v>
      </c>
      <c r="C2432" s="179">
        <v>12</v>
      </c>
      <c r="D2432" s="39" t="str">
        <f t="shared" si="593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594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595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85">
        <f t="shared" si="598"/>
        <v>191668.3008849558</v>
      </c>
      <c r="AD2432" s="141">
        <v>0.17430000000000001</v>
      </c>
      <c r="AE2432" s="186">
        <f t="shared" si="599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236" t="str">
        <f t="shared" si="590"/>
        <v>YAMAHA_Mounter</v>
      </c>
      <c r="AS2432" s="22">
        <f t="shared" si="589"/>
        <v>0</v>
      </c>
      <c r="AT2432" s="238" t="str">
        <f t="shared" si="591"/>
        <v>0-3 months</v>
      </c>
    </row>
    <row r="2433" spans="1:46" s="12" customFormat="1">
      <c r="A2433" s="13" t="s">
        <v>41</v>
      </c>
      <c r="B2433" s="179">
        <v>2022</v>
      </c>
      <c r="C2433" s="179">
        <v>12</v>
      </c>
      <c r="D2433" s="39" t="str">
        <f t="shared" si="593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594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595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85">
        <f t="shared" si="598"/>
        <v>191668.3008849558</v>
      </c>
      <c r="AD2433" s="141">
        <v>0.17430000000000001</v>
      </c>
      <c r="AE2433" s="186">
        <f t="shared" si="599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236" t="str">
        <f t="shared" si="590"/>
        <v>YAMAHA_Mounter</v>
      </c>
      <c r="AS2433" s="22">
        <f t="shared" si="589"/>
        <v>0</v>
      </c>
      <c r="AT2433" s="238" t="str">
        <f t="shared" si="591"/>
        <v>0-3 months</v>
      </c>
    </row>
    <row r="2434" spans="1:46" s="12" customFormat="1">
      <c r="A2434" s="13" t="s">
        <v>41</v>
      </c>
      <c r="B2434" s="179">
        <v>2022</v>
      </c>
      <c r="C2434" s="179">
        <v>12</v>
      </c>
      <c r="D2434" s="39" t="str">
        <f t="shared" si="593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594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595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85">
        <f t="shared" si="598"/>
        <v>95553.45132743365</v>
      </c>
      <c r="AD2434" s="141">
        <v>0.1651</v>
      </c>
      <c r="AE2434" s="186">
        <f t="shared" si="599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236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38" t="str">
        <f t="shared" si="591"/>
        <v>0-3 months</v>
      </c>
    </row>
    <row r="2435" spans="1:46" s="12" customFormat="1">
      <c r="A2435" s="13" t="s">
        <v>41</v>
      </c>
      <c r="B2435" s="179">
        <v>2022</v>
      </c>
      <c r="C2435" s="179">
        <v>12</v>
      </c>
      <c r="D2435" s="39" t="str">
        <f t="shared" si="593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594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595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85">
        <f t="shared" si="598"/>
        <v>66268.141592920365</v>
      </c>
      <c r="AD2435" s="141">
        <v>0.13739999999999999</v>
      </c>
      <c r="AE2435" s="186">
        <f t="shared" si="599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236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38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41</v>
      </c>
      <c r="B2436" s="179">
        <v>2022</v>
      </c>
      <c r="C2436" s="179">
        <v>12</v>
      </c>
      <c r="D2436" s="39" t="str">
        <f t="shared" si="593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594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595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85">
        <f t="shared" si="598"/>
        <v>99402.212389380555</v>
      </c>
      <c r="AD2436" s="141">
        <v>0.13739999999999999</v>
      </c>
      <c r="AE2436" s="186">
        <f t="shared" si="599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236" t="str">
        <f t="shared" si="607"/>
        <v>YAMAHA_Mounter</v>
      </c>
      <c r="AS2436" s="22">
        <f t="shared" si="606"/>
        <v>0</v>
      </c>
      <c r="AT2436" s="238" t="str">
        <f t="shared" si="608"/>
        <v>0-3 months</v>
      </c>
    </row>
    <row r="2437" spans="1:46" s="12" customFormat="1">
      <c r="A2437" s="13" t="s">
        <v>41</v>
      </c>
      <c r="B2437" s="179">
        <v>2022</v>
      </c>
      <c r="C2437" s="179">
        <v>12</v>
      </c>
      <c r="D2437" s="39" t="str">
        <f t="shared" si="593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594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595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85">
        <f t="shared" si="598"/>
        <v>54779.73451327435</v>
      </c>
      <c r="AD2437" s="141">
        <v>0.12620000000000001</v>
      </c>
      <c r="AE2437" s="186">
        <f t="shared" si="599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236" t="str">
        <f t="shared" si="607"/>
        <v>YAMAHA_Mounter</v>
      </c>
      <c r="AS2437" s="22">
        <f t="shared" si="606"/>
        <v>0</v>
      </c>
      <c r="AT2437" s="238" t="str">
        <f t="shared" si="608"/>
        <v>0-3 months</v>
      </c>
    </row>
    <row r="2438" spans="1:46" s="12" customFormat="1">
      <c r="A2438" s="13" t="s">
        <v>41</v>
      </c>
      <c r="B2438" s="179">
        <v>2022</v>
      </c>
      <c r="C2438" s="179">
        <v>12</v>
      </c>
      <c r="D2438" s="39" t="str">
        <f t="shared" si="593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594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595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85">
        <f t="shared" si="598"/>
        <v>140569.48672566374</v>
      </c>
      <c r="AD2438" s="141">
        <v>0.1472</v>
      </c>
      <c r="AE2438" s="186">
        <f t="shared" si="599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236" t="str">
        <f t="shared" si="607"/>
        <v>YAMAHA_Mounter</v>
      </c>
      <c r="AS2438" s="22">
        <f t="shared" si="606"/>
        <v>0</v>
      </c>
      <c r="AT2438" s="238" t="str">
        <f t="shared" si="608"/>
        <v>0-3 months</v>
      </c>
    </row>
    <row r="2439" spans="1:46" s="12" customFormat="1">
      <c r="A2439" s="13" t="s">
        <v>41</v>
      </c>
      <c r="B2439" s="179">
        <v>2022</v>
      </c>
      <c r="C2439" s="179">
        <v>12</v>
      </c>
      <c r="D2439" s="39" t="str">
        <f t="shared" si="593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594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595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85">
        <f t="shared" si="598"/>
        <v>140569.48672566374</v>
      </c>
      <c r="AD2439" s="141">
        <v>0.1472</v>
      </c>
      <c r="AE2439" s="186">
        <f t="shared" si="599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236" t="str">
        <f t="shared" si="607"/>
        <v>YAMAHA_Mounter</v>
      </c>
      <c r="AS2439" s="22">
        <f t="shared" si="606"/>
        <v>0</v>
      </c>
      <c r="AT2439" s="238" t="str">
        <f t="shared" si="608"/>
        <v>0-3 months</v>
      </c>
    </row>
    <row r="2440" spans="1:46" s="12" customFormat="1">
      <c r="A2440" s="13" t="s">
        <v>41</v>
      </c>
      <c r="B2440" s="179">
        <v>2022</v>
      </c>
      <c r="C2440" s="179">
        <v>12</v>
      </c>
      <c r="D2440" s="39" t="str">
        <f t="shared" si="593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594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595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85">
        <f t="shared" si="598"/>
        <v>107343.97168141595</v>
      </c>
      <c r="AD2440" s="141">
        <v>0.1472</v>
      </c>
      <c r="AE2440" s="186">
        <f t="shared" si="599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236" t="str">
        <f t="shared" si="607"/>
        <v>YAMAHA_Mounter</v>
      </c>
      <c r="AS2440" s="22">
        <f t="shared" si="606"/>
        <v>0</v>
      </c>
      <c r="AT2440" s="238" t="str">
        <f t="shared" si="608"/>
        <v>0-3 months</v>
      </c>
    </row>
    <row r="2441" spans="1:46" s="12" customFormat="1">
      <c r="A2441" s="13" t="s">
        <v>41</v>
      </c>
      <c r="B2441" s="179">
        <v>2022</v>
      </c>
      <c r="C2441" s="179">
        <v>12</v>
      </c>
      <c r="D2441" s="39" t="str">
        <f t="shared" si="593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594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595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85">
        <f t="shared" si="598"/>
        <v>107343.97168141595</v>
      </c>
      <c r="AD2441" s="141">
        <v>0.1472</v>
      </c>
      <c r="AE2441" s="186">
        <f t="shared" si="599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236" t="str">
        <f t="shared" si="607"/>
        <v>YAMAHA_Mounter</v>
      </c>
      <c r="AS2441" s="22">
        <f t="shared" si="606"/>
        <v>0</v>
      </c>
      <c r="AT2441" s="238" t="str">
        <f t="shared" si="608"/>
        <v>0-3 months</v>
      </c>
    </row>
    <row r="2442" spans="1:46" s="12" customFormat="1">
      <c r="A2442" s="13" t="s">
        <v>41</v>
      </c>
      <c r="B2442" s="179">
        <v>2022</v>
      </c>
      <c r="C2442" s="179">
        <v>12</v>
      </c>
      <c r="D2442" s="39" t="str">
        <f t="shared" si="593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594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595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85">
        <f t="shared" si="598"/>
        <v>66765.876106194701</v>
      </c>
      <c r="AD2442" s="141">
        <v>8.2400000000000001E-2</v>
      </c>
      <c r="AE2442" s="186">
        <f t="shared" si="599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236" t="str">
        <f t="shared" si="607"/>
        <v>YAMAHA_Mounter</v>
      </c>
      <c r="AS2442" s="22">
        <f t="shared" si="606"/>
        <v>0</v>
      </c>
      <c r="AT2442" s="238" t="str">
        <f t="shared" si="608"/>
        <v>0-3 months</v>
      </c>
    </row>
    <row r="2443" spans="1:46" s="12" customFormat="1">
      <c r="A2443" s="13" t="s">
        <v>41</v>
      </c>
      <c r="B2443" s="179">
        <v>2022</v>
      </c>
      <c r="C2443" s="179">
        <v>12</v>
      </c>
      <c r="D2443" s="39" t="str">
        <f t="shared" si="593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594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595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85">
        <f t="shared" si="598"/>
        <v>82921.991150442496</v>
      </c>
      <c r="AD2443" s="141">
        <v>0.15629999999999999</v>
      </c>
      <c r="AE2443" s="186">
        <f t="shared" si="599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236" t="str">
        <f t="shared" si="607"/>
        <v>YAMAHA_Mounter</v>
      </c>
      <c r="AS2443" s="22">
        <f t="shared" si="606"/>
        <v>0</v>
      </c>
      <c r="AT2443" s="238" t="str">
        <f t="shared" si="608"/>
        <v>0-3 months</v>
      </c>
    </row>
    <row r="2444" spans="1:46" s="12" customFormat="1">
      <c r="A2444" s="13" t="s">
        <v>41</v>
      </c>
      <c r="B2444" s="179">
        <v>2022</v>
      </c>
      <c r="C2444" s="179">
        <v>12</v>
      </c>
      <c r="D2444" s="39" t="str">
        <f t="shared" si="593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594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595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85">
        <f t="shared" si="598"/>
        <v>120613.80530973454</v>
      </c>
      <c r="AD2444" s="141">
        <v>0.15629999999999999</v>
      </c>
      <c r="AE2444" s="186">
        <f t="shared" si="599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236" t="str">
        <f t="shared" si="607"/>
        <v>YAMAHA_Mounter</v>
      </c>
      <c r="AS2444" s="22">
        <f t="shared" si="606"/>
        <v>0</v>
      </c>
      <c r="AT2444" s="238" t="str">
        <f t="shared" si="608"/>
        <v>0-3 months</v>
      </c>
    </row>
    <row r="2445" spans="1:46" s="12" customFormat="1">
      <c r="A2445" s="13" t="s">
        <v>41</v>
      </c>
      <c r="B2445" s="179">
        <v>2023</v>
      </c>
      <c r="C2445" s="179">
        <v>1</v>
      </c>
      <c r="D2445" s="39" t="str">
        <f t="shared" si="593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594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595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85">
        <f t="shared" si="598"/>
        <v>53628.722123893815</v>
      </c>
      <c r="AD2445" s="141">
        <v>8.0100000000000005E-2</v>
      </c>
      <c r="AE2445" s="186">
        <f t="shared" si="599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236" t="str">
        <f t="shared" si="607"/>
        <v>YAMAHA_Mounter</v>
      </c>
      <c r="AS2445" s="22">
        <f t="shared" si="606"/>
        <v>0</v>
      </c>
      <c r="AT2445" s="238" t="str">
        <f t="shared" si="608"/>
        <v>0-3 months</v>
      </c>
    </row>
    <row r="2446" spans="1:46" s="12" customFormat="1">
      <c r="A2446" s="13" t="s">
        <v>41</v>
      </c>
      <c r="B2446" s="179">
        <v>2023</v>
      </c>
      <c r="C2446" s="179">
        <v>1</v>
      </c>
      <c r="D2446" s="39" t="str">
        <f t="shared" si="593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594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595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85">
        <f t="shared" si="598"/>
        <v>77844.955752212409</v>
      </c>
      <c r="AD2446" s="141">
        <v>0.13089999999999999</v>
      </c>
      <c r="AE2446" s="186">
        <f t="shared" si="599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236" t="str">
        <f t="shared" si="607"/>
        <v>YAMAHA_Mounter</v>
      </c>
      <c r="AS2446" s="22">
        <f t="shared" si="606"/>
        <v>0</v>
      </c>
      <c r="AT2446" s="238" t="str">
        <f t="shared" si="608"/>
        <v>0-3 months</v>
      </c>
    </row>
    <row r="2447" spans="1:46" s="12" customFormat="1">
      <c r="A2447" s="13" t="s">
        <v>41</v>
      </c>
      <c r="B2447" s="179">
        <v>2023</v>
      </c>
      <c r="C2447" s="179">
        <v>1</v>
      </c>
      <c r="D2447" s="39" t="str">
        <f t="shared" si="593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594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595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85">
        <f t="shared" si="598"/>
        <v>103793.2743362832</v>
      </c>
      <c r="AD2447" s="141">
        <v>0.13089999999999999</v>
      </c>
      <c r="AE2447" s="186">
        <f t="shared" si="599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236" t="str">
        <f t="shared" si="607"/>
        <v>YAMAHA_Mounter</v>
      </c>
      <c r="AS2447" s="22">
        <f t="shared" si="606"/>
        <v>0</v>
      </c>
      <c r="AT2447" s="238" t="str">
        <f t="shared" si="608"/>
        <v>0-3 months</v>
      </c>
    </row>
    <row r="2448" spans="1:46" s="12" customFormat="1">
      <c r="A2448" s="13" t="s">
        <v>41</v>
      </c>
      <c r="B2448" s="179">
        <v>2023</v>
      </c>
      <c r="C2448" s="179">
        <v>1</v>
      </c>
      <c r="D2448" s="39" t="str">
        <f t="shared" si="593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594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595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85">
        <f t="shared" si="598"/>
        <v>72313.790435398245</v>
      </c>
      <c r="AD2448" s="141">
        <v>9.0700000000000003E-2</v>
      </c>
      <c r="AE2448" s="186">
        <f t="shared" si="599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2325</v>
      </c>
      <c r="AP2448" s="28" t="str">
        <f t="shared" si="603"/>
        <v>20232</v>
      </c>
      <c r="AQ2448" s="28" t="str">
        <f t="shared" si="604"/>
        <v>20232RMB</v>
      </c>
      <c r="AR2448" s="236" t="str">
        <f t="shared" si="607"/>
        <v>YAMAHA_Mounter</v>
      </c>
      <c r="AS2448" s="22">
        <f t="shared" si="606"/>
        <v>1</v>
      </c>
      <c r="AT2448" s="238" t="str">
        <f t="shared" si="608"/>
        <v>0-3 months</v>
      </c>
    </row>
    <row r="2449" spans="1:46" s="12" customFormat="1">
      <c r="A2449" s="13" t="s">
        <v>41</v>
      </c>
      <c r="B2449" s="179">
        <v>2023</v>
      </c>
      <c r="C2449" s="179">
        <v>1</v>
      </c>
      <c r="D2449" s="39" t="str">
        <f t="shared" si="593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594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595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85">
        <f t="shared" si="598"/>
        <v>72313.790435398245</v>
      </c>
      <c r="AD2449" s="141">
        <v>9.0700000000000003E-2</v>
      </c>
      <c r="AE2449" s="186">
        <f t="shared" si="599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2325</v>
      </c>
      <c r="AP2449" s="28" t="str">
        <f t="shared" si="603"/>
        <v>20232</v>
      </c>
      <c r="AQ2449" s="28" t="str">
        <f t="shared" si="604"/>
        <v>20232RMB</v>
      </c>
      <c r="AR2449" s="236" t="str">
        <f t="shared" si="607"/>
        <v>YAMAHA_Mounter</v>
      </c>
      <c r="AS2449" s="22">
        <f t="shared" si="606"/>
        <v>1</v>
      </c>
      <c r="AT2449" s="238" t="str">
        <f t="shared" si="608"/>
        <v>0-3 months</v>
      </c>
    </row>
    <row r="2450" spans="1:46" s="12" customFormat="1">
      <c r="A2450" s="13" t="s">
        <v>41</v>
      </c>
      <c r="B2450" s="179">
        <v>2023</v>
      </c>
      <c r="C2450" s="179">
        <v>1</v>
      </c>
      <c r="D2450" s="39" t="str">
        <f t="shared" si="593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594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595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85">
        <f t="shared" si="598"/>
        <v>72313.790435398245</v>
      </c>
      <c r="AD2450" s="141">
        <v>9.0700000000000003E-2</v>
      </c>
      <c r="AE2450" s="186">
        <f t="shared" si="599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2325</v>
      </c>
      <c r="AP2450" s="28" t="str">
        <f t="shared" si="603"/>
        <v>20232</v>
      </c>
      <c r="AQ2450" s="28" t="str">
        <f t="shared" si="604"/>
        <v>20232RMB</v>
      </c>
      <c r="AR2450" s="236" t="str">
        <f t="shared" si="607"/>
        <v>YAMAHA_Mounter</v>
      </c>
      <c r="AS2450" s="22">
        <f t="shared" si="606"/>
        <v>1</v>
      </c>
      <c r="AT2450" s="238" t="str">
        <f t="shared" si="608"/>
        <v>0-3 months</v>
      </c>
    </row>
    <row r="2451" spans="1:46" s="12" customFormat="1">
      <c r="A2451" s="13" t="s">
        <v>41</v>
      </c>
      <c r="B2451" s="179">
        <v>2023</v>
      </c>
      <c r="C2451" s="179">
        <v>2</v>
      </c>
      <c r="D2451" s="39" t="str">
        <f t="shared" si="593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594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595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85">
        <f t="shared" si="598"/>
        <v>65038.017699115051</v>
      </c>
      <c r="AD2451" s="141">
        <v>0.1348</v>
      </c>
      <c r="AE2451" s="186">
        <f t="shared" si="599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236" t="str">
        <f t="shared" si="607"/>
        <v>YAMAHA_Mounter</v>
      </c>
      <c r="AS2451" s="22">
        <f t="shared" si="606"/>
        <v>0</v>
      </c>
      <c r="AT2451" s="238" t="str">
        <f t="shared" si="608"/>
        <v>0-3 months</v>
      </c>
    </row>
    <row r="2452" spans="1:46" s="12" customFormat="1">
      <c r="A2452" s="13" t="s">
        <v>41</v>
      </c>
      <c r="B2452" s="179">
        <v>2023</v>
      </c>
      <c r="C2452" s="179">
        <v>2</v>
      </c>
      <c r="D2452" s="39" t="str">
        <f t="shared" si="593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594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595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85">
        <f t="shared" si="598"/>
        <v>73962.83185840708</v>
      </c>
      <c r="AD2452" s="141">
        <v>0.14410000000000001</v>
      </c>
      <c r="AE2452" s="186">
        <f t="shared" si="599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236" t="str">
        <f t="shared" si="607"/>
        <v>YAMAHA_Mounter</v>
      </c>
      <c r="AS2452" s="22">
        <f t="shared" si="606"/>
        <v>0</v>
      </c>
      <c r="AT2452" s="238" t="str">
        <f t="shared" si="608"/>
        <v>0-3 months</v>
      </c>
    </row>
    <row r="2453" spans="1:46" s="12" customFormat="1">
      <c r="A2453" s="13" t="s">
        <v>41</v>
      </c>
      <c r="B2453" s="179">
        <v>2023</v>
      </c>
      <c r="C2453" s="179">
        <v>2</v>
      </c>
      <c r="D2453" s="39" t="str">
        <f t="shared" si="593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594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595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85">
        <f t="shared" si="598"/>
        <v>73962.83185840708</v>
      </c>
      <c r="AD2453" s="141">
        <v>0.14410000000000001</v>
      </c>
      <c r="AE2453" s="186">
        <f t="shared" si="599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236" t="str">
        <f t="shared" si="607"/>
        <v>YAMAHA_Mounter</v>
      </c>
      <c r="AS2453" s="22">
        <f t="shared" si="606"/>
        <v>0</v>
      </c>
      <c r="AT2453" s="238" t="str">
        <f t="shared" si="608"/>
        <v>0-3 months</v>
      </c>
    </row>
    <row r="2454" spans="1:46" s="12" customFormat="1">
      <c r="A2454" s="13" t="s">
        <v>41</v>
      </c>
      <c r="B2454" s="179">
        <v>2023</v>
      </c>
      <c r="C2454" s="179">
        <v>2</v>
      </c>
      <c r="D2454" s="39" t="str">
        <f t="shared" si="593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594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595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85">
        <f t="shared" si="598"/>
        <v>110472.73473451327</v>
      </c>
      <c r="AD2454" s="141">
        <v>0.14410000000000001</v>
      </c>
      <c r="AE2454" s="186">
        <f t="shared" si="599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236" t="str">
        <f t="shared" si="607"/>
        <v>YAMAHA_Mounter</v>
      </c>
      <c r="AS2454" s="22">
        <f t="shared" si="606"/>
        <v>0</v>
      </c>
      <c r="AT2454" s="238" t="str">
        <f t="shared" si="608"/>
        <v>0-3 months</v>
      </c>
    </row>
    <row r="2455" spans="1:46" s="12" customFormat="1">
      <c r="A2455" s="13" t="s">
        <v>41</v>
      </c>
      <c r="B2455" s="179">
        <v>2023</v>
      </c>
      <c r="C2455" s="179">
        <v>2</v>
      </c>
      <c r="D2455" s="39" t="str">
        <f t="shared" si="593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594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595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85">
        <f t="shared" si="598"/>
        <v>110472.73473451327</v>
      </c>
      <c r="AD2455" s="141">
        <v>0.14410000000000001</v>
      </c>
      <c r="AE2455" s="186">
        <f t="shared" si="599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236" t="str">
        <f t="shared" si="607"/>
        <v>YAMAHA_Mounter</v>
      </c>
      <c r="AS2455" s="22">
        <f t="shared" si="606"/>
        <v>0</v>
      </c>
      <c r="AT2455" s="238" t="str">
        <f t="shared" si="608"/>
        <v>0-3 months</v>
      </c>
    </row>
    <row r="2456" spans="1:46" s="12" customFormat="1">
      <c r="A2456" s="13" t="s">
        <v>41</v>
      </c>
      <c r="B2456" s="179">
        <v>2023</v>
      </c>
      <c r="C2456" s="179">
        <v>2</v>
      </c>
      <c r="D2456" s="39" t="str">
        <f t="shared" si="593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594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595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85">
        <f t="shared" si="598"/>
        <v>110472.73473451327</v>
      </c>
      <c r="AD2456" s="141">
        <v>0.14410000000000001</v>
      </c>
      <c r="AE2456" s="186">
        <f t="shared" si="599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236" t="str">
        <f t="shared" si="607"/>
        <v>YAMAHA_Mounter</v>
      </c>
      <c r="AS2456" s="22">
        <f t="shared" si="606"/>
        <v>0</v>
      </c>
      <c r="AT2456" s="238" t="str">
        <f t="shared" si="608"/>
        <v>0-3 months</v>
      </c>
    </row>
    <row r="2457" spans="1:46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85">
        <f t="shared" ref="AC2457:AC2520" si="614">IF(R2457&lt;&gt;"",AB2457*AD2457,"")</f>
        <v>110472.73473451327</v>
      </c>
      <c r="AD2457" s="141">
        <v>0.14410000000000001</v>
      </c>
      <c r="AE2457" s="186">
        <f t="shared" ref="AE2457:AE2520" si="615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236" t="str">
        <f t="shared" si="607"/>
        <v>YAMAHA_Mounter</v>
      </c>
      <c r="AS2457" s="22">
        <f t="shared" si="606"/>
        <v>0</v>
      </c>
      <c r="AT2457" s="238" t="str">
        <f t="shared" si="608"/>
        <v>0-3 months</v>
      </c>
    </row>
    <row r="2458" spans="1:46" s="12" customFormat="1">
      <c r="A2458" s="13" t="s">
        <v>41</v>
      </c>
      <c r="B2458" s="179">
        <v>2023</v>
      </c>
      <c r="C2458" s="179">
        <v>2</v>
      </c>
      <c r="D2458" s="39" t="str">
        <f t="shared" si="609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610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611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85">
        <f t="shared" si="614"/>
        <v>110472.73473451327</v>
      </c>
      <c r="AD2458" s="141">
        <v>0.14410000000000001</v>
      </c>
      <c r="AE2458" s="186">
        <f t="shared" si="615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236" t="str">
        <f t="shared" si="607"/>
        <v>YAMAHA_Mounter</v>
      </c>
      <c r="AS2458" s="22">
        <f t="shared" si="606"/>
        <v>0</v>
      </c>
      <c r="AT2458" s="238" t="str">
        <f t="shared" si="608"/>
        <v>0-3 months</v>
      </c>
    </row>
    <row r="2459" spans="1:46" s="12" customFormat="1">
      <c r="A2459" s="13" t="s">
        <v>41</v>
      </c>
      <c r="B2459" s="179">
        <v>2023</v>
      </c>
      <c r="C2459" s="179">
        <v>2</v>
      </c>
      <c r="D2459" s="39" t="str">
        <f t="shared" si="609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610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611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85">
        <f t="shared" si="614"/>
        <v>110472.73473451327</v>
      </c>
      <c r="AD2459" s="141">
        <v>0.14410000000000001</v>
      </c>
      <c r="AE2459" s="186">
        <f t="shared" si="615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236" t="str">
        <f t="shared" si="607"/>
        <v>YAMAHA_Mounter</v>
      </c>
      <c r="AS2459" s="22">
        <f t="shared" si="606"/>
        <v>0</v>
      </c>
      <c r="AT2459" s="238" t="str">
        <f t="shared" si="608"/>
        <v>0-3 months</v>
      </c>
    </row>
    <row r="2460" spans="1:46" s="12" customFormat="1">
      <c r="A2460" s="13" t="s">
        <v>41</v>
      </c>
      <c r="B2460" s="179">
        <v>2023</v>
      </c>
      <c r="C2460" s="179">
        <v>2</v>
      </c>
      <c r="D2460" s="39" t="str">
        <f t="shared" si="609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610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611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85">
        <f t="shared" si="614"/>
        <v>110472.73473451327</v>
      </c>
      <c r="AD2460" s="141">
        <v>0.14410000000000001</v>
      </c>
      <c r="AE2460" s="186">
        <f t="shared" si="615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236" t="str">
        <f t="shared" si="607"/>
        <v>YAMAHA_Mounter</v>
      </c>
      <c r="AS2460" s="22">
        <f t="shared" si="606"/>
        <v>0</v>
      </c>
      <c r="AT2460" s="238" t="str">
        <f t="shared" si="608"/>
        <v>0-3 months</v>
      </c>
    </row>
    <row r="2461" spans="1:46" s="12" customFormat="1">
      <c r="A2461" s="13" t="s">
        <v>41</v>
      </c>
      <c r="B2461" s="179">
        <v>2023</v>
      </c>
      <c r="C2461" s="179">
        <v>2</v>
      </c>
      <c r="D2461" s="39" t="str">
        <f t="shared" si="609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610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611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85">
        <f t="shared" si="614"/>
        <v>110472.73473451327</v>
      </c>
      <c r="AD2461" s="141">
        <v>0.14410000000000001</v>
      </c>
      <c r="AE2461" s="186">
        <f t="shared" si="615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236" t="str">
        <f t="shared" si="607"/>
        <v>YAMAHA_Mounter</v>
      </c>
      <c r="AS2461" s="22">
        <f t="shared" si="606"/>
        <v>0</v>
      </c>
      <c r="AT2461" s="238" t="str">
        <f t="shared" si="608"/>
        <v>0-3 months</v>
      </c>
    </row>
    <row r="2462" spans="1:46" s="12" customFormat="1">
      <c r="A2462" s="13" t="s">
        <v>41</v>
      </c>
      <c r="B2462" s="179">
        <v>2023</v>
      </c>
      <c r="C2462" s="179">
        <v>2</v>
      </c>
      <c r="D2462" s="39" t="str">
        <f t="shared" si="609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610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611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85">
        <f t="shared" si="614"/>
        <v>194320.53097345133</v>
      </c>
      <c r="AD2462" s="141">
        <v>0.22270000000000001</v>
      </c>
      <c r="AE2462" s="186">
        <f t="shared" si="615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236" t="str">
        <f t="shared" si="607"/>
        <v>YAMAHA_Mounter</v>
      </c>
      <c r="AS2462" s="22">
        <f t="shared" si="606"/>
        <v>0</v>
      </c>
      <c r="AT2462" s="238" t="str">
        <f t="shared" si="608"/>
        <v>0-3 months</v>
      </c>
    </row>
    <row r="2463" spans="1:46" s="12" customFormat="1">
      <c r="A2463" s="13" t="s">
        <v>41</v>
      </c>
      <c r="B2463" s="179">
        <v>2023</v>
      </c>
      <c r="C2463" s="179">
        <v>2</v>
      </c>
      <c r="D2463" s="39" t="str">
        <f t="shared" si="609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610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611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85">
        <f t="shared" si="614"/>
        <v>98696.187610619469</v>
      </c>
      <c r="AD2463" s="141">
        <v>0.12470000000000001</v>
      </c>
      <c r="AE2463" s="186">
        <f t="shared" si="615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236" t="str">
        <f t="shared" si="607"/>
        <v>YAMAHA_Mounter</v>
      </c>
      <c r="AS2463" s="22">
        <f t="shared" si="606"/>
        <v>0</v>
      </c>
      <c r="AT2463" s="238" t="str">
        <f t="shared" si="608"/>
        <v>0-3 months</v>
      </c>
    </row>
    <row r="2464" spans="1:46" s="12" customFormat="1">
      <c r="A2464" s="13" t="s">
        <v>41</v>
      </c>
      <c r="B2464" s="179">
        <v>2023</v>
      </c>
      <c r="C2464" s="179">
        <v>1</v>
      </c>
      <c r="D2464" s="39" t="str">
        <f t="shared" si="609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610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611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85">
        <f t="shared" si="614"/>
        <v>176220</v>
      </c>
      <c r="AD2464" s="141">
        <v>0.1958</v>
      </c>
      <c r="AE2464" s="186">
        <f t="shared" si="615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236" t="str">
        <f t="shared" si="607"/>
        <v>YAMAHA_Mounter</v>
      </c>
      <c r="AS2464" s="22">
        <f t="shared" si="606"/>
        <v>2</v>
      </c>
      <c r="AT2464" s="238" t="str">
        <f t="shared" si="608"/>
        <v>0-3 months</v>
      </c>
    </row>
    <row r="2465" spans="1:46" s="12" customFormat="1">
      <c r="A2465" s="13" t="s">
        <v>41</v>
      </c>
      <c r="B2465" s="179">
        <v>2023</v>
      </c>
      <c r="C2465" s="179">
        <v>1</v>
      </c>
      <c r="D2465" s="39" t="str">
        <f t="shared" si="609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610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611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85">
        <f t="shared" si="614"/>
        <v>54593.599999999999</v>
      </c>
      <c r="AD2465" s="141">
        <v>0.1192</v>
      </c>
      <c r="AE2465" s="186">
        <f t="shared" si="615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236" t="str">
        <f t="shared" si="607"/>
        <v>YAMAHA_Mounter</v>
      </c>
      <c r="AS2465" s="22">
        <f t="shared" si="606"/>
        <v>2</v>
      </c>
      <c r="AT2465" s="238" t="str">
        <f t="shared" si="608"/>
        <v>0-3 months</v>
      </c>
    </row>
    <row r="2466" spans="1:46" s="12" customFormat="1">
      <c r="A2466" s="13" t="s">
        <v>41</v>
      </c>
      <c r="B2466" s="179">
        <v>2023</v>
      </c>
      <c r="C2466" s="179">
        <v>1</v>
      </c>
      <c r="D2466" s="39" t="str">
        <f t="shared" si="609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610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611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85">
        <f t="shared" si="614"/>
        <v>124460</v>
      </c>
      <c r="AD2466" s="141">
        <v>0.1016</v>
      </c>
      <c r="AE2466" s="186">
        <f t="shared" si="615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236" t="str">
        <f t="shared" si="607"/>
        <v>YAMAHA_Mounter</v>
      </c>
      <c r="AS2466" s="22">
        <f t="shared" si="606"/>
        <v>2</v>
      </c>
      <c r="AT2466" s="238" t="str">
        <f t="shared" si="608"/>
        <v>0-3 months</v>
      </c>
    </row>
    <row r="2467" spans="1:46" s="12" customFormat="1">
      <c r="A2467" s="13" t="s">
        <v>41</v>
      </c>
      <c r="B2467" s="179">
        <v>2023</v>
      </c>
      <c r="C2467" s="179">
        <v>1</v>
      </c>
      <c r="D2467" s="39" t="str">
        <f t="shared" si="609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610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611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85">
        <f t="shared" si="614"/>
        <v>124460</v>
      </c>
      <c r="AD2467" s="141">
        <v>0.1016</v>
      </c>
      <c r="AE2467" s="186">
        <f t="shared" si="615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236" t="str">
        <f t="shared" si="607"/>
        <v>YAMAHA_Mounter</v>
      </c>
      <c r="AS2467" s="22">
        <f t="shared" si="606"/>
        <v>2</v>
      </c>
      <c r="AT2467" s="238" t="str">
        <f t="shared" si="608"/>
        <v>0-3 months</v>
      </c>
    </row>
    <row r="2468" spans="1:46" s="12" customFormat="1">
      <c r="A2468" s="13" t="s">
        <v>41</v>
      </c>
      <c r="B2468" s="179">
        <v>2023</v>
      </c>
      <c r="C2468" s="179">
        <v>1</v>
      </c>
      <c r="D2468" s="39" t="str">
        <f t="shared" si="609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610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611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85">
        <f t="shared" si="614"/>
        <v>124460</v>
      </c>
      <c r="AD2468" s="141">
        <v>0.1016</v>
      </c>
      <c r="AE2468" s="186">
        <f t="shared" si="615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236" t="str">
        <f t="shared" si="607"/>
        <v>YAMAHA_Mounter</v>
      </c>
      <c r="AS2468" s="22">
        <f t="shared" si="606"/>
        <v>2</v>
      </c>
      <c r="AT2468" s="238" t="str">
        <f t="shared" si="608"/>
        <v>0-3 months</v>
      </c>
    </row>
    <row r="2469" spans="1:46" s="12" customFormat="1">
      <c r="A2469" s="13" t="s">
        <v>41</v>
      </c>
      <c r="B2469" s="179">
        <v>2023</v>
      </c>
      <c r="C2469" s="179">
        <v>2</v>
      </c>
      <c r="D2469" s="39" t="str">
        <f t="shared" si="609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610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611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85">
        <f t="shared" si="614"/>
        <v>29921.5</v>
      </c>
      <c r="AD2469" s="141">
        <v>7.2099999999999997E-2</v>
      </c>
      <c r="AE2469" s="186">
        <f t="shared" si="615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236" t="str">
        <f t="shared" si="607"/>
        <v>YAMAHA_Mounter</v>
      </c>
      <c r="AS2469" s="22">
        <f t="shared" si="606"/>
        <v>1</v>
      </c>
      <c r="AT2469" s="238" t="str">
        <f t="shared" si="608"/>
        <v>0-3 months</v>
      </c>
    </row>
    <row r="2470" spans="1:46" s="12" customFormat="1">
      <c r="A2470" s="13" t="s">
        <v>41</v>
      </c>
      <c r="B2470" s="179">
        <v>2023</v>
      </c>
      <c r="C2470" s="179">
        <v>2</v>
      </c>
      <c r="D2470" s="39" t="str">
        <f t="shared" si="609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610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611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85">
        <f t="shared" si="614"/>
        <v>29921.5</v>
      </c>
      <c r="AD2470" s="141">
        <v>7.2099999999999997E-2</v>
      </c>
      <c r="AE2470" s="186">
        <f t="shared" si="615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236" t="str">
        <f t="shared" si="607"/>
        <v>YAMAHA_Mounter</v>
      </c>
      <c r="AS2470" s="22">
        <f t="shared" si="606"/>
        <v>1</v>
      </c>
      <c r="AT2470" s="238" t="str">
        <f t="shared" si="608"/>
        <v>0-3 months</v>
      </c>
    </row>
    <row r="2471" spans="1:46" s="12" customFormat="1">
      <c r="A2471" s="13" t="s">
        <v>41</v>
      </c>
      <c r="B2471" s="179">
        <v>2023</v>
      </c>
      <c r="C2471" s="179">
        <v>2</v>
      </c>
      <c r="D2471" s="39" t="str">
        <f t="shared" si="609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610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611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85">
        <f t="shared" si="614"/>
        <v>29921.5</v>
      </c>
      <c r="AD2471" s="141">
        <v>7.2099999999999997E-2</v>
      </c>
      <c r="AE2471" s="186">
        <f t="shared" si="615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236" t="str">
        <f t="shared" si="607"/>
        <v>YAMAHA_Mounter</v>
      </c>
      <c r="AS2471" s="22">
        <f t="shared" si="606"/>
        <v>1</v>
      </c>
      <c r="AT2471" s="238" t="str">
        <f t="shared" si="608"/>
        <v>0-3 months</v>
      </c>
    </row>
    <row r="2472" spans="1:46" s="12" customFormat="1">
      <c r="A2472" s="13" t="s">
        <v>41</v>
      </c>
      <c r="B2472" s="179">
        <v>2023</v>
      </c>
      <c r="C2472" s="179">
        <v>2</v>
      </c>
      <c r="D2472" s="39" t="str">
        <f t="shared" si="609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610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611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85">
        <f t="shared" si="614"/>
        <v>152905.68072</v>
      </c>
      <c r="AD2472" s="141">
        <v>0.21479999999999999</v>
      </c>
      <c r="AE2472" s="186">
        <f t="shared" si="615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236" t="str">
        <f t="shared" si="607"/>
        <v>YAMAHA_Mounter</v>
      </c>
      <c r="AS2472" s="22">
        <f t="shared" si="606"/>
        <v>1</v>
      </c>
      <c r="AT2472" s="238" t="str">
        <f t="shared" si="608"/>
        <v>0-3 months</v>
      </c>
    </row>
    <row r="2473" spans="1:46" s="12" customFormat="1">
      <c r="A2473" s="13" t="s">
        <v>41</v>
      </c>
      <c r="B2473" s="179">
        <v>2023</v>
      </c>
      <c r="C2473" s="179">
        <v>2</v>
      </c>
      <c r="D2473" s="39" t="str">
        <f t="shared" si="609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610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611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85">
        <f t="shared" si="614"/>
        <v>152905.68072</v>
      </c>
      <c r="AD2473" s="141">
        <v>0.21479999999999999</v>
      </c>
      <c r="AE2473" s="186">
        <f t="shared" si="615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236" t="str">
        <f t="shared" si="607"/>
        <v>YAMAHA_Mounter</v>
      </c>
      <c r="AS2473" s="22">
        <f t="shared" si="606"/>
        <v>1</v>
      </c>
      <c r="AT2473" s="238" t="str">
        <f t="shared" si="608"/>
        <v>0-3 months</v>
      </c>
    </row>
    <row r="2474" spans="1:46" s="12" customFormat="1">
      <c r="A2474" s="13" t="s">
        <v>41</v>
      </c>
      <c r="B2474" s="179">
        <v>2023</v>
      </c>
      <c r="C2474" s="179">
        <v>2</v>
      </c>
      <c r="D2474" s="39" t="str">
        <f t="shared" si="609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610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611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85">
        <f t="shared" si="614"/>
        <v>30212</v>
      </c>
      <c r="AD2474" s="141">
        <v>7.2800000000000004E-2</v>
      </c>
      <c r="AE2474" s="186">
        <f t="shared" si="615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236" t="str">
        <f t="shared" si="607"/>
        <v>YAMAHA_Mounter</v>
      </c>
      <c r="AS2474" s="22">
        <f t="shared" si="606"/>
        <v>1</v>
      </c>
      <c r="AT2474" s="238" t="str">
        <f t="shared" si="608"/>
        <v>0-3 months</v>
      </c>
    </row>
    <row r="2475" spans="1:46" s="12" customFormat="1">
      <c r="A2475" s="13" t="s">
        <v>41</v>
      </c>
      <c r="B2475" s="179">
        <v>2023</v>
      </c>
      <c r="C2475" s="179">
        <v>2</v>
      </c>
      <c r="D2475" s="39" t="str">
        <f t="shared" si="609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610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611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85">
        <f t="shared" si="614"/>
        <v>41360</v>
      </c>
      <c r="AD2475" s="141">
        <v>0.10340000000000001</v>
      </c>
      <c r="AE2475" s="186">
        <f t="shared" si="615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236" t="str">
        <f t="shared" si="607"/>
        <v>YAMAHA_Mounter</v>
      </c>
      <c r="AS2475" s="22">
        <f t="shared" si="606"/>
        <v>1</v>
      </c>
      <c r="AT2475" s="238" t="str">
        <f t="shared" si="608"/>
        <v>0-3 months</v>
      </c>
    </row>
    <row r="2476" spans="1:46" s="12" customFormat="1">
      <c r="A2476" s="13" t="s">
        <v>41</v>
      </c>
      <c r="B2476" s="179">
        <v>2023</v>
      </c>
      <c r="C2476" s="179">
        <v>2</v>
      </c>
      <c r="D2476" s="39" t="str">
        <f t="shared" si="609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610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611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85">
        <f t="shared" si="614"/>
        <v>72380</v>
      </c>
      <c r="AD2476" s="141">
        <v>0.10340000000000001</v>
      </c>
      <c r="AE2476" s="186">
        <f t="shared" si="615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236" t="str">
        <f t="shared" si="607"/>
        <v>YAMAHA_Mounter</v>
      </c>
      <c r="AS2476" s="22">
        <f t="shared" si="606"/>
        <v>1</v>
      </c>
      <c r="AT2476" s="238" t="str">
        <f t="shared" si="608"/>
        <v>0-3 months</v>
      </c>
    </row>
    <row r="2477" spans="1:46" s="12" customFormat="1">
      <c r="A2477" s="13" t="s">
        <v>41</v>
      </c>
      <c r="B2477" s="179">
        <v>2023</v>
      </c>
      <c r="C2477" s="179">
        <v>2</v>
      </c>
      <c r="D2477" s="39" t="str">
        <f t="shared" si="609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610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611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85">
        <f t="shared" si="614"/>
        <v>131328</v>
      </c>
      <c r="AD2477" s="141">
        <v>0.18240000000000001</v>
      </c>
      <c r="AE2477" s="186">
        <f t="shared" si="615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236" t="str">
        <f t="shared" si="607"/>
        <v>YAMAHA_Mounter</v>
      </c>
      <c r="AS2477" s="22">
        <f t="shared" si="606"/>
        <v>1</v>
      </c>
      <c r="AT2477" s="238" t="str">
        <f t="shared" si="608"/>
        <v>0-3 months</v>
      </c>
    </row>
    <row r="2478" spans="1:46" s="12" customFormat="1">
      <c r="A2478" s="13" t="s">
        <v>41</v>
      </c>
      <c r="B2478" s="179">
        <v>2023</v>
      </c>
      <c r="C2478" s="179">
        <v>2</v>
      </c>
      <c r="D2478" s="39" t="str">
        <f t="shared" si="609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610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611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85">
        <f t="shared" si="614"/>
        <v>78432</v>
      </c>
      <c r="AD2478" s="141">
        <v>0.18240000000000001</v>
      </c>
      <c r="AE2478" s="186">
        <f t="shared" si="615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236" t="str">
        <f t="shared" si="607"/>
        <v>YAMAHA_Mounter</v>
      </c>
      <c r="AS2478" s="22">
        <f t="shared" si="606"/>
        <v>1</v>
      </c>
      <c r="AT2478" s="238" t="str">
        <f t="shared" si="608"/>
        <v>0-3 months</v>
      </c>
    </row>
    <row r="2479" spans="1:46" s="12" customFormat="1">
      <c r="A2479" s="13" t="s">
        <v>41</v>
      </c>
      <c r="B2479" s="179">
        <v>2023</v>
      </c>
      <c r="C2479" s="179">
        <v>2</v>
      </c>
      <c r="D2479" s="39" t="str">
        <f t="shared" si="609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610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611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85">
        <f t="shared" si="614"/>
        <v>71240</v>
      </c>
      <c r="AD2479" s="141">
        <v>0.13700000000000001</v>
      </c>
      <c r="AE2479" s="186">
        <f t="shared" si="615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236" t="str">
        <f t="shared" si="607"/>
        <v>YAMAHA_Mounter</v>
      </c>
      <c r="AS2479" s="22">
        <f t="shared" si="606"/>
        <v>1</v>
      </c>
      <c r="AT2479" s="238" t="str">
        <f t="shared" si="608"/>
        <v>0-3 months</v>
      </c>
    </row>
    <row r="2480" spans="1:46" s="12" customFormat="1">
      <c r="A2480" s="13" t="s">
        <v>41</v>
      </c>
      <c r="B2480" s="179">
        <v>2023</v>
      </c>
      <c r="C2480" s="179">
        <v>2</v>
      </c>
      <c r="D2480" s="39" t="str">
        <f t="shared" si="609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610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611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85">
        <f t="shared" si="614"/>
        <v>107590</v>
      </c>
      <c r="AD2480" s="141">
        <v>0.1537</v>
      </c>
      <c r="AE2480" s="186">
        <f t="shared" si="615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236" t="str">
        <f t="shared" si="607"/>
        <v>YAMAHA_Mounter</v>
      </c>
      <c r="AS2480" s="22">
        <f t="shared" si="606"/>
        <v>1</v>
      </c>
      <c r="AT2480" s="238" t="str">
        <f t="shared" si="608"/>
        <v>0-3 months</v>
      </c>
    </row>
    <row r="2481" spans="1:46" s="12" customFormat="1">
      <c r="A2481" s="13" t="s">
        <v>41</v>
      </c>
      <c r="B2481" s="179">
        <v>2023</v>
      </c>
      <c r="C2481" s="179">
        <v>3</v>
      </c>
      <c r="D2481" s="39" t="str">
        <f t="shared" si="609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610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611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85">
        <f t="shared" si="614"/>
        <v>60243</v>
      </c>
      <c r="AD2481" s="141">
        <v>0.1401</v>
      </c>
      <c r="AE2481" s="186">
        <f t="shared" si="615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236" t="str">
        <f t="shared" si="607"/>
        <v>YAMAHA_Mounter</v>
      </c>
      <c r="AS2481" s="22">
        <f t="shared" si="606"/>
        <v>0</v>
      </c>
      <c r="AT2481" s="238" t="str">
        <f t="shared" si="608"/>
        <v>0-3 months</v>
      </c>
    </row>
    <row r="2482" spans="1:46" s="12" customFormat="1">
      <c r="A2482" s="13" t="s">
        <v>41</v>
      </c>
      <c r="B2482" s="179">
        <v>2023</v>
      </c>
      <c r="C2482" s="179">
        <v>3</v>
      </c>
      <c r="D2482" s="39" t="str">
        <f t="shared" si="609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610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611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85">
        <f t="shared" si="614"/>
        <v>60243</v>
      </c>
      <c r="AD2482" s="141">
        <v>0.1401</v>
      </c>
      <c r="AE2482" s="186">
        <f t="shared" si="615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236" t="str">
        <f t="shared" si="607"/>
        <v>YAMAHA_Mounter</v>
      </c>
      <c r="AS2482" s="22">
        <f t="shared" si="606"/>
        <v>0</v>
      </c>
      <c r="AT2482" s="238" t="str">
        <f t="shared" si="608"/>
        <v>0-3 months</v>
      </c>
    </row>
    <row r="2483" spans="1:46" s="12" customFormat="1">
      <c r="A2483" s="13" t="s">
        <v>41</v>
      </c>
      <c r="B2483" s="179">
        <v>2023</v>
      </c>
      <c r="C2483" s="179">
        <v>3</v>
      </c>
      <c r="D2483" s="39" t="str">
        <f t="shared" si="609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610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611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85">
        <f t="shared" si="614"/>
        <v>153090</v>
      </c>
      <c r="AD2483" s="141">
        <v>0.1701</v>
      </c>
      <c r="AE2483" s="186">
        <f t="shared" si="615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236" t="str">
        <f t="shared" si="607"/>
        <v>YAMAHA_Mounter</v>
      </c>
      <c r="AS2483" s="22">
        <f t="shared" si="606"/>
        <v>0</v>
      </c>
      <c r="AT2483" s="238" t="str">
        <f t="shared" si="608"/>
        <v>0-3 months</v>
      </c>
    </row>
    <row r="2484" spans="1:46" s="12" customFormat="1">
      <c r="A2484" s="13" t="s">
        <v>41</v>
      </c>
      <c r="B2484" s="179">
        <v>2023</v>
      </c>
      <c r="C2484" s="179">
        <v>3</v>
      </c>
      <c r="D2484" s="39" t="str">
        <f t="shared" si="609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610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611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85">
        <f t="shared" si="614"/>
        <v>117888.33185840709</v>
      </c>
      <c r="AD2484" s="141">
        <v>0.1701</v>
      </c>
      <c r="AE2484" s="186">
        <f t="shared" si="615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236" t="str">
        <f t="shared" si="607"/>
        <v>YAMAHA_Mounter</v>
      </c>
      <c r="AS2484" s="22">
        <f t="shared" si="606"/>
        <v>0</v>
      </c>
      <c r="AT2484" s="238" t="str">
        <f t="shared" si="608"/>
        <v>0-3 months</v>
      </c>
    </row>
    <row r="2485" spans="1:46" s="12" customFormat="1">
      <c r="A2485" s="13" t="s">
        <v>41</v>
      </c>
      <c r="B2485" s="179">
        <v>2023</v>
      </c>
      <c r="C2485" s="179">
        <v>2</v>
      </c>
      <c r="D2485" s="39" t="str">
        <f t="shared" si="609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610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611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85">
        <f t="shared" si="614"/>
        <v>93568</v>
      </c>
      <c r="AD2485" s="141">
        <v>0.1376</v>
      </c>
      <c r="AE2485" s="186">
        <f t="shared" si="615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236" t="str">
        <f t="shared" si="607"/>
        <v>YAMAHA_Mounter</v>
      </c>
      <c r="AS2485" s="22">
        <f t="shared" si="606"/>
        <v>1</v>
      </c>
      <c r="AT2485" s="238" t="str">
        <f t="shared" si="608"/>
        <v>0-3 months</v>
      </c>
    </row>
    <row r="2486" spans="1:46" s="12" customFormat="1">
      <c r="A2486" s="13" t="s">
        <v>41</v>
      </c>
      <c r="B2486" s="179">
        <v>2023</v>
      </c>
      <c r="C2486" s="179">
        <v>2</v>
      </c>
      <c r="D2486" s="39" t="str">
        <f t="shared" si="609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610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611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85">
        <f t="shared" si="614"/>
        <v>68145</v>
      </c>
      <c r="AD2486" s="141">
        <v>0.1239</v>
      </c>
      <c r="AE2486" s="186">
        <f t="shared" si="615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236" t="str">
        <f t="shared" si="607"/>
        <v>YAMAHA_Mounter</v>
      </c>
      <c r="AS2486" s="22">
        <f t="shared" si="606"/>
        <v>1</v>
      </c>
      <c r="AT2486" s="238" t="str">
        <f t="shared" si="608"/>
        <v>0-3 months</v>
      </c>
    </row>
    <row r="2487" spans="1:46" s="12" customFormat="1">
      <c r="A2487" s="13" t="s">
        <v>41</v>
      </c>
      <c r="B2487" s="179">
        <v>2023</v>
      </c>
      <c r="C2487" s="179">
        <v>2</v>
      </c>
      <c r="D2487" s="39" t="str">
        <f t="shared" si="609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610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611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85">
        <f t="shared" si="614"/>
        <v>99120</v>
      </c>
      <c r="AD2487" s="141">
        <v>0.1239</v>
      </c>
      <c r="AE2487" s="186">
        <f t="shared" si="615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236" t="str">
        <f t="shared" si="607"/>
        <v>YAMAHA_Mounter</v>
      </c>
      <c r="AS2487" s="22">
        <f t="shared" si="606"/>
        <v>1</v>
      </c>
      <c r="AT2487" s="238" t="str">
        <f t="shared" si="608"/>
        <v>0-3 months</v>
      </c>
    </row>
    <row r="2488" spans="1:46" s="12" customFormat="1">
      <c r="A2488" s="13" t="s">
        <v>41</v>
      </c>
      <c r="B2488" s="179">
        <v>2023</v>
      </c>
      <c r="C2488" s="179">
        <v>2</v>
      </c>
      <c r="D2488" s="39" t="str">
        <f t="shared" si="609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610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611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85">
        <f t="shared" si="614"/>
        <v>63699.6</v>
      </c>
      <c r="AD2488" s="141">
        <v>0.1308</v>
      </c>
      <c r="AE2488" s="186">
        <f t="shared" si="615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236" t="str">
        <f t="shared" si="607"/>
        <v>YAMAHA_Mounter</v>
      </c>
      <c r="AS2488" s="22">
        <f t="shared" si="606"/>
        <v>1</v>
      </c>
      <c r="AT2488" s="238" t="str">
        <f t="shared" si="608"/>
        <v>0-3 months</v>
      </c>
    </row>
    <row r="2489" spans="1:46" s="12" customFormat="1">
      <c r="A2489" s="13" t="s">
        <v>41</v>
      </c>
      <c r="B2489" s="179">
        <v>2023</v>
      </c>
      <c r="C2489" s="179">
        <v>2</v>
      </c>
      <c r="D2489" s="39" t="str">
        <f t="shared" si="609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610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611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85">
        <f t="shared" si="614"/>
        <v>114098.16</v>
      </c>
      <c r="AD2489" s="141">
        <v>0.1452</v>
      </c>
      <c r="AE2489" s="186">
        <f t="shared" si="615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236" t="str">
        <f t="shared" si="607"/>
        <v>YAMAHA_Mounter</v>
      </c>
      <c r="AS2489" s="22">
        <f t="shared" si="606"/>
        <v>1</v>
      </c>
      <c r="AT2489" s="238" t="str">
        <f t="shared" si="608"/>
        <v>0-3 months</v>
      </c>
    </row>
    <row r="2490" spans="1:46" s="12" customFormat="1">
      <c r="A2490" s="13" t="s">
        <v>41</v>
      </c>
      <c r="B2490" s="179">
        <v>2023</v>
      </c>
      <c r="C2490" s="179">
        <v>3</v>
      </c>
      <c r="D2490" s="39" t="str">
        <f t="shared" si="609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610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611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85">
        <f t="shared" si="614"/>
        <v>57036</v>
      </c>
      <c r="AD2490" s="141">
        <v>0.1164</v>
      </c>
      <c r="AE2490" s="186">
        <f t="shared" si="615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236" t="str">
        <f t="shared" si="607"/>
        <v>YAMAHA_Mounter</v>
      </c>
      <c r="AS2490" s="22">
        <f t="shared" si="606"/>
        <v>0</v>
      </c>
      <c r="AT2490" s="238" t="str">
        <f t="shared" si="608"/>
        <v>0-3 months</v>
      </c>
    </row>
    <row r="2491" spans="1:46" s="12" customFormat="1">
      <c r="A2491" s="13" t="s">
        <v>41</v>
      </c>
      <c r="B2491" s="179">
        <v>2023</v>
      </c>
      <c r="C2491" s="179">
        <v>3</v>
      </c>
      <c r="D2491" s="39" t="str">
        <f t="shared" si="609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610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611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85">
        <f t="shared" si="614"/>
        <v>55232.999999999993</v>
      </c>
      <c r="AD2491" s="141">
        <v>0.10829999999999999</v>
      </c>
      <c r="AE2491" s="186">
        <f t="shared" si="615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236" t="str">
        <f t="shared" si="607"/>
        <v>YAMAHA_Mounter</v>
      </c>
      <c r="AS2491" s="22">
        <f t="shared" si="606"/>
        <v>0</v>
      </c>
      <c r="AT2491" s="238" t="str">
        <f t="shared" si="608"/>
        <v>0-3 months</v>
      </c>
    </row>
    <row r="2492" spans="1:46" s="12" customFormat="1">
      <c r="A2492" s="13" t="s">
        <v>41</v>
      </c>
      <c r="B2492" s="179">
        <v>2023</v>
      </c>
      <c r="C2492" s="179">
        <v>3</v>
      </c>
      <c r="D2492" s="39" t="str">
        <f t="shared" si="609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610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611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85">
        <f t="shared" si="614"/>
        <v>51060</v>
      </c>
      <c r="AD2492" s="141">
        <v>0.111</v>
      </c>
      <c r="AE2492" s="186">
        <f t="shared" si="615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236" t="str">
        <f t="shared" si="607"/>
        <v>YAMAHA_Mounter</v>
      </c>
      <c r="AS2492" s="22">
        <f t="shared" si="606"/>
        <v>0</v>
      </c>
      <c r="AT2492" s="238" t="str">
        <f t="shared" si="608"/>
        <v>0-3 months</v>
      </c>
    </row>
    <row r="2493" spans="1:46" s="12" customFormat="1">
      <c r="A2493" s="13" t="s">
        <v>41</v>
      </c>
      <c r="B2493" s="179">
        <v>2023</v>
      </c>
      <c r="C2493" s="179">
        <v>3</v>
      </c>
      <c r="D2493" s="39" t="str">
        <f t="shared" si="609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610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611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85">
        <f t="shared" si="614"/>
        <v>91452.6</v>
      </c>
      <c r="AD2493" s="141">
        <v>0.1081</v>
      </c>
      <c r="AE2493" s="186">
        <f t="shared" si="615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236" t="str">
        <f t="shared" si="607"/>
        <v>YAMAHA_Mounter</v>
      </c>
      <c r="AS2493" s="22">
        <f t="shared" si="606"/>
        <v>0</v>
      </c>
      <c r="AT2493" s="238" t="str">
        <f t="shared" si="608"/>
        <v>0-3 months</v>
      </c>
    </row>
    <row r="2494" spans="1:46" s="12" customFormat="1">
      <c r="A2494" s="13" t="s">
        <v>41</v>
      </c>
      <c r="B2494" s="179">
        <v>2023</v>
      </c>
      <c r="C2494" s="179">
        <v>3</v>
      </c>
      <c r="D2494" s="39" t="str">
        <f t="shared" si="609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610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611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85">
        <f t="shared" si="614"/>
        <v>91452.6</v>
      </c>
      <c r="AD2494" s="141">
        <v>0.1081</v>
      </c>
      <c r="AE2494" s="186">
        <f t="shared" si="615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236" t="str">
        <f t="shared" si="607"/>
        <v>YAMAHA_Mounter</v>
      </c>
      <c r="AS2494" s="22">
        <f t="shared" si="606"/>
        <v>0</v>
      </c>
      <c r="AT2494" s="238" t="str">
        <f t="shared" si="608"/>
        <v>0-3 months</v>
      </c>
    </row>
    <row r="2495" spans="1:46" s="12" customFormat="1">
      <c r="A2495" s="13" t="s">
        <v>41</v>
      </c>
      <c r="B2495" s="179">
        <v>2023</v>
      </c>
      <c r="C2495" s="179">
        <v>3</v>
      </c>
      <c r="D2495" s="39" t="str">
        <f t="shared" si="609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610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611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85">
        <f t="shared" si="614"/>
        <v>145314</v>
      </c>
      <c r="AD2495" s="141">
        <v>0.1794</v>
      </c>
      <c r="AE2495" s="186">
        <f t="shared" si="615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236" t="str">
        <f t="shared" si="607"/>
        <v>YAMAHA_Mounter</v>
      </c>
      <c r="AS2495" s="22">
        <f t="shared" si="606"/>
        <v>0</v>
      </c>
      <c r="AT2495" s="238" t="str">
        <f t="shared" si="608"/>
        <v>0-3 months</v>
      </c>
    </row>
    <row r="2496" spans="1:46" s="12" customFormat="1">
      <c r="A2496" s="13" t="s">
        <v>41</v>
      </c>
      <c r="B2496" s="179">
        <v>2023</v>
      </c>
      <c r="C2496" s="179">
        <v>3</v>
      </c>
      <c r="D2496" s="39" t="str">
        <f t="shared" si="609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610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611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85">
        <f t="shared" si="614"/>
        <v>87906</v>
      </c>
      <c r="AD2496" s="141">
        <v>0.1794</v>
      </c>
      <c r="AE2496" s="186">
        <f t="shared" si="615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236" t="str">
        <f t="shared" si="607"/>
        <v>YAMAHA_Mounter</v>
      </c>
      <c r="AS2496" s="22">
        <f t="shared" si="606"/>
        <v>0</v>
      </c>
      <c r="AT2496" s="238" t="str">
        <f t="shared" si="608"/>
        <v>0-3 months</v>
      </c>
    </row>
    <row r="2497" spans="1:46" s="12" customFormat="1">
      <c r="A2497" s="13" t="s">
        <v>41</v>
      </c>
      <c r="B2497" s="179">
        <v>2023</v>
      </c>
      <c r="C2497" s="179">
        <v>3</v>
      </c>
      <c r="D2497" s="39" t="str">
        <f t="shared" si="609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610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611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85">
        <f t="shared" si="614"/>
        <v>41462.199999999997</v>
      </c>
      <c r="AD2497" s="141">
        <v>9.6199999999999994E-2</v>
      </c>
      <c r="AE2497" s="186">
        <f t="shared" si="615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236" t="str">
        <f t="shared" si="607"/>
        <v>YAMAHA_Mounter</v>
      </c>
      <c r="AS2497" s="22">
        <f t="shared" si="606"/>
        <v>0</v>
      </c>
      <c r="AT2497" s="238" t="str">
        <f t="shared" si="608"/>
        <v>0-3 months</v>
      </c>
    </row>
    <row r="2498" spans="1:46" s="12" customFormat="1">
      <c r="A2498" s="13" t="s">
        <v>41</v>
      </c>
      <c r="B2498" s="179">
        <v>2023</v>
      </c>
      <c r="C2498" s="179">
        <v>3</v>
      </c>
      <c r="D2498" s="39" t="str">
        <f t="shared" si="609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610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611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85">
        <f t="shared" si="614"/>
        <v>41462.199999999997</v>
      </c>
      <c r="AD2498" s="141">
        <v>9.6199999999999994E-2</v>
      </c>
      <c r="AE2498" s="186">
        <f t="shared" si="615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236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38" t="str">
        <f t="shared" si="608"/>
        <v>0-3 months</v>
      </c>
    </row>
    <row r="2499" spans="1:46" s="12" customFormat="1">
      <c r="A2499" s="13" t="s">
        <v>41</v>
      </c>
      <c r="B2499" s="179">
        <v>2023</v>
      </c>
      <c r="C2499" s="179">
        <v>3</v>
      </c>
      <c r="D2499" s="39" t="str">
        <f t="shared" si="609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610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611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85">
        <f t="shared" si="614"/>
        <v>250821</v>
      </c>
      <c r="AD2499" s="141">
        <v>0.2697</v>
      </c>
      <c r="AE2499" s="186">
        <f t="shared" si="615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236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38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41</v>
      </c>
      <c r="B2500" s="179">
        <v>2023</v>
      </c>
      <c r="C2500" s="179">
        <v>3</v>
      </c>
      <c r="D2500" s="39" t="str">
        <f t="shared" si="609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610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611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85">
        <f t="shared" si="614"/>
        <v>98345</v>
      </c>
      <c r="AD2500" s="141">
        <v>0.15129999999999999</v>
      </c>
      <c r="AE2500" s="186">
        <f t="shared" si="615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236" t="str">
        <f t="shared" si="623"/>
        <v>YAMAHA_Mounter</v>
      </c>
      <c r="AS2500" s="22">
        <f t="shared" si="622"/>
        <v>0</v>
      </c>
      <c r="AT2500" s="238" t="str">
        <f t="shared" si="624"/>
        <v>0-3 months</v>
      </c>
    </row>
    <row r="2501" spans="1:46" s="12" customFormat="1">
      <c r="A2501" s="13" t="s">
        <v>41</v>
      </c>
      <c r="B2501" s="179">
        <v>2023</v>
      </c>
      <c r="C2501" s="179">
        <v>3</v>
      </c>
      <c r="D2501" s="39" t="str">
        <f t="shared" si="609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610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611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85">
        <f t="shared" si="614"/>
        <v>139900</v>
      </c>
      <c r="AD2501" s="141">
        <v>0.1399</v>
      </c>
      <c r="AE2501" s="186">
        <f t="shared" si="615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236" t="str">
        <f t="shared" si="623"/>
        <v>YAMAHA_Mounter</v>
      </c>
      <c r="AS2501" s="22">
        <f t="shared" si="622"/>
        <v>0</v>
      </c>
      <c r="AT2501" s="238" t="str">
        <f t="shared" si="624"/>
        <v>0-3 months</v>
      </c>
    </row>
    <row r="2502" spans="1:46" s="12" customFormat="1">
      <c r="A2502" s="13" t="s">
        <v>41</v>
      </c>
      <c r="B2502" s="179">
        <v>2023</v>
      </c>
      <c r="C2502" s="179">
        <v>3</v>
      </c>
      <c r="D2502" s="39" t="str">
        <f t="shared" si="609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610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611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85">
        <f t="shared" si="614"/>
        <v>121392</v>
      </c>
      <c r="AD2502" s="141">
        <v>0.1686</v>
      </c>
      <c r="AE2502" s="186">
        <f t="shared" si="615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236" t="str">
        <f t="shared" si="623"/>
        <v>YAMAHA_Mounter</v>
      </c>
      <c r="AS2502" s="22">
        <f t="shared" si="622"/>
        <v>0</v>
      </c>
      <c r="AT2502" s="238" t="str">
        <f t="shared" si="624"/>
        <v>0-3 months</v>
      </c>
    </row>
    <row r="2503" spans="1:46" s="12" customFormat="1" ht="28">
      <c r="A2503" s="13" t="s">
        <v>41</v>
      </c>
      <c r="B2503" s="179">
        <v>2023</v>
      </c>
      <c r="C2503" s="179">
        <v>3</v>
      </c>
      <c r="D2503" s="39" t="str">
        <f t="shared" si="609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610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611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85">
        <f t="shared" si="614"/>
        <v>55073.200000000004</v>
      </c>
      <c r="AD2503" s="141">
        <v>0.2492</v>
      </c>
      <c r="AE2503" s="186">
        <f t="shared" si="615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236" t="str">
        <f t="shared" si="623"/>
        <v>YAMAHA_Mounter</v>
      </c>
      <c r="AS2503" s="22">
        <f t="shared" si="622"/>
        <v>0</v>
      </c>
      <c r="AT2503" s="238" t="str">
        <f t="shared" si="624"/>
        <v>0-3 months</v>
      </c>
    </row>
    <row r="2504" spans="1:46" s="12" customFormat="1">
      <c r="A2504" s="13" t="s">
        <v>41</v>
      </c>
      <c r="B2504" s="179">
        <v>2023</v>
      </c>
      <c r="C2504" s="179">
        <v>1</v>
      </c>
      <c r="D2504" s="39" t="str">
        <f t="shared" si="609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610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611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85">
        <f t="shared" si="614"/>
        <v>73161.769911504423</v>
      </c>
      <c r="AD2504" s="141">
        <v>0.1036</v>
      </c>
      <c r="AE2504" s="186">
        <f t="shared" si="615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236" t="str">
        <f t="shared" si="623"/>
        <v>YAMAHA_Mounter</v>
      </c>
      <c r="AS2504" s="22">
        <f t="shared" si="622"/>
        <v>3</v>
      </c>
      <c r="AT2504" s="238" t="str">
        <f t="shared" si="624"/>
        <v>0-3 months</v>
      </c>
    </row>
    <row r="2505" spans="1:46" s="12" customFormat="1">
      <c r="A2505" s="13" t="s">
        <v>41</v>
      </c>
      <c r="B2505" s="179">
        <v>2023</v>
      </c>
      <c r="C2505" s="179">
        <v>1</v>
      </c>
      <c r="D2505" s="39" t="str">
        <f t="shared" si="609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610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611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85">
        <f t="shared" si="614"/>
        <v>125561.41592920353</v>
      </c>
      <c r="AD2505" s="141">
        <v>0.1016</v>
      </c>
      <c r="AE2505" s="186">
        <f t="shared" si="615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236" t="str">
        <f t="shared" si="623"/>
        <v>YAMAHA_Mounter</v>
      </c>
      <c r="AS2505" s="22">
        <f t="shared" si="622"/>
        <v>3</v>
      </c>
      <c r="AT2505" s="238" t="str">
        <f t="shared" si="624"/>
        <v>0-3 months</v>
      </c>
    </row>
    <row r="2506" spans="1:46" s="12" customFormat="1">
      <c r="A2506" s="13" t="s">
        <v>41</v>
      </c>
      <c r="B2506" s="179">
        <v>2023</v>
      </c>
      <c r="C2506" s="179">
        <v>2</v>
      </c>
      <c r="D2506" s="39" t="str">
        <f t="shared" si="609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610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611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85">
        <f t="shared" si="614"/>
        <v>85289.755752212383</v>
      </c>
      <c r="AD2506" s="141">
        <v>0.1144</v>
      </c>
      <c r="AE2506" s="186">
        <f t="shared" si="615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236" t="str">
        <f t="shared" si="623"/>
        <v>YAMAHA_Mounter</v>
      </c>
      <c r="AS2506" s="22">
        <f t="shared" si="622"/>
        <v>2</v>
      </c>
      <c r="AT2506" s="238" t="str">
        <f t="shared" si="624"/>
        <v>0-3 months</v>
      </c>
    </row>
    <row r="2507" spans="1:46" s="12" customFormat="1">
      <c r="A2507" s="13" t="s">
        <v>41</v>
      </c>
      <c r="B2507" s="179">
        <v>2023</v>
      </c>
      <c r="C2507" s="179">
        <v>2</v>
      </c>
      <c r="D2507" s="39" t="str">
        <f t="shared" si="609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610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611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85">
        <f t="shared" si="614"/>
        <v>65943.45132743362</v>
      </c>
      <c r="AD2507" s="141">
        <v>7.6899999999999996E-2</v>
      </c>
      <c r="AE2507" s="186">
        <f t="shared" si="615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236" t="str">
        <f t="shared" si="623"/>
        <v>YAMAHA_Mounter</v>
      </c>
      <c r="AS2507" s="22">
        <f t="shared" si="622"/>
        <v>2</v>
      </c>
      <c r="AT2507" s="238" t="str">
        <f t="shared" si="624"/>
        <v>0-3 months</v>
      </c>
    </row>
    <row r="2508" spans="1:46" s="12" customFormat="1">
      <c r="A2508" s="13" t="s">
        <v>41</v>
      </c>
      <c r="B2508" s="179">
        <v>2023</v>
      </c>
      <c r="C2508" s="179">
        <v>2</v>
      </c>
      <c r="D2508" s="39" t="str">
        <f t="shared" si="609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610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611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85">
        <f t="shared" si="614"/>
        <v>38790.265486725664</v>
      </c>
      <c r="AD2508" s="141">
        <v>7.6899999999999996E-2</v>
      </c>
      <c r="AE2508" s="186">
        <f t="shared" si="615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236" t="str">
        <f t="shared" si="623"/>
        <v>YAMAHA_Mounter</v>
      </c>
      <c r="AS2508" s="22">
        <f t="shared" si="622"/>
        <v>2</v>
      </c>
      <c r="AT2508" s="238" t="str">
        <f t="shared" si="624"/>
        <v>0-3 months</v>
      </c>
    </row>
    <row r="2509" spans="1:46" s="12" customFormat="1">
      <c r="A2509" s="13" t="s">
        <v>41</v>
      </c>
      <c r="B2509" s="179">
        <v>2023</v>
      </c>
      <c r="C2509" s="179">
        <v>2</v>
      </c>
      <c r="D2509" s="39" t="str">
        <f t="shared" si="609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610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611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85">
        <f t="shared" si="614"/>
        <v>184693.1150442478</v>
      </c>
      <c r="AD2509" s="141">
        <v>0.15129999999999999</v>
      </c>
      <c r="AE2509" s="186">
        <f t="shared" si="615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236" t="str">
        <f t="shared" si="623"/>
        <v>YAMAHA_Mounter</v>
      </c>
      <c r="AS2509" s="22">
        <f t="shared" si="622"/>
        <v>2</v>
      </c>
      <c r="AT2509" s="238" t="str">
        <f t="shared" si="624"/>
        <v>0-3 months</v>
      </c>
    </row>
    <row r="2510" spans="1:46" s="12" customFormat="1">
      <c r="A2510" s="13" t="s">
        <v>41</v>
      </c>
      <c r="B2510" s="179">
        <v>2023</v>
      </c>
      <c r="C2510" s="179">
        <v>2</v>
      </c>
      <c r="D2510" s="39" t="str">
        <f t="shared" si="609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610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611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85">
        <f t="shared" si="614"/>
        <v>184693.1150442478</v>
      </c>
      <c r="AD2510" s="141">
        <v>0.15129999999999999</v>
      </c>
      <c r="AE2510" s="186">
        <f t="shared" si="615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236" t="str">
        <f t="shared" si="623"/>
        <v>YAMAHA_Mounter</v>
      </c>
      <c r="AS2510" s="22">
        <f t="shared" si="622"/>
        <v>2</v>
      </c>
      <c r="AT2510" s="238" t="str">
        <f t="shared" si="624"/>
        <v>0-3 months</v>
      </c>
    </row>
    <row r="2511" spans="1:46" s="12" customFormat="1">
      <c r="A2511" s="13" t="s">
        <v>41</v>
      </c>
      <c r="B2511" s="179">
        <v>2023</v>
      </c>
      <c r="C2511" s="179">
        <v>2</v>
      </c>
      <c r="D2511" s="39" t="str">
        <f t="shared" si="609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610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611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85">
        <f t="shared" si="614"/>
        <v>184693.1150442478</v>
      </c>
      <c r="AD2511" s="141">
        <v>0.15129999999999999</v>
      </c>
      <c r="AE2511" s="186">
        <f t="shared" si="615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236" t="str">
        <f t="shared" si="623"/>
        <v>YAMAHA_Mounter</v>
      </c>
      <c r="AS2511" s="22">
        <f t="shared" si="622"/>
        <v>2</v>
      </c>
      <c r="AT2511" s="238" t="str">
        <f t="shared" si="624"/>
        <v>0-3 months</v>
      </c>
    </row>
    <row r="2512" spans="1:46" s="12" customFormat="1">
      <c r="A2512" s="13" t="s">
        <v>41</v>
      </c>
      <c r="B2512" s="179">
        <v>2023</v>
      </c>
      <c r="C2512" s="179">
        <v>2</v>
      </c>
      <c r="D2512" s="39" t="str">
        <f t="shared" si="609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610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611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85">
        <f t="shared" si="614"/>
        <v>184693.1150442478</v>
      </c>
      <c r="AD2512" s="141">
        <v>0.15129999999999999</v>
      </c>
      <c r="AE2512" s="186">
        <f t="shared" si="615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236" t="str">
        <f t="shared" si="623"/>
        <v>YAMAHA_Mounter</v>
      </c>
      <c r="AS2512" s="22">
        <f t="shared" si="622"/>
        <v>2</v>
      </c>
      <c r="AT2512" s="238" t="str">
        <f t="shared" si="624"/>
        <v>0-3 months</v>
      </c>
    </row>
    <row r="2513" spans="1:46" s="12" customFormat="1">
      <c r="A2513" s="13" t="s">
        <v>41</v>
      </c>
      <c r="B2513" s="179">
        <v>2023</v>
      </c>
      <c r="C2513" s="179">
        <v>3</v>
      </c>
      <c r="D2513" s="39" t="str">
        <f t="shared" si="609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610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611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85">
        <f t="shared" si="614"/>
        <v>93217.699115044263</v>
      </c>
      <c r="AD2513" s="141">
        <v>0.1232</v>
      </c>
      <c r="AE2513" s="186">
        <f t="shared" si="615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236" t="str">
        <f t="shared" si="623"/>
        <v>YAMAHA_Mounter</v>
      </c>
      <c r="AS2513" s="22">
        <f t="shared" si="622"/>
        <v>1</v>
      </c>
      <c r="AT2513" s="238" t="str">
        <f t="shared" si="624"/>
        <v>0-3 months</v>
      </c>
    </row>
    <row r="2514" spans="1:46" s="12" customFormat="1">
      <c r="A2514" s="13" t="s">
        <v>41</v>
      </c>
      <c r="B2514" s="179">
        <v>2023</v>
      </c>
      <c r="C2514" s="179">
        <v>3</v>
      </c>
      <c r="D2514" s="39" t="str">
        <f t="shared" si="609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610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611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85">
        <f t="shared" si="614"/>
        <v>137623.22123893804</v>
      </c>
      <c r="AD2514" s="141">
        <v>0.1176</v>
      </c>
      <c r="AE2514" s="186">
        <f t="shared" si="615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236" t="str">
        <f t="shared" si="623"/>
        <v>YAMAHA_Mounter</v>
      </c>
      <c r="AS2514" s="22">
        <f t="shared" si="622"/>
        <v>1</v>
      </c>
      <c r="AT2514" s="238" t="str">
        <f t="shared" si="624"/>
        <v>0-3 months</v>
      </c>
    </row>
    <row r="2515" spans="1:46" s="12" customFormat="1">
      <c r="A2515" s="13" t="s">
        <v>41</v>
      </c>
      <c r="B2515" s="179">
        <v>2023</v>
      </c>
      <c r="C2515" s="179">
        <v>3</v>
      </c>
      <c r="D2515" s="39" t="str">
        <f t="shared" si="609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610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611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85">
        <f t="shared" si="614"/>
        <v>71184.424778761066</v>
      </c>
      <c r="AD2515" s="141">
        <v>0.1176</v>
      </c>
      <c r="AE2515" s="186">
        <f t="shared" si="615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236" t="str">
        <f t="shared" si="623"/>
        <v>YAMAHA_Mounter</v>
      </c>
      <c r="AS2515" s="22">
        <f t="shared" si="622"/>
        <v>1</v>
      </c>
      <c r="AT2515" s="238" t="str">
        <f t="shared" si="624"/>
        <v>0-3 months</v>
      </c>
    </row>
    <row r="2516" spans="1:46" s="12" customFormat="1">
      <c r="A2516" s="13" t="s">
        <v>41</v>
      </c>
      <c r="B2516" s="179">
        <v>2023</v>
      </c>
      <c r="C2516" s="179">
        <v>3</v>
      </c>
      <c r="D2516" s="39" t="str">
        <f t="shared" si="609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610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611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85">
        <f t="shared" si="614"/>
        <v>59199.191150442479</v>
      </c>
      <c r="AD2516" s="141">
        <v>8.2299999999999998E-2</v>
      </c>
      <c r="AE2516" s="186">
        <f t="shared" si="615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236" t="str">
        <f t="shared" si="623"/>
        <v>YAMAHA_Mounter</v>
      </c>
      <c r="AS2516" s="22">
        <f t="shared" si="622"/>
        <v>1</v>
      </c>
      <c r="AT2516" s="238" t="str">
        <f t="shared" si="624"/>
        <v>0-3 months</v>
      </c>
    </row>
    <row r="2517" spans="1:46" s="12" customFormat="1" ht="28">
      <c r="A2517" s="13" t="s">
        <v>41</v>
      </c>
      <c r="B2517" s="179">
        <v>2023</v>
      </c>
      <c r="C2517" s="179">
        <v>3</v>
      </c>
      <c r="D2517" s="39" t="str">
        <f t="shared" si="609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610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85">
        <f t="shared" si="614"/>
        <v>34524.180173532746</v>
      </c>
      <c r="AD2517" s="141">
        <v>9.0300000000000005E-2</v>
      </c>
      <c r="AE2517" s="186">
        <f t="shared" si="615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236" t="str">
        <f t="shared" si="623"/>
        <v>YAMAHA_Mounter</v>
      </c>
      <c r="AS2517" s="22">
        <f t="shared" si="622"/>
        <v>1</v>
      </c>
      <c r="AT2517" s="238" t="str">
        <f t="shared" si="624"/>
        <v>0-3 months</v>
      </c>
    </row>
    <row r="2518" spans="1:46" s="12" customFormat="1">
      <c r="A2518" s="13" t="s">
        <v>41</v>
      </c>
      <c r="B2518" s="179">
        <v>2023</v>
      </c>
      <c r="C2518" s="179">
        <v>3</v>
      </c>
      <c r="D2518" s="39" t="str">
        <f t="shared" si="609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610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611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85">
        <f t="shared" si="614"/>
        <v>60328.194690265482</v>
      </c>
      <c r="AD2518" s="141">
        <v>0.12859999999999999</v>
      </c>
      <c r="AE2518" s="186">
        <f t="shared" si="615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236" t="str">
        <f t="shared" si="623"/>
        <v>YAMAHA_Mounter</v>
      </c>
      <c r="AS2518" s="22">
        <f t="shared" si="622"/>
        <v>1</v>
      </c>
      <c r="AT2518" s="238" t="str">
        <f t="shared" si="624"/>
        <v>0-3 months</v>
      </c>
    </row>
    <row r="2519" spans="1:46" s="12" customFormat="1">
      <c r="A2519" s="13" t="s">
        <v>41</v>
      </c>
      <c r="B2519" s="179">
        <v>2023</v>
      </c>
      <c r="C2519" s="179">
        <v>3</v>
      </c>
      <c r="D2519" s="39" t="str">
        <f t="shared" si="609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610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611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85">
        <f t="shared" si="614"/>
        <v>103790.4424778761</v>
      </c>
      <c r="AD2519" s="141">
        <v>0.12859999999999999</v>
      </c>
      <c r="AE2519" s="186">
        <f t="shared" si="615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236" t="str">
        <f t="shared" si="623"/>
        <v>YAMAHA_Mounter</v>
      </c>
      <c r="AS2519" s="22">
        <f t="shared" si="622"/>
        <v>1</v>
      </c>
      <c r="AT2519" s="238" t="str">
        <f t="shared" si="624"/>
        <v>0-3 months</v>
      </c>
    </row>
    <row r="2520" spans="1:46" s="12" customFormat="1">
      <c r="A2520" s="13" t="s">
        <v>41</v>
      </c>
      <c r="B2520" s="179">
        <v>2023</v>
      </c>
      <c r="C2520" s="179">
        <v>3</v>
      </c>
      <c r="D2520" s="39" t="str">
        <f t="shared" si="609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610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611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85">
        <f t="shared" si="614"/>
        <v>84592.035398230088</v>
      </c>
      <c r="AD2520" s="141">
        <v>0.129</v>
      </c>
      <c r="AE2520" s="186">
        <f t="shared" si="615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236" t="str">
        <f t="shared" si="623"/>
        <v>YAMAHA_Mounter</v>
      </c>
      <c r="AS2520" s="22">
        <f t="shared" si="622"/>
        <v>1</v>
      </c>
      <c r="AT2520" s="238" t="str">
        <f t="shared" si="624"/>
        <v>0-3 months</v>
      </c>
    </row>
    <row r="2521" spans="1:46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85">
        <f t="shared" ref="AC2521:AC2584" si="630">IF(R2521&lt;&gt;"",AB2521*AD2521,"")</f>
        <v>88663.469734513274</v>
      </c>
      <c r="AD2521" s="141">
        <v>0.10680000000000001</v>
      </c>
      <c r="AE2521" s="186">
        <f t="shared" ref="AE2521:AE2584" si="63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236" t="str">
        <f t="shared" si="623"/>
        <v>YAMAHA_Mounter</v>
      </c>
      <c r="AS2521" s="22">
        <f t="shared" si="622"/>
        <v>0</v>
      </c>
      <c r="AT2521" s="238" t="str">
        <f t="shared" si="624"/>
        <v>0-3 months</v>
      </c>
    </row>
    <row r="2522" spans="1:46" s="12" customFormat="1">
      <c r="A2522" s="13" t="s">
        <v>42</v>
      </c>
      <c r="B2522" s="179">
        <v>2023</v>
      </c>
      <c r="C2522" s="179">
        <v>4</v>
      </c>
      <c r="D2522" s="39" t="str">
        <f t="shared" si="62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62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62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85">
        <f t="shared" si="630"/>
        <v>88663.469734513274</v>
      </c>
      <c r="AD2522" s="141">
        <v>0.10680000000000001</v>
      </c>
      <c r="AE2522" s="186">
        <f t="shared" si="63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236" t="str">
        <f t="shared" si="623"/>
        <v>YAMAHA_Mounter</v>
      </c>
      <c r="AS2522" s="22">
        <f t="shared" si="622"/>
        <v>0</v>
      </c>
      <c r="AT2522" s="238" t="str">
        <f t="shared" si="624"/>
        <v>0-3 months</v>
      </c>
    </row>
    <row r="2523" spans="1:46" s="12" customFormat="1">
      <c r="A2523" s="13" t="s">
        <v>42</v>
      </c>
      <c r="B2523" s="179">
        <v>2023</v>
      </c>
      <c r="C2523" s="179">
        <v>4</v>
      </c>
      <c r="D2523" s="39" t="str">
        <f t="shared" si="62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62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62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85">
        <f t="shared" si="630"/>
        <v>64754.82477876106</v>
      </c>
      <c r="AD2523" s="141">
        <v>0.10680000000000001</v>
      </c>
      <c r="AE2523" s="186">
        <f t="shared" si="63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236" t="str">
        <f t="shared" si="623"/>
        <v>YAMAHA_Mounter</v>
      </c>
      <c r="AS2523" s="22">
        <f t="shared" si="622"/>
        <v>0</v>
      </c>
      <c r="AT2523" s="238" t="str">
        <f t="shared" si="624"/>
        <v>0-3 months</v>
      </c>
    </row>
    <row r="2524" spans="1:46" s="12" customFormat="1">
      <c r="A2524" s="13" t="s">
        <v>42</v>
      </c>
      <c r="B2524" s="179">
        <v>2023</v>
      </c>
      <c r="C2524" s="179">
        <v>4</v>
      </c>
      <c r="D2524" s="39" t="str">
        <f t="shared" si="62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62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62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85">
        <f t="shared" si="630"/>
        <v>64754.82477876106</v>
      </c>
      <c r="AD2524" s="141">
        <v>0.10680000000000001</v>
      </c>
      <c r="AE2524" s="186">
        <f t="shared" si="63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236" t="str">
        <f t="shared" si="623"/>
        <v>YAMAHA_Mounter</v>
      </c>
      <c r="AS2524" s="22">
        <f t="shared" si="622"/>
        <v>0</v>
      </c>
      <c r="AT2524" s="238" t="str">
        <f t="shared" si="624"/>
        <v>0-3 months</v>
      </c>
    </row>
    <row r="2525" spans="1:46" s="12" customFormat="1">
      <c r="A2525" s="13" t="s">
        <v>42</v>
      </c>
      <c r="B2525" s="179">
        <v>2023</v>
      </c>
      <c r="C2525" s="179">
        <v>4</v>
      </c>
      <c r="D2525" s="39" t="str">
        <f t="shared" si="62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62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62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85">
        <f t="shared" si="630"/>
        <v>86599.646017699124</v>
      </c>
      <c r="AD2525" s="141">
        <v>0.10730000000000001</v>
      </c>
      <c r="AE2525" s="186">
        <f t="shared" si="63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236" t="str">
        <f t="shared" si="623"/>
        <v>YAMAHA_Mounter</v>
      </c>
      <c r="AS2525" s="22">
        <f t="shared" si="622"/>
        <v>0</v>
      </c>
      <c r="AT2525" s="238" t="str">
        <f t="shared" si="624"/>
        <v>0-3 months</v>
      </c>
    </row>
    <row r="2526" spans="1:46" s="12" customFormat="1">
      <c r="A2526" s="13" t="s">
        <v>42</v>
      </c>
      <c r="B2526" s="179">
        <v>2023</v>
      </c>
      <c r="C2526" s="179">
        <v>4</v>
      </c>
      <c r="D2526" s="39" t="str">
        <f t="shared" si="62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62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62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85">
        <f t="shared" si="630"/>
        <v>47900.429203539832</v>
      </c>
      <c r="AD2526" s="141">
        <v>0.10730000000000001</v>
      </c>
      <c r="AE2526" s="186">
        <f t="shared" si="63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236" t="str">
        <f t="shared" si="623"/>
        <v>YAMAHA_Mounter</v>
      </c>
      <c r="AS2526" s="22">
        <f t="shared" si="622"/>
        <v>0</v>
      </c>
      <c r="AT2526" s="238" t="str">
        <f t="shared" si="624"/>
        <v>0-3 months</v>
      </c>
    </row>
    <row r="2527" spans="1:46" s="12" customFormat="1">
      <c r="A2527" s="13" t="s">
        <v>42</v>
      </c>
      <c r="B2527" s="179">
        <v>2023</v>
      </c>
      <c r="C2527" s="179">
        <v>4</v>
      </c>
      <c r="D2527" s="39" t="str">
        <f t="shared" si="62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62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62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85">
        <f t="shared" si="630"/>
        <v>47900.429203539832</v>
      </c>
      <c r="AD2527" s="141">
        <v>0.10730000000000001</v>
      </c>
      <c r="AE2527" s="186">
        <f t="shared" si="63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236" t="str">
        <f t="shared" si="623"/>
        <v>YAMAHA_Mounter</v>
      </c>
      <c r="AS2527" s="22">
        <f t="shared" si="622"/>
        <v>0</v>
      </c>
      <c r="AT2527" s="238" t="str">
        <f t="shared" si="624"/>
        <v>0-3 months</v>
      </c>
    </row>
    <row r="2528" spans="1:46" s="12" customFormat="1">
      <c r="A2528" s="13" t="s">
        <v>42</v>
      </c>
      <c r="B2528" s="179">
        <v>2023</v>
      </c>
      <c r="C2528" s="179">
        <v>4</v>
      </c>
      <c r="D2528" s="39" t="str">
        <f t="shared" si="62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62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62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85">
        <f t="shared" si="630"/>
        <v>95477.522123893796</v>
      </c>
      <c r="AD2528" s="141">
        <v>0.104</v>
      </c>
      <c r="AE2528" s="186">
        <f t="shared" si="63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236" t="str">
        <f t="shared" si="623"/>
        <v>YAMAHA_Mounter</v>
      </c>
      <c r="AS2528" s="22">
        <f t="shared" si="622"/>
        <v>0</v>
      </c>
      <c r="AT2528" s="238" t="str">
        <f t="shared" si="624"/>
        <v>0-3 months</v>
      </c>
    </row>
    <row r="2529" spans="1:46" s="12" customFormat="1">
      <c r="A2529" s="13" t="s">
        <v>42</v>
      </c>
      <c r="B2529" s="179">
        <v>2023</v>
      </c>
      <c r="C2529" s="179">
        <v>4</v>
      </c>
      <c r="D2529" s="39" t="str">
        <f t="shared" si="62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62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62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85">
        <f t="shared" si="630"/>
        <v>85723.964601769912</v>
      </c>
      <c r="AD2529" s="141">
        <v>0.1164</v>
      </c>
      <c r="AE2529" s="186">
        <f t="shared" si="63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236" t="str">
        <f t="shared" si="623"/>
        <v>YAMAHA_Mounter</v>
      </c>
      <c r="AS2529" s="22">
        <f t="shared" si="622"/>
        <v>0</v>
      </c>
      <c r="AT2529" s="238" t="str">
        <f t="shared" si="624"/>
        <v>0-3 months</v>
      </c>
    </row>
    <row r="2530" spans="1:46" s="12" customFormat="1">
      <c r="A2530" s="13" t="s">
        <v>42</v>
      </c>
      <c r="B2530" s="179">
        <v>2023</v>
      </c>
      <c r="C2530" s="179">
        <v>4</v>
      </c>
      <c r="D2530" s="39" t="str">
        <f t="shared" si="62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62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62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85">
        <f t="shared" si="630"/>
        <v>129657.34513274336</v>
      </c>
      <c r="AD2530" s="141">
        <v>0.18</v>
      </c>
      <c r="AE2530" s="186">
        <f t="shared" si="63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236" t="str">
        <f t="shared" si="623"/>
        <v>YAMAHA_Mounter</v>
      </c>
      <c r="AS2530" s="22">
        <f t="shared" si="622"/>
        <v>0</v>
      </c>
      <c r="AT2530" s="238" t="str">
        <f t="shared" si="624"/>
        <v>0-3 months</v>
      </c>
    </row>
    <row r="2531" spans="1:46" s="12" customFormat="1">
      <c r="A2531" s="13" t="s">
        <v>42</v>
      </c>
      <c r="B2531" s="179">
        <v>2023</v>
      </c>
      <c r="C2531" s="179">
        <v>4</v>
      </c>
      <c r="D2531" s="39" t="str">
        <f t="shared" si="62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62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62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85">
        <f t="shared" si="630"/>
        <v>129657.34513274336</v>
      </c>
      <c r="AD2531" s="141">
        <v>0.18</v>
      </c>
      <c r="AE2531" s="186">
        <f t="shared" si="63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236" t="str">
        <f t="shared" si="623"/>
        <v>YAMAHA_Mounter</v>
      </c>
      <c r="AS2531" s="22">
        <f t="shared" si="622"/>
        <v>0</v>
      </c>
      <c r="AT2531" s="238" t="str">
        <f t="shared" si="624"/>
        <v>0-3 months</v>
      </c>
    </row>
    <row r="2532" spans="1:46" s="12" customFormat="1">
      <c r="A2532" s="13" t="s">
        <v>42</v>
      </c>
      <c r="B2532" s="179">
        <v>2023</v>
      </c>
      <c r="C2532" s="179">
        <v>4</v>
      </c>
      <c r="D2532" s="39" t="str">
        <f t="shared" si="62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62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62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85">
        <f t="shared" si="630"/>
        <v>69600</v>
      </c>
      <c r="AD2532" s="141">
        <v>0.11600000000000001</v>
      </c>
      <c r="AE2532" s="186">
        <f t="shared" si="63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236" t="str">
        <f t="shared" si="623"/>
        <v>YAMAHA_Mounter</v>
      </c>
      <c r="AS2532" s="22">
        <f t="shared" si="622"/>
        <v>0</v>
      </c>
      <c r="AT2532" s="238" t="str">
        <f t="shared" si="624"/>
        <v>0-3 months</v>
      </c>
    </row>
    <row r="2533" spans="1:46" s="12" customFormat="1">
      <c r="A2533" s="13" t="s">
        <v>42</v>
      </c>
      <c r="B2533" s="179">
        <v>2023</v>
      </c>
      <c r="C2533" s="179">
        <v>4</v>
      </c>
      <c r="D2533" s="39" t="str">
        <f t="shared" si="62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62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62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85">
        <f t="shared" si="630"/>
        <v>96048</v>
      </c>
      <c r="AD2533" s="141">
        <v>0.11600000000000001</v>
      </c>
      <c r="AE2533" s="186">
        <f t="shared" si="63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236" t="str">
        <f t="shared" si="623"/>
        <v>YAMAHA_Mounter</v>
      </c>
      <c r="AS2533" s="22">
        <f t="shared" si="622"/>
        <v>0</v>
      </c>
      <c r="AT2533" s="238" t="str">
        <f t="shared" si="624"/>
        <v>0-3 months</v>
      </c>
    </row>
    <row r="2534" spans="1:46" s="12" customFormat="1">
      <c r="A2534" s="13" t="s">
        <v>42</v>
      </c>
      <c r="B2534" s="179">
        <v>2023</v>
      </c>
      <c r="C2534" s="179">
        <v>4</v>
      </c>
      <c r="D2534" s="39" t="str">
        <f t="shared" si="62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62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62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85">
        <f t="shared" si="630"/>
        <v>125420.1115044248</v>
      </c>
      <c r="AD2534" s="141">
        <v>0.1628</v>
      </c>
      <c r="AE2534" s="186">
        <f t="shared" si="63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236" t="str">
        <f t="shared" si="623"/>
        <v>YAMAHA_Mounter</v>
      </c>
      <c r="AS2534" s="22">
        <f t="shared" si="622"/>
        <v>1</v>
      </c>
      <c r="AT2534" s="238" t="str">
        <f t="shared" si="624"/>
        <v>0-3 months</v>
      </c>
    </row>
    <row r="2535" spans="1:46" s="12" customFormat="1">
      <c r="A2535" s="13" t="s">
        <v>41</v>
      </c>
      <c r="B2535" s="179">
        <v>2023</v>
      </c>
      <c r="C2535" s="179">
        <v>2</v>
      </c>
      <c r="D2535" s="39" t="str">
        <f t="shared" si="62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62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62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85">
        <f t="shared" si="630"/>
        <v>509052.52212389384</v>
      </c>
      <c r="AD2535" s="141">
        <v>0.34360000000000002</v>
      </c>
      <c r="AE2535" s="186">
        <f t="shared" si="63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236" t="str">
        <f t="shared" si="623"/>
        <v>YAMAHA_Mounter</v>
      </c>
      <c r="AS2535" s="22">
        <f t="shared" si="622"/>
        <v>3</v>
      </c>
      <c r="AT2535" s="238" t="str">
        <f t="shared" si="624"/>
        <v>0-3 months</v>
      </c>
    </row>
    <row r="2536" spans="1:46" s="12" customFormat="1">
      <c r="A2536" s="13" t="s">
        <v>41</v>
      </c>
      <c r="B2536" s="179">
        <v>2023</v>
      </c>
      <c r="C2536" s="179">
        <v>2</v>
      </c>
      <c r="D2536" s="39" t="str">
        <f t="shared" si="62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62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62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85">
        <f t="shared" si="630"/>
        <v>428753.7831858407</v>
      </c>
      <c r="AD2536" s="141">
        <v>0.28939999999999999</v>
      </c>
      <c r="AE2536" s="186">
        <f t="shared" si="63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236" t="str">
        <f t="shared" si="623"/>
        <v>YAMAHA_Mounter</v>
      </c>
      <c r="AS2536" s="22">
        <f t="shared" si="622"/>
        <v>3</v>
      </c>
      <c r="AT2536" s="238" t="str">
        <f t="shared" si="624"/>
        <v>0-3 months</v>
      </c>
    </row>
    <row r="2537" spans="1:46" s="12" customFormat="1">
      <c r="A2537" s="13" t="s">
        <v>41</v>
      </c>
      <c r="B2537" s="179">
        <v>2023</v>
      </c>
      <c r="C2537" s="179">
        <v>2</v>
      </c>
      <c r="D2537" s="39" t="str">
        <f t="shared" si="62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62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62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85">
        <f t="shared" si="630"/>
        <v>428753.7831858407</v>
      </c>
      <c r="AD2537" s="141">
        <v>0.28939999999999999</v>
      </c>
      <c r="AE2537" s="186">
        <f t="shared" si="63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236" t="str">
        <f t="shared" si="623"/>
        <v>YAMAHA_Mounter</v>
      </c>
      <c r="AS2537" s="22">
        <f t="shared" si="622"/>
        <v>3</v>
      </c>
      <c r="AT2537" s="238" t="str">
        <f t="shared" si="624"/>
        <v>0-3 months</v>
      </c>
    </row>
    <row r="2538" spans="1:46" s="12" customFormat="1">
      <c r="A2538" s="13" t="s">
        <v>41</v>
      </c>
      <c r="B2538" s="179">
        <v>2023</v>
      </c>
      <c r="C2538" s="179">
        <v>2</v>
      </c>
      <c r="D2538" s="39" t="str">
        <f t="shared" si="62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62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62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85">
        <f t="shared" si="630"/>
        <v>428753.7831858407</v>
      </c>
      <c r="AD2538" s="141">
        <v>0.28939999999999999</v>
      </c>
      <c r="AE2538" s="186">
        <f t="shared" si="63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236" t="str">
        <f t="shared" si="623"/>
        <v>YAMAHA_Mounter</v>
      </c>
      <c r="AS2538" s="22">
        <f t="shared" si="622"/>
        <v>3</v>
      </c>
      <c r="AT2538" s="238" t="str">
        <f t="shared" si="624"/>
        <v>0-3 months</v>
      </c>
    </row>
    <row r="2539" spans="1:46" s="12" customFormat="1">
      <c r="A2539" s="13" t="s">
        <v>41</v>
      </c>
      <c r="B2539" s="179">
        <v>2023</v>
      </c>
      <c r="C2539" s="179">
        <v>2</v>
      </c>
      <c r="D2539" s="39" t="str">
        <f t="shared" si="62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62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62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85">
        <f t="shared" si="630"/>
        <v>90880.35398230089</v>
      </c>
      <c r="AD2539" s="141">
        <v>0.12</v>
      </c>
      <c r="AE2539" s="186">
        <f t="shared" si="63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236" t="str">
        <f t="shared" si="623"/>
        <v>YAMAHA_Mounter</v>
      </c>
      <c r="AS2539" s="22">
        <f t="shared" si="622"/>
        <v>3</v>
      </c>
      <c r="AT2539" s="238" t="str">
        <f t="shared" si="624"/>
        <v>0-3 months</v>
      </c>
    </row>
    <row r="2540" spans="1:46" s="12" customFormat="1">
      <c r="A2540" s="13" t="s">
        <v>41</v>
      </c>
      <c r="B2540" s="179">
        <v>2023</v>
      </c>
      <c r="C2540" s="179">
        <v>2</v>
      </c>
      <c r="D2540" s="39" t="str">
        <f t="shared" si="62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62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62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85">
        <f t="shared" si="630"/>
        <v>90880.35398230089</v>
      </c>
      <c r="AD2540" s="141">
        <v>0.12</v>
      </c>
      <c r="AE2540" s="186">
        <f t="shared" si="63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236" t="str">
        <f t="shared" si="623"/>
        <v>YAMAHA_Mounter</v>
      </c>
      <c r="AS2540" s="22">
        <f t="shared" si="622"/>
        <v>3</v>
      </c>
      <c r="AT2540" s="238" t="str">
        <f t="shared" si="624"/>
        <v>0-3 months</v>
      </c>
    </row>
    <row r="2541" spans="1:46" s="12" customFormat="1">
      <c r="A2541" s="13" t="s">
        <v>41</v>
      </c>
      <c r="B2541" s="179">
        <v>2023</v>
      </c>
      <c r="C2541" s="179">
        <v>2</v>
      </c>
      <c r="D2541" s="39" t="str">
        <f t="shared" si="62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62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62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85">
        <f t="shared" si="630"/>
        <v>96424.778761061956</v>
      </c>
      <c r="AD2541" s="141">
        <v>0.12</v>
      </c>
      <c r="AE2541" s="186">
        <f t="shared" si="63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236" t="str">
        <f t="shared" si="623"/>
        <v>YAMAHA_Mounter</v>
      </c>
      <c r="AS2541" s="22">
        <f t="shared" si="622"/>
        <v>3</v>
      </c>
      <c r="AT2541" s="238" t="str">
        <f t="shared" si="624"/>
        <v>0-3 months</v>
      </c>
    </row>
    <row r="2542" spans="1:46" s="12" customFormat="1">
      <c r="A2542" s="13" t="s">
        <v>41</v>
      </c>
      <c r="B2542" s="179">
        <v>2023</v>
      </c>
      <c r="C2542" s="179">
        <v>2</v>
      </c>
      <c r="D2542" s="39" t="str">
        <f t="shared" si="62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62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62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85">
        <f t="shared" si="630"/>
        <v>96424.778761061956</v>
      </c>
      <c r="AD2542" s="141">
        <v>0.12</v>
      </c>
      <c r="AE2542" s="186">
        <f t="shared" si="63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236" t="str">
        <f t="shared" si="623"/>
        <v>YAMAHA_Mounter</v>
      </c>
      <c r="AS2542" s="22">
        <f t="shared" si="622"/>
        <v>3</v>
      </c>
      <c r="AT2542" s="238" t="str">
        <f t="shared" si="624"/>
        <v>0-3 months</v>
      </c>
    </row>
    <row r="2543" spans="1:46" s="12" customFormat="1">
      <c r="A2543" s="13" t="s">
        <v>41</v>
      </c>
      <c r="B2543" s="179">
        <v>2023</v>
      </c>
      <c r="C2543" s="179">
        <v>3</v>
      </c>
      <c r="D2543" s="39" t="str">
        <f t="shared" si="62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62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62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85">
        <f t="shared" si="630"/>
        <v>156063.50442477877</v>
      </c>
      <c r="AD2543" s="141">
        <v>0.1328</v>
      </c>
      <c r="AE2543" s="186">
        <f t="shared" si="63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236" t="str">
        <f t="shared" si="623"/>
        <v>YAMAHA_Mounter</v>
      </c>
      <c r="AS2543" s="22">
        <f t="shared" si="622"/>
        <v>2</v>
      </c>
      <c r="AT2543" s="238" t="str">
        <f t="shared" si="624"/>
        <v>0-3 months</v>
      </c>
    </row>
    <row r="2544" spans="1:46" s="12" customFormat="1">
      <c r="A2544" s="13" t="s">
        <v>41</v>
      </c>
      <c r="B2544" s="179">
        <v>2023</v>
      </c>
      <c r="C2544" s="179">
        <v>3</v>
      </c>
      <c r="D2544" s="39" t="str">
        <f t="shared" si="62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62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62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85">
        <f t="shared" si="630"/>
        <v>156063.50442477877</v>
      </c>
      <c r="AD2544" s="141">
        <v>0.1328</v>
      </c>
      <c r="AE2544" s="186">
        <f t="shared" si="63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236" t="str">
        <f t="shared" si="623"/>
        <v>YAMAHA_Mounter</v>
      </c>
      <c r="AS2544" s="22">
        <f t="shared" si="622"/>
        <v>2</v>
      </c>
      <c r="AT2544" s="238" t="str">
        <f t="shared" si="624"/>
        <v>0-3 months</v>
      </c>
    </row>
    <row r="2545" spans="1:46" s="12" customFormat="1">
      <c r="A2545" s="13" t="s">
        <v>41</v>
      </c>
      <c r="B2545" s="179">
        <v>2023</v>
      </c>
      <c r="C2545" s="179">
        <v>3</v>
      </c>
      <c r="D2545" s="39" t="str">
        <f t="shared" si="62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62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62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85">
        <f t="shared" si="630"/>
        <v>64684.955752212409</v>
      </c>
      <c r="AD2545" s="141">
        <v>0.115</v>
      </c>
      <c r="AE2545" s="186">
        <f t="shared" si="63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236" t="str">
        <f t="shared" si="623"/>
        <v>YAMAHA_Mounter</v>
      </c>
      <c r="AS2545" s="22">
        <f t="shared" si="622"/>
        <v>2</v>
      </c>
      <c r="AT2545" s="238" t="str">
        <f t="shared" si="624"/>
        <v>0-3 months</v>
      </c>
    </row>
    <row r="2546" spans="1:46" s="12" customFormat="1">
      <c r="A2546" s="13" t="s">
        <v>41</v>
      </c>
      <c r="B2546" s="179">
        <v>2023</v>
      </c>
      <c r="C2546" s="179">
        <v>3</v>
      </c>
      <c r="D2546" s="39" t="str">
        <f t="shared" si="62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62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62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85">
        <f t="shared" si="630"/>
        <v>64684.955752212409</v>
      </c>
      <c r="AD2546" s="141">
        <v>0.115</v>
      </c>
      <c r="AE2546" s="186">
        <f t="shared" si="63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236" t="str">
        <f t="shared" si="623"/>
        <v>YAMAHA_Mounter</v>
      </c>
      <c r="AS2546" s="22">
        <f t="shared" si="622"/>
        <v>2</v>
      </c>
      <c r="AT2546" s="238" t="str">
        <f t="shared" si="624"/>
        <v>0-3 months</v>
      </c>
    </row>
    <row r="2547" spans="1:46" s="12" customFormat="1">
      <c r="A2547" s="13" t="s">
        <v>41</v>
      </c>
      <c r="B2547" s="179">
        <v>2023</v>
      </c>
      <c r="C2547" s="179">
        <v>3</v>
      </c>
      <c r="D2547" s="39" t="str">
        <f t="shared" si="62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62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62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85">
        <f t="shared" si="630"/>
        <v>64684.955752212409</v>
      </c>
      <c r="AD2547" s="141">
        <v>0.115</v>
      </c>
      <c r="AE2547" s="186">
        <f t="shared" si="63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236" t="str">
        <f t="shared" si="623"/>
        <v>YAMAHA_Mounter</v>
      </c>
      <c r="AS2547" s="22">
        <f t="shared" si="622"/>
        <v>2</v>
      </c>
      <c r="AT2547" s="238" t="str">
        <f t="shared" si="624"/>
        <v>0-3 months</v>
      </c>
    </row>
    <row r="2548" spans="1:46" s="12" customFormat="1">
      <c r="A2548" s="13" t="s">
        <v>41</v>
      </c>
      <c r="B2548" s="179">
        <v>2023</v>
      </c>
      <c r="C2548" s="179">
        <v>3</v>
      </c>
      <c r="D2548" s="39" t="str">
        <f t="shared" si="62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62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62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85">
        <f t="shared" si="630"/>
        <v>92407.079646017708</v>
      </c>
      <c r="AD2548" s="141">
        <v>0.115</v>
      </c>
      <c r="AE2548" s="186">
        <f t="shared" si="63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236" t="str">
        <f t="shared" si="623"/>
        <v>YAMAHA_Mounter</v>
      </c>
      <c r="AS2548" s="22">
        <f t="shared" si="622"/>
        <v>2</v>
      </c>
      <c r="AT2548" s="238" t="str">
        <f t="shared" si="624"/>
        <v>0-3 months</v>
      </c>
    </row>
    <row r="2549" spans="1:46" s="12" customFormat="1" ht="28">
      <c r="A2549" s="13" t="s">
        <v>41</v>
      </c>
      <c r="B2549" s="179">
        <v>2023</v>
      </c>
      <c r="C2549" s="179">
        <v>3</v>
      </c>
      <c r="D2549" s="39" t="str">
        <f t="shared" si="62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62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62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85">
        <f t="shared" si="630"/>
        <v>34237.359673008847</v>
      </c>
      <c r="AD2549" s="141">
        <v>9.0300000000000005E-2</v>
      </c>
      <c r="AE2549" s="186">
        <f t="shared" si="63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236" t="str">
        <f t="shared" si="623"/>
        <v>YAMAHA_Mounter</v>
      </c>
      <c r="AS2549" s="22">
        <f t="shared" si="622"/>
        <v>2</v>
      </c>
      <c r="AT2549" s="238" t="str">
        <f t="shared" si="624"/>
        <v>0-3 months</v>
      </c>
    </row>
    <row r="2550" spans="1:46" s="12" customFormat="1">
      <c r="A2550" s="13" t="s">
        <v>42</v>
      </c>
      <c r="B2550" s="179">
        <v>2023</v>
      </c>
      <c r="C2550" s="179">
        <v>4</v>
      </c>
      <c r="D2550" s="39" t="str">
        <f t="shared" si="62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62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62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85">
        <f t="shared" si="630"/>
        <v>129686.57851327436</v>
      </c>
      <c r="AD2550" s="141">
        <v>0.2145</v>
      </c>
      <c r="AE2550" s="186">
        <f t="shared" si="63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236" t="str">
        <f t="shared" si="623"/>
        <v>YAMAHA_Mounter</v>
      </c>
      <c r="AS2550" s="22">
        <f t="shared" si="622"/>
        <v>1</v>
      </c>
      <c r="AT2550" s="238" t="str">
        <f t="shared" si="624"/>
        <v>0-3 months</v>
      </c>
    </row>
    <row r="2551" spans="1:46" s="12" customFormat="1">
      <c r="A2551" s="13" t="s">
        <v>42</v>
      </c>
      <c r="B2551" s="179">
        <v>2023</v>
      </c>
      <c r="C2551" s="179">
        <v>4</v>
      </c>
      <c r="D2551" s="39" t="str">
        <f t="shared" si="62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62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62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85">
        <f t="shared" si="630"/>
        <v>79148.672566371693</v>
      </c>
      <c r="AD2551" s="141">
        <v>9.8500000000000004E-2</v>
      </c>
      <c r="AE2551" s="186">
        <f t="shared" si="63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236" t="str">
        <f t="shared" si="623"/>
        <v>YAMAHA_Mounter</v>
      </c>
      <c r="AS2551" s="22">
        <f t="shared" si="622"/>
        <v>1</v>
      </c>
      <c r="AT2551" s="238" t="str">
        <f t="shared" si="624"/>
        <v>0-3 months</v>
      </c>
    </row>
    <row r="2552" spans="1:46" s="12" customFormat="1">
      <c r="A2552" s="13" t="s">
        <v>42</v>
      </c>
      <c r="B2552" s="179">
        <v>2023</v>
      </c>
      <c r="C2552" s="179">
        <v>4</v>
      </c>
      <c r="D2552" s="39" t="str">
        <f t="shared" si="62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62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62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85">
        <f t="shared" si="630"/>
        <v>171780.74336283188</v>
      </c>
      <c r="AD2552" s="141">
        <v>0.1527</v>
      </c>
      <c r="AE2552" s="186">
        <f t="shared" si="63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236" t="str">
        <f t="shared" si="623"/>
        <v>YAMAHA_Mounter</v>
      </c>
      <c r="AS2552" s="22">
        <f t="shared" si="622"/>
        <v>1</v>
      </c>
      <c r="AT2552" s="238" t="str">
        <f t="shared" si="624"/>
        <v>0-3 months</v>
      </c>
    </row>
    <row r="2553" spans="1:46" s="12" customFormat="1">
      <c r="A2553" s="13" t="s">
        <v>42</v>
      </c>
      <c r="B2553" s="179">
        <v>2023</v>
      </c>
      <c r="C2553" s="179">
        <v>4</v>
      </c>
      <c r="D2553" s="39" t="str">
        <f t="shared" si="62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62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62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85">
        <f t="shared" si="630"/>
        <v>64424.809734513277</v>
      </c>
      <c r="AD2553" s="141">
        <v>8.3299999999999999E-2</v>
      </c>
      <c r="AE2553" s="186">
        <f t="shared" si="63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236" t="str">
        <f t="shared" si="623"/>
        <v>YAMAHA_Mounter</v>
      </c>
      <c r="AS2553" s="22">
        <f t="shared" si="622"/>
        <v>1</v>
      </c>
      <c r="AT2553" s="238" t="str">
        <f t="shared" si="624"/>
        <v>0-3 months</v>
      </c>
    </row>
    <row r="2554" spans="1:46" s="12" customFormat="1">
      <c r="A2554" s="13" t="s">
        <v>42</v>
      </c>
      <c r="B2554" s="179">
        <v>2023</v>
      </c>
      <c r="C2554" s="179">
        <v>4</v>
      </c>
      <c r="D2554" s="39" t="str">
        <f t="shared" si="62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62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62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85">
        <f t="shared" si="630"/>
        <v>77778.652234513283</v>
      </c>
      <c r="AD2554" s="141">
        <v>9.5299999999999996E-2</v>
      </c>
      <c r="AE2554" s="186">
        <f t="shared" si="63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236" t="str">
        <f t="shared" si="623"/>
        <v>YAMAHA_Mounter</v>
      </c>
      <c r="AS2554" s="22">
        <f t="shared" si="622"/>
        <v>1</v>
      </c>
      <c r="AT2554" s="238" t="str">
        <f t="shared" si="624"/>
        <v>0-3 months</v>
      </c>
    </row>
    <row r="2555" spans="1:46" s="12" customFormat="1">
      <c r="A2555" s="13" t="s">
        <v>42</v>
      </c>
      <c r="B2555" s="179">
        <v>2023</v>
      </c>
      <c r="C2555" s="179">
        <v>4</v>
      </c>
      <c r="D2555" s="39" t="str">
        <f t="shared" si="62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62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62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85">
        <f t="shared" si="630"/>
        <v>77778.652234513283</v>
      </c>
      <c r="AD2555" s="141">
        <v>9.5299999999999996E-2</v>
      </c>
      <c r="AE2555" s="186">
        <f t="shared" si="63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236" t="str">
        <f t="shared" si="623"/>
        <v>YAMAHA_Mounter</v>
      </c>
      <c r="AS2555" s="22">
        <f t="shared" si="622"/>
        <v>1</v>
      </c>
      <c r="AT2555" s="238" t="str">
        <f t="shared" si="624"/>
        <v>0-3 months</v>
      </c>
    </row>
    <row r="2556" spans="1:46" s="12" customFormat="1">
      <c r="A2556" s="13" t="s">
        <v>42</v>
      </c>
      <c r="B2556" s="179">
        <v>2023</v>
      </c>
      <c r="C2556" s="179">
        <v>5</v>
      </c>
      <c r="D2556" s="39" t="str">
        <f t="shared" si="62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62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62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85">
        <f t="shared" si="630"/>
        <v>104211.70000000001</v>
      </c>
      <c r="AD2556" s="141">
        <v>0.10390000000000001</v>
      </c>
      <c r="AE2556" s="186">
        <f t="shared" si="63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236" t="str">
        <f t="shared" si="623"/>
        <v>YAMAHA_Mounter</v>
      </c>
      <c r="AS2556" s="22">
        <f t="shared" si="622"/>
        <v>0</v>
      </c>
      <c r="AT2556" s="238" t="str">
        <f t="shared" si="624"/>
        <v>0-3 months</v>
      </c>
    </row>
    <row r="2557" spans="1:46" s="12" customFormat="1">
      <c r="A2557" s="13" t="s">
        <v>42</v>
      </c>
      <c r="B2557" s="179">
        <v>2023</v>
      </c>
      <c r="C2557" s="179">
        <v>5</v>
      </c>
      <c r="D2557" s="39" t="str">
        <f t="shared" si="62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62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62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85">
        <f t="shared" si="630"/>
        <v>90989.334070796467</v>
      </c>
      <c r="AD2557" s="141">
        <v>0.1759</v>
      </c>
      <c r="AE2557" s="186">
        <f t="shared" si="63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236" t="str">
        <f t="shared" si="623"/>
        <v>YAMAHA_Mounter</v>
      </c>
      <c r="AS2557" s="22">
        <f t="shared" si="622"/>
        <v>0</v>
      </c>
      <c r="AT2557" s="238" t="str">
        <f t="shared" si="624"/>
        <v>0-3 months</v>
      </c>
    </row>
    <row r="2558" spans="1:46" s="12" customFormat="1">
      <c r="A2558" s="13" t="s">
        <v>42</v>
      </c>
      <c r="B2558" s="179">
        <v>2023</v>
      </c>
      <c r="C2558" s="179">
        <v>5</v>
      </c>
      <c r="D2558" s="39" t="str">
        <f t="shared" si="62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62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62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85">
        <f t="shared" si="630"/>
        <v>93026.417004424802</v>
      </c>
      <c r="AD2558" s="141">
        <v>0.1137</v>
      </c>
      <c r="AE2558" s="186">
        <f t="shared" si="63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236" t="str">
        <f t="shared" si="623"/>
        <v>YAMAHA_Mounter</v>
      </c>
      <c r="AS2558" s="22">
        <f t="shared" si="622"/>
        <v>0</v>
      </c>
      <c r="AT2558" s="238" t="str">
        <f t="shared" si="624"/>
        <v>0-3 months</v>
      </c>
    </row>
    <row r="2559" spans="1:46" s="12" customFormat="1">
      <c r="A2559" s="13" t="s">
        <v>41</v>
      </c>
      <c r="B2559" s="179">
        <v>2023</v>
      </c>
      <c r="C2559" s="179">
        <v>1</v>
      </c>
      <c r="D2559" s="39" t="str">
        <f t="shared" si="62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62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62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85">
        <f t="shared" si="630"/>
        <v>73954.814159292029</v>
      </c>
      <c r="AD2559" s="141">
        <v>0.1036</v>
      </c>
      <c r="AE2559" s="186">
        <f t="shared" si="63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236" t="str">
        <f t="shared" si="623"/>
        <v>YAMAHA_Mounter</v>
      </c>
      <c r="AS2559" s="22">
        <f t="shared" si="622"/>
        <v>5</v>
      </c>
      <c r="AT2559" s="238" t="str">
        <f t="shared" si="624"/>
        <v>4-6 months</v>
      </c>
    </row>
    <row r="2560" spans="1:46" s="12" customFormat="1">
      <c r="A2560" s="13" t="s">
        <v>42</v>
      </c>
      <c r="B2560" s="179">
        <v>2023</v>
      </c>
      <c r="C2560" s="179">
        <v>5</v>
      </c>
      <c r="D2560" s="39" t="str">
        <f t="shared" si="62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62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62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85">
        <f t="shared" si="630"/>
        <v>102266.28318584072</v>
      </c>
      <c r="AD2560" s="141">
        <v>0.14940000000000001</v>
      </c>
      <c r="AE2560" s="186">
        <f t="shared" si="63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236" t="str">
        <f t="shared" si="623"/>
        <v>YAMAHA_Mounter</v>
      </c>
      <c r="AS2560" s="22">
        <f t="shared" si="622"/>
        <v>1</v>
      </c>
      <c r="AT2560" s="238" t="str">
        <f t="shared" si="624"/>
        <v>0-3 months</v>
      </c>
    </row>
    <row r="2561" spans="1:46" s="12" customFormat="1">
      <c r="A2561" s="13" t="s">
        <v>42</v>
      </c>
      <c r="B2561" s="179">
        <v>2023</v>
      </c>
      <c r="C2561" s="179">
        <v>5</v>
      </c>
      <c r="D2561" s="39" t="str">
        <f t="shared" si="62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62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62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85">
        <f t="shared" si="630"/>
        <v>75384.860176991162</v>
      </c>
      <c r="AD2561" s="141">
        <v>0.14940000000000001</v>
      </c>
      <c r="AE2561" s="186">
        <f t="shared" si="63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236" t="str">
        <f t="shared" si="623"/>
        <v>YAMAHA_Mounter</v>
      </c>
      <c r="AS2561" s="22">
        <f t="shared" si="622"/>
        <v>1</v>
      </c>
      <c r="AT2561" s="238" t="str">
        <f t="shared" si="624"/>
        <v>0-3 months</v>
      </c>
    </row>
    <row r="2562" spans="1:46" s="12" customFormat="1">
      <c r="A2562" s="13" t="s">
        <v>41</v>
      </c>
      <c r="B2562" s="179">
        <v>2023</v>
      </c>
      <c r="C2562" s="179">
        <v>2</v>
      </c>
      <c r="D2562" s="39" t="str">
        <f t="shared" si="62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62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62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85">
        <f t="shared" si="630"/>
        <v>146009.61504424777</v>
      </c>
      <c r="AD2562" s="141">
        <v>0.21029999999999999</v>
      </c>
      <c r="AE2562" s="186">
        <f t="shared" si="63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236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38" t="str">
        <f t="shared" si="624"/>
        <v>4-6 months</v>
      </c>
    </row>
    <row r="2563" spans="1:46" s="12" customFormat="1">
      <c r="A2563" s="13" t="s">
        <v>41</v>
      </c>
      <c r="B2563" s="179">
        <v>2023</v>
      </c>
      <c r="C2563" s="179">
        <v>2</v>
      </c>
      <c r="D2563" s="39" t="str">
        <f t="shared" si="62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62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62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85">
        <f t="shared" si="630"/>
        <v>283163.5840707965</v>
      </c>
      <c r="AD2563" s="141">
        <v>0.25180000000000002</v>
      </c>
      <c r="AE2563" s="186">
        <f t="shared" si="63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236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38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41</v>
      </c>
      <c r="B2564" s="179">
        <v>2023</v>
      </c>
      <c r="C2564" s="179">
        <v>3</v>
      </c>
      <c r="D2564" s="39" t="str">
        <f t="shared" si="62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62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62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85">
        <f t="shared" si="630"/>
        <v>271281.31371681415</v>
      </c>
      <c r="AD2564" s="141">
        <v>0.1177</v>
      </c>
      <c r="AE2564" s="186">
        <f t="shared" si="63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236" t="str">
        <f t="shared" si="639"/>
        <v>YAMAHA_Mounter</v>
      </c>
      <c r="AS2564" s="22">
        <f t="shared" si="638"/>
        <v>3</v>
      </c>
      <c r="AT2564" s="238" t="str">
        <f t="shared" si="640"/>
        <v>0-3 months</v>
      </c>
    </row>
    <row r="2565" spans="1:46" s="12" customFormat="1" ht="28">
      <c r="A2565" s="13" t="s">
        <v>41</v>
      </c>
      <c r="B2565" s="179">
        <v>2023</v>
      </c>
      <c r="C2565" s="179">
        <v>3</v>
      </c>
      <c r="D2565" s="39" t="str">
        <f t="shared" si="62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62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62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85">
        <f t="shared" si="630"/>
        <v>21593.876891070802</v>
      </c>
      <c r="AD2565" s="141">
        <v>9.0300000000000005E-2</v>
      </c>
      <c r="AE2565" s="186">
        <f t="shared" si="63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236" t="str">
        <f t="shared" si="639"/>
        <v>YAMAHA_Mounter</v>
      </c>
      <c r="AS2565" s="22">
        <f t="shared" si="638"/>
        <v>3</v>
      </c>
      <c r="AT2565" s="238" t="str">
        <f t="shared" si="640"/>
        <v>0-3 months</v>
      </c>
    </row>
    <row r="2566" spans="1:46" s="12" customFormat="1">
      <c r="A2566" s="13" t="s">
        <v>42</v>
      </c>
      <c r="B2566" s="179">
        <v>2023</v>
      </c>
      <c r="C2566" s="179">
        <v>4</v>
      </c>
      <c r="D2566" s="39" t="str">
        <f t="shared" si="62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62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62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85">
        <f t="shared" si="630"/>
        <v>66885.112800000003</v>
      </c>
      <c r="AD2566" s="141">
        <v>9.8599999999999993E-2</v>
      </c>
      <c r="AE2566" s="186">
        <f t="shared" si="63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236" t="str">
        <f t="shared" si="639"/>
        <v>YAMAHA_Mounter</v>
      </c>
      <c r="AS2566" s="22">
        <f t="shared" si="638"/>
        <v>2</v>
      </c>
      <c r="AT2566" s="238" t="str">
        <f t="shared" si="640"/>
        <v>0-3 months</v>
      </c>
    </row>
    <row r="2567" spans="1:46" s="12" customFormat="1">
      <c r="A2567" s="13" t="s">
        <v>42</v>
      </c>
      <c r="B2567" s="179">
        <v>2023</v>
      </c>
      <c r="C2567" s="179">
        <v>4</v>
      </c>
      <c r="D2567" s="39" t="str">
        <f t="shared" si="62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62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62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85">
        <f t="shared" si="630"/>
        <v>96174.115044247796</v>
      </c>
      <c r="AD2567" s="141">
        <v>0.19670000000000001</v>
      </c>
      <c r="AE2567" s="186">
        <f t="shared" si="63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236" t="str">
        <f t="shared" si="639"/>
        <v>YAMAHA_Mounter</v>
      </c>
      <c r="AS2567" s="22">
        <f t="shared" si="638"/>
        <v>2</v>
      </c>
      <c r="AT2567" s="238" t="str">
        <f t="shared" si="640"/>
        <v>0-3 months</v>
      </c>
    </row>
    <row r="2568" spans="1:46" s="12" customFormat="1">
      <c r="A2568" s="13" t="s">
        <v>42</v>
      </c>
      <c r="B2568" s="179">
        <v>2023</v>
      </c>
      <c r="C2568" s="179">
        <v>4</v>
      </c>
      <c r="D2568" s="39" t="str">
        <f t="shared" si="62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62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62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85">
        <f t="shared" si="630"/>
        <v>96174.115044247796</v>
      </c>
      <c r="AD2568" s="141">
        <v>0.19670000000000001</v>
      </c>
      <c r="AE2568" s="186">
        <f t="shared" si="63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236" t="str">
        <f t="shared" si="639"/>
        <v>YAMAHA_Mounter</v>
      </c>
      <c r="AS2568" s="22">
        <f t="shared" si="638"/>
        <v>2</v>
      </c>
      <c r="AT2568" s="238" t="str">
        <f t="shared" si="640"/>
        <v>0-3 months</v>
      </c>
    </row>
    <row r="2569" spans="1:46" s="12" customFormat="1">
      <c r="A2569" s="13" t="s">
        <v>42</v>
      </c>
      <c r="B2569" s="179">
        <v>2023</v>
      </c>
      <c r="C2569" s="179">
        <v>4</v>
      </c>
      <c r="D2569" s="39" t="str">
        <f t="shared" si="62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62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62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85">
        <f t="shared" si="630"/>
        <v>73986.106194690263</v>
      </c>
      <c r="AD2569" s="141">
        <v>0.14549999999999999</v>
      </c>
      <c r="AE2569" s="186">
        <f t="shared" si="63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236" t="str">
        <f t="shared" si="639"/>
        <v>YAMAHA_Mounter</v>
      </c>
      <c r="AS2569" s="22">
        <f t="shared" si="638"/>
        <v>2</v>
      </c>
      <c r="AT2569" s="238" t="str">
        <f t="shared" si="640"/>
        <v>0-3 months</v>
      </c>
    </row>
    <row r="2570" spans="1:46" s="12" customFormat="1">
      <c r="A2570" s="13" t="s">
        <v>42</v>
      </c>
      <c r="B2570" s="179">
        <v>2023</v>
      </c>
      <c r="C2570" s="179">
        <v>4</v>
      </c>
      <c r="D2570" s="39" t="str">
        <f t="shared" si="62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62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62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85">
        <f t="shared" si="630"/>
        <v>73986.106194690263</v>
      </c>
      <c r="AD2570" s="141">
        <v>0.14549999999999999</v>
      </c>
      <c r="AE2570" s="186">
        <f t="shared" si="63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236" t="str">
        <f t="shared" si="639"/>
        <v>YAMAHA_Mounter</v>
      </c>
      <c r="AS2570" s="22">
        <f t="shared" si="638"/>
        <v>2</v>
      </c>
      <c r="AT2570" s="238" t="str">
        <f t="shared" si="640"/>
        <v>0-3 months</v>
      </c>
    </row>
    <row r="2571" spans="1:46" s="12" customFormat="1">
      <c r="A2571" s="13" t="s">
        <v>42</v>
      </c>
      <c r="B2571" s="179">
        <v>2023</v>
      </c>
      <c r="C2571" s="179">
        <v>5</v>
      </c>
      <c r="D2571" s="39" t="str">
        <f t="shared" si="62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62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62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85">
        <f t="shared" si="630"/>
        <v>47141.451327433635</v>
      </c>
      <c r="AD2571" s="141">
        <v>0.1048</v>
      </c>
      <c r="AE2571" s="186">
        <f t="shared" si="63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236" t="str">
        <f t="shared" si="639"/>
        <v>YAMAHA_Mounter</v>
      </c>
      <c r="AS2571" s="22">
        <f t="shared" si="638"/>
        <v>1</v>
      </c>
      <c r="AT2571" s="238" t="str">
        <f t="shared" si="640"/>
        <v>0-3 months</v>
      </c>
    </row>
    <row r="2572" spans="1:46" s="12" customFormat="1">
      <c r="A2572" s="13" t="s">
        <v>42</v>
      </c>
      <c r="B2572" s="179">
        <v>2023</v>
      </c>
      <c r="C2572" s="179">
        <v>7</v>
      </c>
      <c r="D2572" s="39" t="str">
        <f t="shared" si="62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62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62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85">
        <f t="shared" si="630"/>
        <v>125521.41592920355</v>
      </c>
      <c r="AD2572" s="141">
        <v>0.16569999999999999</v>
      </c>
      <c r="AE2572" s="186">
        <f t="shared" si="63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236" t="str">
        <f t="shared" si="639"/>
        <v>YAMAHA_Mounter</v>
      </c>
      <c r="AS2572" s="22">
        <f t="shared" si="638"/>
        <v>4</v>
      </c>
      <c r="AT2572" s="238" t="str">
        <f t="shared" si="640"/>
        <v>4-6 months</v>
      </c>
    </row>
    <row r="2573" spans="1:46" s="12" customFormat="1">
      <c r="A2573" s="13" t="s">
        <v>41</v>
      </c>
      <c r="B2573" s="179">
        <v>2023</v>
      </c>
      <c r="C2573" s="179">
        <v>3</v>
      </c>
      <c r="D2573" s="39" t="str">
        <f t="shared" si="62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62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62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85">
        <f t="shared" si="630"/>
        <v>146451.58407079647</v>
      </c>
      <c r="AD2573" s="141">
        <v>0.1701</v>
      </c>
      <c r="AE2573" s="186">
        <f t="shared" si="63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236" t="str">
        <f t="shared" si="639"/>
        <v>YAMAHA_Mounter</v>
      </c>
      <c r="AS2573" s="22">
        <f t="shared" si="638"/>
        <v>4</v>
      </c>
      <c r="AT2573" s="238" t="str">
        <f t="shared" si="640"/>
        <v>4-6 months</v>
      </c>
    </row>
    <row r="2574" spans="1:46" s="12" customFormat="1">
      <c r="A2574" s="13" t="s">
        <v>41</v>
      </c>
      <c r="B2574" s="179">
        <v>2023</v>
      </c>
      <c r="C2574" s="179">
        <v>3</v>
      </c>
      <c r="D2574" s="39" t="str">
        <f t="shared" si="62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62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62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85">
        <f t="shared" si="630"/>
        <v>112279.54778761065</v>
      </c>
      <c r="AD2574" s="141">
        <v>0.1701</v>
      </c>
      <c r="AE2574" s="186">
        <f t="shared" si="63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236" t="str">
        <f t="shared" si="639"/>
        <v>YAMAHA_Mounter</v>
      </c>
      <c r="AS2574" s="22">
        <f t="shared" si="638"/>
        <v>4</v>
      </c>
      <c r="AT2574" s="238" t="str">
        <f t="shared" si="640"/>
        <v>4-6 months</v>
      </c>
    </row>
    <row r="2575" spans="1:46" s="12" customFormat="1">
      <c r="A2575" s="13" t="s">
        <v>42</v>
      </c>
      <c r="B2575" s="179">
        <v>2023</v>
      </c>
      <c r="C2575" s="179">
        <v>4</v>
      </c>
      <c r="D2575" s="39" t="str">
        <f t="shared" si="62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62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62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85">
        <f t="shared" si="630"/>
        <v>67005.611149439996</v>
      </c>
      <c r="AD2575" s="141">
        <v>0.1052</v>
      </c>
      <c r="AE2575" s="186">
        <f t="shared" si="63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236" t="str">
        <f t="shared" si="639"/>
        <v>YAMAHA_Mounter</v>
      </c>
      <c r="AS2575" s="22">
        <f t="shared" si="638"/>
        <v>3</v>
      </c>
      <c r="AT2575" s="238" t="str">
        <f t="shared" si="640"/>
        <v>0-3 months</v>
      </c>
    </row>
    <row r="2576" spans="1:46" s="12" customFormat="1">
      <c r="A2576" s="13" t="s">
        <v>42</v>
      </c>
      <c r="B2576" s="179">
        <v>2023</v>
      </c>
      <c r="C2576" s="179">
        <v>4</v>
      </c>
      <c r="D2576" s="39" t="str">
        <f t="shared" si="62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62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62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85">
        <f t="shared" si="630"/>
        <v>67005.611149439996</v>
      </c>
      <c r="AD2576" s="141">
        <v>0.1052</v>
      </c>
      <c r="AE2576" s="186">
        <f t="shared" si="63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236" t="str">
        <f t="shared" si="639"/>
        <v>YAMAHA_Mounter</v>
      </c>
      <c r="AS2576" s="22">
        <f t="shared" si="638"/>
        <v>3</v>
      </c>
      <c r="AT2576" s="238" t="str">
        <f t="shared" si="640"/>
        <v>0-3 months</v>
      </c>
    </row>
    <row r="2577" spans="1:46" s="12" customFormat="1">
      <c r="A2577" s="13" t="s">
        <v>42</v>
      </c>
      <c r="B2577" s="179">
        <v>2023</v>
      </c>
      <c r="C2577" s="179">
        <v>4</v>
      </c>
      <c r="D2577" s="39" t="str">
        <f t="shared" si="62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62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62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85">
        <f t="shared" si="630"/>
        <v>67005.611149439996</v>
      </c>
      <c r="AD2577" s="141">
        <v>0.1052</v>
      </c>
      <c r="AE2577" s="186">
        <f t="shared" si="63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236" t="str">
        <f t="shared" si="639"/>
        <v>YAMAHA_Mounter</v>
      </c>
      <c r="AS2577" s="22">
        <f t="shared" si="638"/>
        <v>3</v>
      </c>
      <c r="AT2577" s="238" t="str">
        <f t="shared" si="640"/>
        <v>0-3 months</v>
      </c>
    </row>
    <row r="2578" spans="1:46" s="12" customFormat="1">
      <c r="A2578" s="13" t="s">
        <v>42</v>
      </c>
      <c r="B2578" s="179">
        <v>2023</v>
      </c>
      <c r="C2578" s="179">
        <v>4</v>
      </c>
      <c r="D2578" s="39" t="str">
        <f t="shared" si="62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62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62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85">
        <f t="shared" si="630"/>
        <v>67005.611149439996</v>
      </c>
      <c r="AD2578" s="141">
        <v>0.1052</v>
      </c>
      <c r="AE2578" s="186">
        <f t="shared" si="63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236" t="str">
        <f t="shared" si="639"/>
        <v>YAMAHA_Mounter</v>
      </c>
      <c r="AS2578" s="22">
        <f t="shared" si="638"/>
        <v>3</v>
      </c>
      <c r="AT2578" s="238" t="str">
        <f t="shared" si="640"/>
        <v>0-3 months</v>
      </c>
    </row>
    <row r="2579" spans="1:46" s="12" customFormat="1">
      <c r="A2579" s="13" t="s">
        <v>42</v>
      </c>
      <c r="B2579" s="179">
        <v>2023</v>
      </c>
      <c r="C2579" s="179">
        <v>4</v>
      </c>
      <c r="D2579" s="39" t="str">
        <f t="shared" si="62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62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62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85">
        <f t="shared" si="630"/>
        <v>67005.611149439996</v>
      </c>
      <c r="AD2579" s="141">
        <v>0.1052</v>
      </c>
      <c r="AE2579" s="186">
        <f t="shared" si="63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236" t="str">
        <f t="shared" si="639"/>
        <v>YAMAHA_Mounter</v>
      </c>
      <c r="AS2579" s="22">
        <f t="shared" si="638"/>
        <v>3</v>
      </c>
      <c r="AT2579" s="238" t="str">
        <f t="shared" si="640"/>
        <v>0-3 months</v>
      </c>
    </row>
    <row r="2580" spans="1:46" s="12" customFormat="1">
      <c r="A2580" s="13" t="s">
        <v>42</v>
      </c>
      <c r="B2580" s="179">
        <v>2023</v>
      </c>
      <c r="C2580" s="179">
        <v>4</v>
      </c>
      <c r="D2580" s="39" t="str">
        <f t="shared" si="62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62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62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85">
        <f t="shared" si="630"/>
        <v>67005.611149439996</v>
      </c>
      <c r="AD2580" s="141">
        <v>0.1052</v>
      </c>
      <c r="AE2580" s="186">
        <f t="shared" si="63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236" t="str">
        <f t="shared" si="639"/>
        <v>YAMAHA_Mounter</v>
      </c>
      <c r="AS2580" s="22">
        <f t="shared" si="638"/>
        <v>3</v>
      </c>
      <c r="AT2580" s="238" t="str">
        <f t="shared" si="640"/>
        <v>0-3 months</v>
      </c>
    </row>
    <row r="2581" spans="1:46" s="12" customFormat="1">
      <c r="A2581" s="13" t="s">
        <v>42</v>
      </c>
      <c r="B2581" s="179">
        <v>2023</v>
      </c>
      <c r="C2581" s="179">
        <v>4</v>
      </c>
      <c r="D2581" s="39" t="str">
        <f t="shared" si="62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62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62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85">
        <f t="shared" si="630"/>
        <v>46243.44552768</v>
      </c>
      <c r="AD2581" s="141">
        <v>0.1052</v>
      </c>
      <c r="AE2581" s="186">
        <f t="shared" si="63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236" t="str">
        <f t="shared" si="639"/>
        <v>YAMAHA_Mounter</v>
      </c>
      <c r="AS2581" s="22">
        <f t="shared" si="638"/>
        <v>3</v>
      </c>
      <c r="AT2581" s="238" t="str">
        <f t="shared" si="640"/>
        <v>0-3 months</v>
      </c>
    </row>
    <row r="2582" spans="1:46" s="12" customFormat="1">
      <c r="A2582" s="13" t="s">
        <v>42</v>
      </c>
      <c r="B2582" s="179">
        <v>2023</v>
      </c>
      <c r="C2582" s="179">
        <v>4</v>
      </c>
      <c r="D2582" s="39" t="str">
        <f t="shared" si="62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62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62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85">
        <f t="shared" si="630"/>
        <v>46243.44552768</v>
      </c>
      <c r="AD2582" s="141">
        <v>0.1052</v>
      </c>
      <c r="AE2582" s="186">
        <f t="shared" si="63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236" t="str">
        <f t="shared" si="639"/>
        <v>YAMAHA_Mounter</v>
      </c>
      <c r="AS2582" s="22">
        <f t="shared" si="638"/>
        <v>3</v>
      </c>
      <c r="AT2582" s="238" t="str">
        <f t="shared" si="640"/>
        <v>0-3 months</v>
      </c>
    </row>
    <row r="2583" spans="1:46" s="12" customFormat="1">
      <c r="A2583" s="13" t="s">
        <v>42</v>
      </c>
      <c r="B2583" s="179">
        <v>2023</v>
      </c>
      <c r="C2583" s="179">
        <v>4</v>
      </c>
      <c r="D2583" s="39" t="str">
        <f t="shared" si="62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62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62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85">
        <f t="shared" si="630"/>
        <v>46243.44552768</v>
      </c>
      <c r="AD2583" s="141">
        <v>0.1052</v>
      </c>
      <c r="AE2583" s="186">
        <f t="shared" si="63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236" t="str">
        <f t="shared" si="639"/>
        <v>YAMAHA_Mounter</v>
      </c>
      <c r="AS2583" s="22">
        <f t="shared" si="638"/>
        <v>3</v>
      </c>
      <c r="AT2583" s="238" t="str">
        <f t="shared" si="640"/>
        <v>0-3 months</v>
      </c>
    </row>
    <row r="2584" spans="1:46" s="12" customFormat="1">
      <c r="A2584" s="13" t="s">
        <v>42</v>
      </c>
      <c r="B2584" s="179">
        <v>2023</v>
      </c>
      <c r="C2584" s="179">
        <v>4</v>
      </c>
      <c r="D2584" s="39" t="str">
        <f t="shared" si="62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62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62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85">
        <f t="shared" si="630"/>
        <v>46243.44552768</v>
      </c>
      <c r="AD2584" s="141">
        <v>0.1052</v>
      </c>
      <c r="AE2584" s="186">
        <f t="shared" si="63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236" t="str">
        <f t="shared" si="639"/>
        <v>YAMAHA_Mounter</v>
      </c>
      <c r="AS2584" s="22">
        <f t="shared" si="638"/>
        <v>3</v>
      </c>
      <c r="AT2584" s="238" t="str">
        <f t="shared" si="640"/>
        <v>0-3 months</v>
      </c>
    </row>
    <row r="2585" spans="1:46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85">
        <f t="shared" ref="AC2585:AC2648" si="646">IF(R2585&lt;&gt;"",AB2585*AD2585,"")</f>
        <v>36321.599999999999</v>
      </c>
      <c r="AD2585" s="141">
        <v>9.0399999999999994E-2</v>
      </c>
      <c r="AE2585" s="186">
        <f t="shared" ref="AE2585:AE2648" si="647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236" t="str">
        <f t="shared" si="639"/>
        <v>YAMAHA_Mounter</v>
      </c>
      <c r="AS2585" s="22">
        <f t="shared" si="638"/>
        <v>2</v>
      </c>
      <c r="AT2585" s="238" t="str">
        <f t="shared" si="640"/>
        <v>0-3 months</v>
      </c>
    </row>
    <row r="2586" spans="1:46" s="12" customFormat="1">
      <c r="A2586" s="13" t="s">
        <v>42</v>
      </c>
      <c r="B2586" s="179">
        <v>2023</v>
      </c>
      <c r="C2586" s="179">
        <v>5</v>
      </c>
      <c r="D2586" s="39" t="str">
        <f t="shared" si="641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642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643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85">
        <f t="shared" si="646"/>
        <v>36321.599999999999</v>
      </c>
      <c r="AD2586" s="141">
        <v>9.0399999999999994E-2</v>
      </c>
      <c r="AE2586" s="186">
        <f t="shared" si="647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236" t="str">
        <f t="shared" si="639"/>
        <v>YAMAHA_Mounter</v>
      </c>
      <c r="AS2586" s="22">
        <f t="shared" si="638"/>
        <v>2</v>
      </c>
      <c r="AT2586" s="238" t="str">
        <f t="shared" si="640"/>
        <v>0-3 months</v>
      </c>
    </row>
    <row r="2587" spans="1:46" s="12" customFormat="1">
      <c r="A2587" s="13" t="s">
        <v>42</v>
      </c>
      <c r="B2587" s="179">
        <v>2023</v>
      </c>
      <c r="C2587" s="179">
        <v>5</v>
      </c>
      <c r="D2587" s="39" t="str">
        <f t="shared" si="641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642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643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85">
        <f t="shared" si="646"/>
        <v>49776.701769911509</v>
      </c>
      <c r="AD2587" s="141">
        <v>8.5300000000000001E-2</v>
      </c>
      <c r="AE2587" s="186">
        <f t="shared" si="647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236" t="str">
        <f t="shared" si="639"/>
        <v>YAMAHA_Mounter</v>
      </c>
      <c r="AS2587" s="22">
        <f t="shared" si="638"/>
        <v>2</v>
      </c>
      <c r="AT2587" s="238" t="str">
        <f t="shared" si="640"/>
        <v>0-3 months</v>
      </c>
    </row>
    <row r="2588" spans="1:46" s="12" customFormat="1">
      <c r="A2588" s="13" t="s">
        <v>42</v>
      </c>
      <c r="B2588" s="179">
        <v>2023</v>
      </c>
      <c r="C2588" s="179">
        <v>6</v>
      </c>
      <c r="D2588" s="39" t="str">
        <f t="shared" si="641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642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643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85">
        <f t="shared" si="646"/>
        <v>102112.98194690264</v>
      </c>
      <c r="AD2588" s="141">
        <v>0.13719999999999999</v>
      </c>
      <c r="AE2588" s="186">
        <f t="shared" si="647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236" t="str">
        <f t="shared" si="639"/>
        <v>YAMAHA_Mounter</v>
      </c>
      <c r="AS2588" s="22">
        <f t="shared" si="638"/>
        <v>1</v>
      </c>
      <c r="AT2588" s="238" t="str">
        <f t="shared" si="640"/>
        <v>0-3 months</v>
      </c>
    </row>
    <row r="2589" spans="1:46" s="12" customFormat="1">
      <c r="A2589" s="13" t="s">
        <v>42</v>
      </c>
      <c r="B2589" s="179">
        <v>2023</v>
      </c>
      <c r="C2589" s="179">
        <v>6</v>
      </c>
      <c r="D2589" s="39" t="str">
        <f t="shared" si="641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642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643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85">
        <f t="shared" si="646"/>
        <v>144154.80000000002</v>
      </c>
      <c r="AD2589" s="141">
        <v>0.1741</v>
      </c>
      <c r="AE2589" s="186">
        <f t="shared" si="647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236" t="str">
        <f t="shared" si="639"/>
        <v>YAMAHA_Mounter</v>
      </c>
      <c r="AS2589" s="22">
        <f t="shared" si="638"/>
        <v>1</v>
      </c>
      <c r="AT2589" s="238" t="str">
        <f t="shared" si="640"/>
        <v>0-3 months</v>
      </c>
    </row>
    <row r="2590" spans="1:46" s="12" customFormat="1">
      <c r="A2590" s="13" t="s">
        <v>42</v>
      </c>
      <c r="B2590" s="179">
        <v>2023</v>
      </c>
      <c r="C2590" s="179">
        <v>6</v>
      </c>
      <c r="D2590" s="39" t="str">
        <f t="shared" si="641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642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643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85">
        <f t="shared" si="646"/>
        <v>144154.80000000002</v>
      </c>
      <c r="AD2590" s="141">
        <v>0.1741</v>
      </c>
      <c r="AE2590" s="186">
        <f t="shared" si="647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236" t="str">
        <f t="shared" si="639"/>
        <v>YAMAHA_Mounter</v>
      </c>
      <c r="AS2590" s="22">
        <f t="shared" si="638"/>
        <v>1</v>
      </c>
      <c r="AT2590" s="238" t="str">
        <f t="shared" si="640"/>
        <v>0-3 months</v>
      </c>
    </row>
    <row r="2591" spans="1:46" s="12" customFormat="1">
      <c r="A2591" s="13" t="s">
        <v>42</v>
      </c>
      <c r="B2591" s="179">
        <v>2023</v>
      </c>
      <c r="C2591" s="179">
        <v>6</v>
      </c>
      <c r="D2591" s="39" t="str">
        <f t="shared" si="641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642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643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85">
        <f t="shared" si="646"/>
        <v>96103.2</v>
      </c>
      <c r="AD2591" s="141">
        <v>0.1741</v>
      </c>
      <c r="AE2591" s="186">
        <f t="shared" si="647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236" t="str">
        <f t="shared" si="639"/>
        <v>YAMAHA_Mounter</v>
      </c>
      <c r="AS2591" s="22">
        <f t="shared" si="638"/>
        <v>1</v>
      </c>
      <c r="AT2591" s="238" t="str">
        <f t="shared" si="640"/>
        <v>0-3 months</v>
      </c>
    </row>
    <row r="2592" spans="1:46" s="12" customFormat="1" ht="28">
      <c r="A2592" s="13" t="s">
        <v>42</v>
      </c>
      <c r="B2592" s="179">
        <v>2023</v>
      </c>
      <c r="C2592" s="179">
        <v>6</v>
      </c>
      <c r="D2592" s="39" t="str">
        <f t="shared" si="641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642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85">
        <f t="shared" si="646"/>
        <v>29808</v>
      </c>
      <c r="AD2592" s="141">
        <v>0.03</v>
      </c>
      <c r="AE2592" s="186">
        <f t="shared" si="647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236" t="str">
        <f t="shared" si="639"/>
        <v>YAMAHA_Mounter</v>
      </c>
      <c r="AS2592" s="22">
        <f t="shared" si="638"/>
        <v>1</v>
      </c>
      <c r="AT2592" s="238" t="str">
        <f t="shared" si="640"/>
        <v>0-3 months</v>
      </c>
    </row>
    <row r="2593" spans="1:46" s="12" customFormat="1">
      <c r="A2593" s="13" t="s">
        <v>42</v>
      </c>
      <c r="B2593" s="179">
        <v>2023</v>
      </c>
      <c r="C2593" s="179">
        <v>6</v>
      </c>
      <c r="D2593" s="39" t="str">
        <f t="shared" si="641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642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643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85">
        <f t="shared" si="646"/>
        <v>43542.311999999998</v>
      </c>
      <c r="AD2593" s="141">
        <v>0.1111</v>
      </c>
      <c r="AE2593" s="186">
        <f t="shared" si="647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236" t="str">
        <f t="shared" si="639"/>
        <v>YAMAHA_Mounter</v>
      </c>
      <c r="AS2593" s="22">
        <f t="shared" si="638"/>
        <v>1</v>
      </c>
      <c r="AT2593" s="238" t="str">
        <f t="shared" si="640"/>
        <v>0-3 months</v>
      </c>
    </row>
    <row r="2594" spans="1:46" s="12" customFormat="1" ht="28">
      <c r="A2594" s="13" t="s">
        <v>42</v>
      </c>
      <c r="B2594" s="179">
        <v>2023</v>
      </c>
      <c r="C2594" s="179">
        <v>7</v>
      </c>
      <c r="D2594" s="39" t="str">
        <f t="shared" si="641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642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643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85">
        <f t="shared" si="646"/>
        <v>11155.346017699116</v>
      </c>
      <c r="AD2594" s="141">
        <v>0.38869999999999999</v>
      </c>
      <c r="AE2594" s="186">
        <f t="shared" si="647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236" t="str">
        <f t="shared" si="639"/>
        <v>YAMAHA_Mounter</v>
      </c>
      <c r="AS2594" s="22">
        <f t="shared" si="638"/>
        <v>0</v>
      </c>
      <c r="AT2594" s="238" t="str">
        <f t="shared" si="640"/>
        <v>0-3 months</v>
      </c>
    </row>
    <row r="2595" spans="1:46" s="12" customFormat="1">
      <c r="A2595" s="13" t="s">
        <v>42</v>
      </c>
      <c r="B2595" s="179">
        <v>2023</v>
      </c>
      <c r="C2595" s="179">
        <v>4</v>
      </c>
      <c r="D2595" s="39" t="str">
        <f t="shared" si="641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642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643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85">
        <f t="shared" si="646"/>
        <v>103750.63008849559</v>
      </c>
      <c r="AD2595" s="141">
        <v>0.13589999999999999</v>
      </c>
      <c r="AE2595" s="186">
        <f t="shared" si="647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236" t="str">
        <f t="shared" si="639"/>
        <v>YAMAHA_Mounter</v>
      </c>
      <c r="AS2595" s="22">
        <f t="shared" si="638"/>
        <v>4</v>
      </c>
      <c r="AT2595" s="238" t="str">
        <f t="shared" si="640"/>
        <v>4-6 months</v>
      </c>
    </row>
    <row r="2596" spans="1:46" s="12" customFormat="1">
      <c r="A2596" s="13" t="s">
        <v>42</v>
      </c>
      <c r="B2596" s="179">
        <v>2023</v>
      </c>
      <c r="C2596" s="179">
        <v>4</v>
      </c>
      <c r="D2596" s="39" t="str">
        <f t="shared" si="641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642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643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85">
        <f t="shared" si="646"/>
        <v>276255.41628318588</v>
      </c>
      <c r="AD2596" s="141">
        <v>0.22670000000000001</v>
      </c>
      <c r="AE2596" s="186">
        <f t="shared" si="647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236" t="str">
        <f t="shared" si="639"/>
        <v>YAMAHA_Mounter</v>
      </c>
      <c r="AS2596" s="22">
        <f t="shared" si="638"/>
        <v>4</v>
      </c>
      <c r="AT2596" s="238" t="str">
        <f t="shared" si="640"/>
        <v>4-6 months</v>
      </c>
    </row>
    <row r="2597" spans="1:46" s="12" customFormat="1">
      <c r="A2597" s="13" t="s">
        <v>42</v>
      </c>
      <c r="B2597" s="179">
        <v>2023</v>
      </c>
      <c r="C2597" s="179">
        <v>4</v>
      </c>
      <c r="D2597" s="39" t="str">
        <f t="shared" si="641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642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643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85">
        <f t="shared" si="646"/>
        <v>276255.41628318588</v>
      </c>
      <c r="AD2597" s="141">
        <v>0.22670000000000001</v>
      </c>
      <c r="AE2597" s="186">
        <f t="shared" si="647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236" t="str">
        <f t="shared" si="639"/>
        <v>YAMAHA_Mounter</v>
      </c>
      <c r="AS2597" s="22">
        <f t="shared" si="638"/>
        <v>4</v>
      </c>
      <c r="AT2597" s="238" t="str">
        <f t="shared" si="640"/>
        <v>4-6 months</v>
      </c>
    </row>
    <row r="2598" spans="1:46" s="12" customFormat="1">
      <c r="A2598" s="13" t="s">
        <v>42</v>
      </c>
      <c r="B2598" s="179">
        <v>2023</v>
      </c>
      <c r="C2598" s="179">
        <v>4</v>
      </c>
      <c r="D2598" s="39" t="str">
        <f t="shared" si="641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642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643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85">
        <f t="shared" si="646"/>
        <v>231125.66548672572</v>
      </c>
      <c r="AD2598" s="141">
        <v>0.22670000000000001</v>
      </c>
      <c r="AE2598" s="186">
        <f t="shared" si="647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236" t="str">
        <f t="shared" si="639"/>
        <v>YAMAHA_Mounter</v>
      </c>
      <c r="AS2598" s="22">
        <f t="shared" si="638"/>
        <v>4</v>
      </c>
      <c r="AT2598" s="238" t="str">
        <f t="shared" si="640"/>
        <v>4-6 months</v>
      </c>
    </row>
    <row r="2599" spans="1:46" s="12" customFormat="1">
      <c r="A2599" s="13" t="s">
        <v>42</v>
      </c>
      <c r="B2599" s="179">
        <v>2023</v>
      </c>
      <c r="C2599" s="179">
        <v>5</v>
      </c>
      <c r="D2599" s="39" t="str">
        <f t="shared" si="641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642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643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85">
        <f t="shared" si="646"/>
        <v>71809.146902654873</v>
      </c>
      <c r="AD2599" s="141">
        <v>0.1429</v>
      </c>
      <c r="AE2599" s="186">
        <f t="shared" si="647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236" t="str">
        <f t="shared" si="639"/>
        <v>YAMAHA_Mounter</v>
      </c>
      <c r="AS2599" s="22">
        <f t="shared" si="638"/>
        <v>3</v>
      </c>
      <c r="AT2599" s="238" t="str">
        <f t="shared" si="640"/>
        <v>0-3 months</v>
      </c>
    </row>
    <row r="2600" spans="1:46" s="12" customFormat="1">
      <c r="A2600" s="13" t="s">
        <v>42</v>
      </c>
      <c r="B2600" s="179">
        <v>2023</v>
      </c>
      <c r="C2600" s="179">
        <v>5</v>
      </c>
      <c r="D2600" s="39" t="str">
        <f t="shared" si="641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642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643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85">
        <f t="shared" si="646"/>
        <v>124285.06194690266</v>
      </c>
      <c r="AD2600" s="141">
        <v>0.1429</v>
      </c>
      <c r="AE2600" s="186">
        <f t="shared" si="647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236" t="str">
        <f t="shared" si="639"/>
        <v>YAMAHA_Mounter</v>
      </c>
      <c r="AS2600" s="22">
        <f t="shared" si="638"/>
        <v>3</v>
      </c>
      <c r="AT2600" s="238" t="str">
        <f t="shared" si="640"/>
        <v>0-3 months</v>
      </c>
    </row>
    <row r="2601" spans="1:46" s="12" customFormat="1">
      <c r="A2601" s="13" t="s">
        <v>42</v>
      </c>
      <c r="B2601" s="179">
        <v>2023</v>
      </c>
      <c r="C2601" s="179">
        <v>7</v>
      </c>
      <c r="D2601" s="39" t="str">
        <f t="shared" si="641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642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643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85">
        <f t="shared" si="646"/>
        <v>85823.469026548686</v>
      </c>
      <c r="AD2601" s="141">
        <v>0.107</v>
      </c>
      <c r="AE2601" s="186">
        <f t="shared" si="647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236" t="str">
        <f t="shared" si="639"/>
        <v>YAMAHA_Mounter</v>
      </c>
      <c r="AS2601" s="22">
        <f t="shared" si="638"/>
        <v>1</v>
      </c>
      <c r="AT2601" s="238" t="str">
        <f t="shared" si="640"/>
        <v>0-3 months</v>
      </c>
    </row>
    <row r="2602" spans="1:46" s="12" customFormat="1">
      <c r="A2602" s="13" t="s">
        <v>42</v>
      </c>
      <c r="B2602" s="179">
        <v>2023</v>
      </c>
      <c r="C2602" s="179">
        <v>7</v>
      </c>
      <c r="D2602" s="39" t="str">
        <f t="shared" si="641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642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643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85">
        <f t="shared" si="646"/>
        <v>48542.782300884966</v>
      </c>
      <c r="AD2602" s="141">
        <v>0.1196</v>
      </c>
      <c r="AE2602" s="186">
        <f t="shared" si="647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236" t="str">
        <f t="shared" si="639"/>
        <v>YAMAHA_Mounter</v>
      </c>
      <c r="AS2602" s="22">
        <f t="shared" si="638"/>
        <v>1</v>
      </c>
      <c r="AT2602" s="238" t="str">
        <f t="shared" si="640"/>
        <v>0-3 months</v>
      </c>
    </row>
    <row r="2603" spans="1:46" s="12" customFormat="1">
      <c r="A2603" s="13" t="s">
        <v>42</v>
      </c>
      <c r="B2603" s="179">
        <v>2023</v>
      </c>
      <c r="C2603" s="179">
        <v>7</v>
      </c>
      <c r="D2603" s="39" t="str">
        <f t="shared" si="641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642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643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85">
        <f t="shared" si="646"/>
        <v>79759.486725663737</v>
      </c>
      <c r="AD2603" s="141">
        <v>9.7100000000000006E-2</v>
      </c>
      <c r="AE2603" s="186">
        <f t="shared" si="647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236" t="str">
        <f t="shared" si="639"/>
        <v>YAMAHA_Mounter</v>
      </c>
      <c r="AS2603" s="22">
        <f t="shared" si="638"/>
        <v>1</v>
      </c>
      <c r="AT2603" s="238" t="str">
        <f t="shared" si="640"/>
        <v>0-3 months</v>
      </c>
    </row>
    <row r="2604" spans="1:46" s="12" customFormat="1">
      <c r="A2604" s="13" t="s">
        <v>42</v>
      </c>
      <c r="B2604" s="179">
        <v>2023</v>
      </c>
      <c r="C2604" s="179">
        <v>7</v>
      </c>
      <c r="D2604" s="39" t="str">
        <f t="shared" si="641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642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643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85">
        <f t="shared" si="646"/>
        <v>63807.58938053099</v>
      </c>
      <c r="AD2604" s="141">
        <v>9.7100000000000006E-2</v>
      </c>
      <c r="AE2604" s="186">
        <f t="shared" si="647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236" t="str">
        <f t="shared" si="639"/>
        <v>YAMAHA_Mounter</v>
      </c>
      <c r="AS2604" s="22">
        <f t="shared" si="638"/>
        <v>1</v>
      </c>
      <c r="AT2604" s="238" t="str">
        <f t="shared" si="640"/>
        <v>0-3 months</v>
      </c>
    </row>
    <row r="2605" spans="1:46" s="12" customFormat="1">
      <c r="A2605" s="13" t="s">
        <v>42</v>
      </c>
      <c r="B2605" s="179">
        <v>2023</v>
      </c>
      <c r="C2605" s="179">
        <v>7</v>
      </c>
      <c r="D2605" s="39" t="str">
        <f t="shared" si="641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642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643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85">
        <f t="shared" si="646"/>
        <v>42141.198000000004</v>
      </c>
      <c r="AD2605" s="141">
        <v>0.10580000000000001</v>
      </c>
      <c r="AE2605" s="186">
        <f t="shared" si="647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236" t="str">
        <f t="shared" si="639"/>
        <v>YAMAHA_Mounter</v>
      </c>
      <c r="AS2605" s="22">
        <f t="shared" si="638"/>
        <v>1</v>
      </c>
      <c r="AT2605" s="238" t="str">
        <f t="shared" si="640"/>
        <v>0-3 months</v>
      </c>
    </row>
    <row r="2606" spans="1:46" s="12" customFormat="1">
      <c r="A2606" s="13" t="s">
        <v>42</v>
      </c>
      <c r="B2606" s="179">
        <v>2023</v>
      </c>
      <c r="C2606" s="179">
        <v>7</v>
      </c>
      <c r="D2606" s="39" t="str">
        <f t="shared" si="641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642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643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85">
        <f t="shared" si="646"/>
        <v>42141.198000000004</v>
      </c>
      <c r="AD2606" s="141">
        <v>0.10580000000000001</v>
      </c>
      <c r="AE2606" s="186">
        <f t="shared" si="647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236" t="str">
        <f t="shared" si="639"/>
        <v>YAMAHA_Mounter</v>
      </c>
      <c r="AS2606" s="22">
        <f t="shared" si="638"/>
        <v>1</v>
      </c>
      <c r="AT2606" s="238" t="str">
        <f t="shared" si="640"/>
        <v>0-3 months</v>
      </c>
    </row>
    <row r="2607" spans="1:46" s="12" customFormat="1">
      <c r="A2607" s="13" t="s">
        <v>42</v>
      </c>
      <c r="B2607" s="179">
        <v>2023</v>
      </c>
      <c r="C2607" s="179">
        <v>7</v>
      </c>
      <c r="D2607" s="39" t="str">
        <f t="shared" si="641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642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643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85">
        <f t="shared" si="646"/>
        <v>92083.624778761077</v>
      </c>
      <c r="AD2607" s="141">
        <v>0.1108</v>
      </c>
      <c r="AE2607" s="186">
        <f t="shared" si="647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236" t="str">
        <f t="shared" si="639"/>
        <v>YAMAHA_Mounter</v>
      </c>
      <c r="AS2607" s="22">
        <f t="shared" si="638"/>
        <v>1</v>
      </c>
      <c r="AT2607" s="238" t="str">
        <f t="shared" si="640"/>
        <v>0-3 months</v>
      </c>
    </row>
    <row r="2608" spans="1:46" s="12" customFormat="1">
      <c r="A2608" s="13" t="s">
        <v>42</v>
      </c>
      <c r="B2608" s="179">
        <v>2023</v>
      </c>
      <c r="C2608" s="179">
        <v>7</v>
      </c>
      <c r="D2608" s="39" t="str">
        <f t="shared" si="641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642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643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85">
        <f t="shared" si="646"/>
        <v>58255.097946902672</v>
      </c>
      <c r="AD2608" s="141">
        <v>0.1193</v>
      </c>
      <c r="AE2608" s="186">
        <f t="shared" si="647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236" t="str">
        <f t="shared" si="639"/>
        <v>YAMAHA_Mounter</v>
      </c>
      <c r="AS2608" s="22">
        <f t="shared" si="638"/>
        <v>1</v>
      </c>
      <c r="AT2608" s="238" t="str">
        <f t="shared" si="640"/>
        <v>0-3 months</v>
      </c>
    </row>
    <row r="2609" spans="1:46" s="12" customFormat="1">
      <c r="A2609" s="13" t="s">
        <v>42</v>
      </c>
      <c r="B2609" s="179">
        <v>2023</v>
      </c>
      <c r="C2609" s="179">
        <v>8</v>
      </c>
      <c r="D2609" s="39" t="str">
        <f t="shared" si="641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642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643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85">
        <f t="shared" si="646"/>
        <v>51998.527433628326</v>
      </c>
      <c r="AD2609" s="141">
        <v>0.11210000000000001</v>
      </c>
      <c r="AE2609" s="186">
        <f t="shared" si="647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236" t="str">
        <f t="shared" si="639"/>
        <v>YAMAHA_Mounter</v>
      </c>
      <c r="AS2609" s="22">
        <f t="shared" si="638"/>
        <v>0</v>
      </c>
      <c r="AT2609" s="238" t="str">
        <f t="shared" si="640"/>
        <v>0-3 months</v>
      </c>
    </row>
    <row r="2610" spans="1:46" s="12" customFormat="1">
      <c r="A2610" s="13" t="s">
        <v>42</v>
      </c>
      <c r="B2610" s="179">
        <v>2023</v>
      </c>
      <c r="C2610" s="179">
        <v>8</v>
      </c>
      <c r="D2610" s="39" t="str">
        <f t="shared" si="641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642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643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85">
        <f t="shared" si="646"/>
        <v>40546.12312353983</v>
      </c>
      <c r="AD2610" s="141">
        <v>9.7600000000000006E-2</v>
      </c>
      <c r="AE2610" s="186">
        <f t="shared" si="647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236" t="str">
        <f t="shared" si="639"/>
        <v>YAMAHA_Mounter</v>
      </c>
      <c r="AS2610" s="22">
        <f t="shared" si="638"/>
        <v>0</v>
      </c>
      <c r="AT2610" s="238" t="str">
        <f t="shared" si="640"/>
        <v>0-3 months</v>
      </c>
    </row>
    <row r="2611" spans="1:46" s="12" customFormat="1">
      <c r="A2611" s="13" t="s">
        <v>42</v>
      </c>
      <c r="B2611" s="179">
        <v>2023</v>
      </c>
      <c r="C2611" s="179">
        <v>5</v>
      </c>
      <c r="D2611" s="39" t="str">
        <f t="shared" si="641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642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643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85">
        <f t="shared" si="646"/>
        <v>158678.6989380531</v>
      </c>
      <c r="AD2611" s="141">
        <v>0.15479999999999999</v>
      </c>
      <c r="AE2611" s="186">
        <f t="shared" si="647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236" t="str">
        <f t="shared" si="639"/>
        <v>YAMAHA_Mounter</v>
      </c>
      <c r="AS2611" s="22">
        <f t="shared" si="638"/>
        <v>4</v>
      </c>
      <c r="AT2611" s="238" t="str">
        <f t="shared" si="640"/>
        <v>4-6 months</v>
      </c>
    </row>
    <row r="2612" spans="1:46" s="12" customFormat="1">
      <c r="A2612" s="13" t="s">
        <v>42</v>
      </c>
      <c r="B2612" s="179">
        <v>2023</v>
      </c>
      <c r="C2612" s="179">
        <v>5</v>
      </c>
      <c r="D2612" s="39" t="str">
        <f t="shared" si="641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642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643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85">
        <f t="shared" si="646"/>
        <v>158678.6989380531</v>
      </c>
      <c r="AD2612" s="141">
        <v>0.15479999999999999</v>
      </c>
      <c r="AE2612" s="186">
        <f t="shared" si="647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236" t="str">
        <f t="shared" si="639"/>
        <v>YAMAHA_Mounter</v>
      </c>
      <c r="AS2612" s="22">
        <f t="shared" si="638"/>
        <v>4</v>
      </c>
      <c r="AT2612" s="238" t="str">
        <f t="shared" si="640"/>
        <v>4-6 months</v>
      </c>
    </row>
    <row r="2613" spans="1:46" s="12" customFormat="1">
      <c r="A2613" s="13" t="s">
        <v>42</v>
      </c>
      <c r="B2613" s="179">
        <v>2023</v>
      </c>
      <c r="C2613" s="179">
        <v>5</v>
      </c>
      <c r="D2613" s="39" t="str">
        <f t="shared" si="641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642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643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85">
        <f t="shared" si="646"/>
        <v>158678.6989380531</v>
      </c>
      <c r="AD2613" s="141">
        <v>0.15479999999999999</v>
      </c>
      <c r="AE2613" s="186">
        <f t="shared" si="647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236" t="str">
        <f t="shared" si="639"/>
        <v>YAMAHA_Mounter</v>
      </c>
      <c r="AS2613" s="22">
        <f t="shared" si="638"/>
        <v>4</v>
      </c>
      <c r="AT2613" s="238" t="str">
        <f t="shared" si="640"/>
        <v>4-6 months</v>
      </c>
    </row>
    <row r="2614" spans="1:46" s="12" customFormat="1">
      <c r="A2614" s="13" t="s">
        <v>42</v>
      </c>
      <c r="B2614" s="179">
        <v>2023</v>
      </c>
      <c r="C2614" s="179">
        <v>5</v>
      </c>
      <c r="D2614" s="39" t="str">
        <f t="shared" si="641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642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643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85">
        <f t="shared" si="646"/>
        <v>158678.6989380531</v>
      </c>
      <c r="AD2614" s="141">
        <v>0.15479999999999999</v>
      </c>
      <c r="AE2614" s="186">
        <f t="shared" si="647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236" t="str">
        <f t="shared" si="639"/>
        <v>YAMAHA_Mounter</v>
      </c>
      <c r="AS2614" s="22">
        <f t="shared" si="638"/>
        <v>4</v>
      </c>
      <c r="AT2614" s="238" t="str">
        <f t="shared" si="640"/>
        <v>4-6 months</v>
      </c>
    </row>
    <row r="2615" spans="1:46" s="12" customFormat="1" ht="28">
      <c r="A2615" s="13" t="s">
        <v>42</v>
      </c>
      <c r="B2615" s="179">
        <v>2023</v>
      </c>
      <c r="C2615" s="179">
        <v>5</v>
      </c>
      <c r="D2615" s="39" t="str">
        <f t="shared" si="641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642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85">
        <f t="shared" si="646"/>
        <v>18885.052035398228</v>
      </c>
      <c r="AD2615" s="141">
        <v>0.15479999999999999</v>
      </c>
      <c r="AE2615" s="186">
        <f t="shared" si="647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236" t="str">
        <f t="shared" si="639"/>
        <v>LOCAL SUPPLIER</v>
      </c>
      <c r="AS2615" s="22">
        <f t="shared" si="638"/>
        <v>4</v>
      </c>
      <c r="AT2615" s="238" t="str">
        <f t="shared" si="640"/>
        <v>4-6 months</v>
      </c>
    </row>
    <row r="2616" spans="1:46" s="12" customFormat="1">
      <c r="A2616" s="13" t="s">
        <v>42</v>
      </c>
      <c r="B2616" s="179">
        <v>2023</v>
      </c>
      <c r="C2616" s="179">
        <v>6</v>
      </c>
      <c r="D2616" s="39" t="str">
        <f t="shared" si="641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642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643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85">
        <f t="shared" si="646"/>
        <v>229647.09366127435</v>
      </c>
      <c r="AD2616" s="141">
        <v>0.1404</v>
      </c>
      <c r="AE2616" s="186">
        <f t="shared" si="647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236" t="str">
        <f t="shared" si="639"/>
        <v>YAMAHA_Mounter</v>
      </c>
      <c r="AS2616" s="22">
        <f t="shared" si="638"/>
        <v>3</v>
      </c>
      <c r="AT2616" s="238" t="str">
        <f t="shared" si="640"/>
        <v>0-3 months</v>
      </c>
    </row>
    <row r="2617" spans="1:46" s="12" customFormat="1">
      <c r="A2617" s="13" t="s">
        <v>42</v>
      </c>
      <c r="B2617" s="179">
        <v>2023</v>
      </c>
      <c r="C2617" s="179">
        <v>6</v>
      </c>
      <c r="D2617" s="39" t="str">
        <f t="shared" si="641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642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643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85">
        <f t="shared" si="646"/>
        <v>229647.09366127435</v>
      </c>
      <c r="AD2617" s="141">
        <v>0.1404</v>
      </c>
      <c r="AE2617" s="186">
        <f t="shared" si="647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236" t="str">
        <f t="shared" si="639"/>
        <v>YAMAHA_Mounter</v>
      </c>
      <c r="AS2617" s="22">
        <f t="shared" si="638"/>
        <v>3</v>
      </c>
      <c r="AT2617" s="238" t="str">
        <f t="shared" si="640"/>
        <v>0-3 months</v>
      </c>
    </row>
    <row r="2618" spans="1:46" s="12" customFormat="1">
      <c r="A2618" s="13" t="s">
        <v>42</v>
      </c>
      <c r="B2618" s="179">
        <v>2023</v>
      </c>
      <c r="C2618" s="179">
        <v>6</v>
      </c>
      <c r="D2618" s="39" t="str">
        <f t="shared" si="641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642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643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85">
        <f t="shared" si="646"/>
        <v>229647.09366127435</v>
      </c>
      <c r="AD2618" s="141">
        <v>0.1404</v>
      </c>
      <c r="AE2618" s="186">
        <f t="shared" si="647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236" t="str">
        <f t="shared" si="639"/>
        <v>YAMAHA_Mounter</v>
      </c>
      <c r="AS2618" s="22">
        <f t="shared" si="638"/>
        <v>3</v>
      </c>
      <c r="AT2618" s="238" t="str">
        <f t="shared" si="640"/>
        <v>0-3 months</v>
      </c>
    </row>
    <row r="2619" spans="1:46" s="12" customFormat="1">
      <c r="A2619" s="13" t="s">
        <v>42</v>
      </c>
      <c r="B2619" s="179">
        <v>2023</v>
      </c>
      <c r="C2619" s="179">
        <v>6</v>
      </c>
      <c r="D2619" s="39" t="str">
        <f t="shared" si="641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642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643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85">
        <f t="shared" si="646"/>
        <v>89665.68</v>
      </c>
      <c r="AD2619" s="141">
        <v>0.19819999999999999</v>
      </c>
      <c r="AE2619" s="186">
        <f t="shared" si="647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236" t="str">
        <f t="shared" si="639"/>
        <v>YAMAHA_Mounter</v>
      </c>
      <c r="AS2619" s="22">
        <f t="shared" si="638"/>
        <v>3</v>
      </c>
      <c r="AT2619" s="238" t="str">
        <f t="shared" si="640"/>
        <v>0-3 months</v>
      </c>
    </row>
    <row r="2620" spans="1:46" s="12" customFormat="1">
      <c r="A2620" s="13" t="s">
        <v>42</v>
      </c>
      <c r="B2620" s="179">
        <v>2023</v>
      </c>
      <c r="C2620" s="179">
        <v>7</v>
      </c>
      <c r="D2620" s="39" t="str">
        <f t="shared" si="641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642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643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85">
        <f t="shared" si="646"/>
        <v>39940.497345132746</v>
      </c>
      <c r="AD2620" s="141">
        <v>9.11E-2</v>
      </c>
      <c r="AE2620" s="186">
        <f t="shared" si="647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236" t="str">
        <f t="shared" si="639"/>
        <v>YAMAHA_Mounter</v>
      </c>
      <c r="AS2620" s="22">
        <f t="shared" si="638"/>
        <v>2</v>
      </c>
      <c r="AT2620" s="238" t="str">
        <f t="shared" si="640"/>
        <v>0-3 months</v>
      </c>
    </row>
    <row r="2621" spans="1:46" s="12" customFormat="1">
      <c r="A2621" s="13" t="s">
        <v>42</v>
      </c>
      <c r="B2621" s="179">
        <v>2023</v>
      </c>
      <c r="C2621" s="179">
        <v>7</v>
      </c>
      <c r="D2621" s="39" t="str">
        <f t="shared" si="641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642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643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85">
        <f t="shared" si="646"/>
        <v>39940.497345132746</v>
      </c>
      <c r="AD2621" s="141">
        <v>9.11E-2</v>
      </c>
      <c r="AE2621" s="186">
        <f t="shared" si="647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236" t="str">
        <f t="shared" si="639"/>
        <v>YAMAHA_Mounter</v>
      </c>
      <c r="AS2621" s="22">
        <f t="shared" si="638"/>
        <v>2</v>
      </c>
      <c r="AT2621" s="238" t="str">
        <f t="shared" si="640"/>
        <v>0-3 months</v>
      </c>
    </row>
    <row r="2622" spans="1:46" s="12" customFormat="1">
      <c r="A2622" s="13" t="s">
        <v>42</v>
      </c>
      <c r="B2622" s="179">
        <v>2023</v>
      </c>
      <c r="C2622" s="179">
        <v>7</v>
      </c>
      <c r="D2622" s="39" t="str">
        <f t="shared" si="641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642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643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85">
        <f t="shared" si="646"/>
        <v>67013.208371681423</v>
      </c>
      <c r="AD2622" s="141">
        <v>9.11E-2</v>
      </c>
      <c r="AE2622" s="186">
        <f t="shared" si="647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236" t="str">
        <f t="shared" si="639"/>
        <v>YAMAHA_Mounter</v>
      </c>
      <c r="AS2622" s="22">
        <f t="shared" si="638"/>
        <v>2</v>
      </c>
      <c r="AT2622" s="238" t="str">
        <f t="shared" si="640"/>
        <v>0-3 months</v>
      </c>
    </row>
    <row r="2623" spans="1:46" s="12" customFormat="1">
      <c r="A2623" s="13" t="s">
        <v>42</v>
      </c>
      <c r="B2623" s="179">
        <v>2023</v>
      </c>
      <c r="C2623" s="179">
        <v>7</v>
      </c>
      <c r="D2623" s="39" t="str">
        <f t="shared" si="641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642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643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85">
        <f t="shared" si="646"/>
        <v>67013.208371681423</v>
      </c>
      <c r="AD2623" s="141">
        <v>9.11E-2</v>
      </c>
      <c r="AE2623" s="186">
        <f t="shared" si="647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236" t="str">
        <f t="shared" si="639"/>
        <v>YAMAHA_Mounter</v>
      </c>
      <c r="AS2623" s="22">
        <f t="shared" si="638"/>
        <v>2</v>
      </c>
      <c r="AT2623" s="238" t="str">
        <f t="shared" si="640"/>
        <v>0-3 months</v>
      </c>
    </row>
    <row r="2624" spans="1:46" s="12" customFormat="1">
      <c r="A2624" s="13" t="s">
        <v>42</v>
      </c>
      <c r="B2624" s="179">
        <v>2023</v>
      </c>
      <c r="C2624" s="179">
        <v>7</v>
      </c>
      <c r="D2624" s="39" t="str">
        <f t="shared" si="641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642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643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85">
        <f t="shared" si="646"/>
        <v>67013.208371681423</v>
      </c>
      <c r="AD2624" s="141">
        <v>9.11E-2</v>
      </c>
      <c r="AE2624" s="186">
        <f t="shared" si="647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236" t="str">
        <f t="shared" si="639"/>
        <v>YAMAHA_Mounter</v>
      </c>
      <c r="AS2624" s="22">
        <f t="shared" si="638"/>
        <v>2</v>
      </c>
      <c r="AT2624" s="238" t="str">
        <f t="shared" si="640"/>
        <v>0-3 months</v>
      </c>
    </row>
    <row r="2625" spans="1:46" s="12" customFormat="1">
      <c r="A2625" s="13" t="s">
        <v>42</v>
      </c>
      <c r="B2625" s="179">
        <v>2023</v>
      </c>
      <c r="C2625" s="179">
        <v>7</v>
      </c>
      <c r="D2625" s="39" t="str">
        <f t="shared" si="641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642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643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85">
        <f t="shared" si="646"/>
        <v>67013.208371681423</v>
      </c>
      <c r="AD2625" s="141">
        <v>9.11E-2</v>
      </c>
      <c r="AE2625" s="186">
        <f t="shared" si="647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236" t="str">
        <f t="shared" si="639"/>
        <v>YAMAHA_Mounter</v>
      </c>
      <c r="AS2625" s="22">
        <f t="shared" si="638"/>
        <v>2</v>
      </c>
      <c r="AT2625" s="238" t="str">
        <f t="shared" si="640"/>
        <v>0-3 months</v>
      </c>
    </row>
    <row r="2626" spans="1:46" s="12" customFormat="1">
      <c r="A2626" s="13" t="s">
        <v>42</v>
      </c>
      <c r="B2626" s="179">
        <v>2023</v>
      </c>
      <c r="C2626" s="179">
        <v>7</v>
      </c>
      <c r="D2626" s="39" t="str">
        <f t="shared" si="641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642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643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85">
        <f t="shared" si="646"/>
        <v>67013.208371681423</v>
      </c>
      <c r="AD2626" s="141">
        <v>9.11E-2</v>
      </c>
      <c r="AE2626" s="186">
        <f t="shared" si="647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236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38" t="str">
        <f t="shared" si="640"/>
        <v>0-3 months</v>
      </c>
    </row>
    <row r="2627" spans="1:46" s="12" customFormat="1">
      <c r="A2627" s="13" t="s">
        <v>42</v>
      </c>
      <c r="B2627" s="179">
        <v>2023</v>
      </c>
      <c r="C2627" s="179">
        <v>7</v>
      </c>
      <c r="D2627" s="39" t="str">
        <f t="shared" si="641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642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643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85">
        <f t="shared" si="646"/>
        <v>67013.208371681423</v>
      </c>
      <c r="AD2627" s="141">
        <v>9.11E-2</v>
      </c>
      <c r="AE2627" s="186">
        <f t="shared" si="647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236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38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42</v>
      </c>
      <c r="B2628" s="179">
        <v>2023</v>
      </c>
      <c r="C2628" s="179">
        <v>7</v>
      </c>
      <c r="D2628" s="39" t="str">
        <f t="shared" si="641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642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643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85">
        <f t="shared" si="646"/>
        <v>69985.175575221248</v>
      </c>
      <c r="AD2628" s="141">
        <v>0.1404</v>
      </c>
      <c r="AE2628" s="186">
        <f t="shared" si="647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236" t="str">
        <f t="shared" si="655"/>
        <v>YAMAHA_Mounter</v>
      </c>
      <c r="AS2628" s="22">
        <f t="shared" si="654"/>
        <v>2</v>
      </c>
      <c r="AT2628" s="238" t="str">
        <f t="shared" si="656"/>
        <v>0-3 months</v>
      </c>
    </row>
    <row r="2629" spans="1:46" s="12" customFormat="1">
      <c r="A2629" s="13" t="s">
        <v>42</v>
      </c>
      <c r="B2629" s="179">
        <v>2023</v>
      </c>
      <c r="C2629" s="179">
        <v>7</v>
      </c>
      <c r="D2629" s="39" t="str">
        <f t="shared" si="641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642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643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85">
        <f t="shared" si="646"/>
        <v>69985.175575221248</v>
      </c>
      <c r="AD2629" s="141">
        <v>0.1404</v>
      </c>
      <c r="AE2629" s="186">
        <f t="shared" si="647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236" t="str">
        <f t="shared" si="655"/>
        <v>YAMAHA_Mounter</v>
      </c>
      <c r="AS2629" s="22">
        <f t="shared" si="654"/>
        <v>2</v>
      </c>
      <c r="AT2629" s="238" t="str">
        <f t="shared" si="656"/>
        <v>0-3 months</v>
      </c>
    </row>
    <row r="2630" spans="1:46" s="12" customFormat="1">
      <c r="A2630" s="13" t="s">
        <v>42</v>
      </c>
      <c r="B2630" s="179">
        <v>2023</v>
      </c>
      <c r="C2630" s="179">
        <v>8</v>
      </c>
      <c r="D2630" s="39" t="str">
        <f t="shared" si="641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642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643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85">
        <f t="shared" si="646"/>
        <v>57075.28141592921</v>
      </c>
      <c r="AD2630" s="141">
        <v>0.1361</v>
      </c>
      <c r="AE2630" s="186">
        <f t="shared" si="647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236" t="str">
        <f t="shared" si="655"/>
        <v>YAMAHA_Mounter</v>
      </c>
      <c r="AS2630" s="22">
        <f t="shared" si="654"/>
        <v>1</v>
      </c>
      <c r="AT2630" s="238" t="str">
        <f t="shared" si="656"/>
        <v>0-3 months</v>
      </c>
    </row>
    <row r="2631" spans="1:46" s="12" customFormat="1">
      <c r="A2631" s="13" t="s">
        <v>42</v>
      </c>
      <c r="B2631" s="179">
        <v>2023</v>
      </c>
      <c r="C2631" s="179">
        <v>8</v>
      </c>
      <c r="D2631" s="39" t="str">
        <f t="shared" si="641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642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643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85">
        <f t="shared" si="646"/>
        <v>65900.962831858415</v>
      </c>
      <c r="AD2631" s="141">
        <v>0.1032</v>
      </c>
      <c r="AE2631" s="186">
        <f t="shared" si="647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236" t="str">
        <f t="shared" si="655"/>
        <v>YAMAHA_Mounter</v>
      </c>
      <c r="AS2631" s="22">
        <f t="shared" si="654"/>
        <v>1</v>
      </c>
      <c r="AT2631" s="238" t="str">
        <f t="shared" si="656"/>
        <v>0-3 months</v>
      </c>
    </row>
    <row r="2632" spans="1:46" s="12" customFormat="1">
      <c r="A2632" s="13" t="s">
        <v>42</v>
      </c>
      <c r="B2632" s="179">
        <v>2023</v>
      </c>
      <c r="C2632" s="179">
        <v>8</v>
      </c>
      <c r="D2632" s="39" t="str">
        <f t="shared" si="641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642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643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85">
        <f t="shared" si="646"/>
        <v>60617.467699115055</v>
      </c>
      <c r="AD2632" s="141">
        <v>9.7100000000000006E-2</v>
      </c>
      <c r="AE2632" s="186">
        <f t="shared" si="647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236" t="str">
        <f t="shared" si="655"/>
        <v>YAMAHA_Mounter</v>
      </c>
      <c r="AS2632" s="22">
        <f t="shared" si="654"/>
        <v>1</v>
      </c>
      <c r="AT2632" s="238" t="str">
        <f t="shared" si="656"/>
        <v>0-3 months</v>
      </c>
    </row>
    <row r="2633" spans="1:46" s="12" customFormat="1">
      <c r="A2633" s="13" t="s">
        <v>42</v>
      </c>
      <c r="B2633" s="179">
        <v>2023</v>
      </c>
      <c r="C2633" s="179">
        <v>9</v>
      </c>
      <c r="D2633" s="39" t="str">
        <f t="shared" si="641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642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643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85">
        <f t="shared" si="646"/>
        <v>50511.30000000001</v>
      </c>
      <c r="AD2633" s="141">
        <v>7.9100000000000004E-2</v>
      </c>
      <c r="AE2633" s="186">
        <f t="shared" si="647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236" t="str">
        <f t="shared" si="655"/>
        <v>YAMAHA_Mounter</v>
      </c>
      <c r="AS2633" s="22">
        <f t="shared" si="654"/>
        <v>0</v>
      </c>
      <c r="AT2633" s="238" t="str">
        <f t="shared" si="656"/>
        <v>0-3 months</v>
      </c>
    </row>
    <row r="2634" spans="1:46" s="12" customFormat="1">
      <c r="A2634" s="13" t="s">
        <v>42</v>
      </c>
      <c r="B2634" s="179">
        <v>2023</v>
      </c>
      <c r="C2634" s="179">
        <v>9</v>
      </c>
      <c r="D2634" s="39" t="str">
        <f t="shared" si="641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642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643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85">
        <f t="shared" si="646"/>
        <v>66153.182399999991</v>
      </c>
      <c r="AD2634" s="141">
        <v>0.1016</v>
      </c>
      <c r="AE2634" s="186">
        <f t="shared" si="647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236" t="str">
        <f t="shared" si="655"/>
        <v>YAMAHA_Mounter</v>
      </c>
      <c r="AS2634" s="22">
        <f t="shared" si="654"/>
        <v>0</v>
      </c>
      <c r="AT2634" s="238" t="str">
        <f t="shared" si="656"/>
        <v>0-3 months</v>
      </c>
    </row>
    <row r="2635" spans="1:46" s="12" customFormat="1">
      <c r="A2635" s="13" t="s">
        <v>42</v>
      </c>
      <c r="B2635" s="179">
        <v>2023</v>
      </c>
      <c r="C2635" s="179">
        <v>9</v>
      </c>
      <c r="D2635" s="39" t="str">
        <f t="shared" si="641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642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643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85">
        <f t="shared" si="646"/>
        <v>92781</v>
      </c>
      <c r="AD2635" s="141">
        <v>8.4500000000000006E-2</v>
      </c>
      <c r="AE2635" s="186">
        <f t="shared" si="647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236" t="str">
        <f t="shared" si="655"/>
        <v>YAMAHA_Mounter</v>
      </c>
      <c r="AS2635" s="22">
        <f t="shared" si="654"/>
        <v>0</v>
      </c>
      <c r="AT2635" s="238" t="str">
        <f t="shared" si="656"/>
        <v>0-3 months</v>
      </c>
    </row>
    <row r="2636" spans="1:46" s="12" customFormat="1">
      <c r="A2636" s="13" t="s">
        <v>42</v>
      </c>
      <c r="B2636" s="179">
        <v>2023</v>
      </c>
      <c r="C2636" s="179">
        <v>9</v>
      </c>
      <c r="D2636" s="39" t="str">
        <f t="shared" si="641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642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643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85">
        <f t="shared" si="646"/>
        <v>92781</v>
      </c>
      <c r="AD2636" s="141">
        <v>8.4500000000000006E-2</v>
      </c>
      <c r="AE2636" s="186">
        <f t="shared" si="647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236" t="str">
        <f t="shared" si="655"/>
        <v>YAMAHA_Mounter</v>
      </c>
      <c r="AS2636" s="22">
        <f t="shared" si="654"/>
        <v>0</v>
      </c>
      <c r="AT2636" s="238" t="str">
        <f t="shared" si="656"/>
        <v>0-3 months</v>
      </c>
    </row>
    <row r="2637" spans="1:46" s="12" customFormat="1">
      <c r="A2637" s="13" t="s">
        <v>42</v>
      </c>
      <c r="B2637" s="179">
        <v>2023</v>
      </c>
      <c r="C2637" s="179">
        <v>9</v>
      </c>
      <c r="D2637" s="39" t="str">
        <f t="shared" si="641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642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643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85">
        <f t="shared" si="646"/>
        <v>40823.64</v>
      </c>
      <c r="AD2637" s="141">
        <v>8.4500000000000006E-2</v>
      </c>
      <c r="AE2637" s="186">
        <f t="shared" si="647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236" t="str">
        <f t="shared" si="655"/>
        <v>YAMAHA_Mounter</v>
      </c>
      <c r="AS2637" s="22">
        <f t="shared" si="654"/>
        <v>0</v>
      </c>
      <c r="AT2637" s="238" t="str">
        <f t="shared" si="656"/>
        <v>0-3 months</v>
      </c>
    </row>
    <row r="2638" spans="1:46" s="12" customFormat="1">
      <c r="A2638" s="13" t="s">
        <v>42</v>
      </c>
      <c r="B2638" s="179">
        <v>2023</v>
      </c>
      <c r="C2638" s="179">
        <v>9</v>
      </c>
      <c r="D2638" s="39" t="str">
        <f t="shared" si="641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642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643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85">
        <f t="shared" si="646"/>
        <v>40823.64</v>
      </c>
      <c r="AD2638" s="141">
        <v>8.4500000000000006E-2</v>
      </c>
      <c r="AE2638" s="186">
        <f t="shared" si="647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236" t="str">
        <f t="shared" si="655"/>
        <v>YAMAHA_Mounter</v>
      </c>
      <c r="AS2638" s="22">
        <f t="shared" si="654"/>
        <v>0</v>
      </c>
      <c r="AT2638" s="238" t="str">
        <f t="shared" si="656"/>
        <v>0-3 months</v>
      </c>
    </row>
    <row r="2639" spans="1:46" s="12" customFormat="1" ht="28">
      <c r="A2639" s="13" t="s">
        <v>42</v>
      </c>
      <c r="B2639" s="179">
        <v>2023</v>
      </c>
      <c r="C2639" s="179">
        <v>9</v>
      </c>
      <c r="D2639" s="39" t="str">
        <f t="shared" si="641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642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643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85">
        <f t="shared" si="646"/>
        <v>106346.60176991149</v>
      </c>
      <c r="AD2639" s="141">
        <v>0.15939999999999999</v>
      </c>
      <c r="AE2639" s="186">
        <f t="shared" si="647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236" t="str">
        <f t="shared" si="655"/>
        <v>YAMAHA_Mounter</v>
      </c>
      <c r="AS2639" s="22">
        <f t="shared" si="654"/>
        <v>0</v>
      </c>
      <c r="AT2639" s="238" t="str">
        <f t="shared" si="656"/>
        <v>0-3 months</v>
      </c>
    </row>
    <row r="2640" spans="1:46" s="12" customFormat="1">
      <c r="A2640" s="13" t="s">
        <v>41</v>
      </c>
      <c r="B2640" s="179">
        <v>2023</v>
      </c>
      <c r="C2640" s="179">
        <v>1</v>
      </c>
      <c r="D2640" s="39" t="str">
        <f t="shared" si="641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642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643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85">
        <f t="shared" si="646"/>
        <v>64247.787610619474</v>
      </c>
      <c r="AD2640" s="141">
        <v>0.12</v>
      </c>
      <c r="AE2640" s="186">
        <f t="shared" si="647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236" t="str">
        <f t="shared" si="655"/>
        <v>YAMAHA_Mounter</v>
      </c>
      <c r="AS2640" s="22" t="str">
        <f t="shared" si="654"/>
        <v/>
      </c>
      <c r="AT2640" s="238" t="str">
        <f t="shared" si="656"/>
        <v/>
      </c>
    </row>
    <row r="2641" spans="1:46" s="12" customFormat="1">
      <c r="A2641" s="13" t="s">
        <v>42</v>
      </c>
      <c r="B2641" s="179">
        <v>2023</v>
      </c>
      <c r="C2641" s="179">
        <v>11</v>
      </c>
      <c r="D2641" s="39" t="str">
        <f t="shared" si="641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642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643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85">
        <f t="shared" si="646"/>
        <v>52117.52212389381</v>
      </c>
      <c r="AD2641" s="141">
        <v>0.128</v>
      </c>
      <c r="AE2641" s="186">
        <f t="shared" si="647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236" t="str">
        <f t="shared" si="655"/>
        <v>YAMAHA_Mounter</v>
      </c>
      <c r="AS2641" s="22">
        <f t="shared" si="654"/>
        <v>0</v>
      </c>
      <c r="AT2641" s="238" t="str">
        <f t="shared" si="656"/>
        <v>0-3 months</v>
      </c>
    </row>
    <row r="2642" spans="1:46" s="12" customFormat="1">
      <c r="A2642" s="13" t="s">
        <v>42</v>
      </c>
      <c r="B2642" s="179">
        <v>2023</v>
      </c>
      <c r="C2642" s="179">
        <v>4</v>
      </c>
      <c r="D2642" s="39" t="str">
        <f t="shared" si="641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642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643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85">
        <f t="shared" si="646"/>
        <v>92283.185840707985</v>
      </c>
      <c r="AD2642" s="141">
        <v>0.12</v>
      </c>
      <c r="AE2642" s="186">
        <f t="shared" si="647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236" t="str">
        <f t="shared" si="655"/>
        <v>YAMAHA_Mounter</v>
      </c>
      <c r="AS2642" s="22" t="str">
        <f t="shared" si="654"/>
        <v/>
      </c>
      <c r="AT2642" s="238" t="str">
        <f t="shared" si="656"/>
        <v/>
      </c>
    </row>
    <row r="2643" spans="1:46" s="12" customFormat="1">
      <c r="A2643" s="13" t="s">
        <v>42</v>
      </c>
      <c r="B2643" s="179">
        <v>2023</v>
      </c>
      <c r="C2643" s="179">
        <v>4</v>
      </c>
      <c r="D2643" s="39" t="str">
        <f t="shared" si="641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642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643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85">
        <f t="shared" si="646"/>
        <v>92283.185840707985</v>
      </c>
      <c r="AD2643" s="141">
        <v>0.12</v>
      </c>
      <c r="AE2643" s="186">
        <f t="shared" si="647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236" t="str">
        <f t="shared" si="655"/>
        <v>YAMAHA_Mounter</v>
      </c>
      <c r="AS2643" s="22" t="str">
        <f t="shared" si="654"/>
        <v/>
      </c>
      <c r="AT2643" s="238" t="str">
        <f t="shared" si="656"/>
        <v/>
      </c>
    </row>
    <row r="2644" spans="1:46" s="12" customFormat="1">
      <c r="A2644" s="13" t="s">
        <v>41</v>
      </c>
      <c r="B2644" s="179">
        <v>2022</v>
      </c>
      <c r="C2644" s="179">
        <v>12</v>
      </c>
      <c r="D2644" s="39" t="str">
        <f t="shared" si="641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642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643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85">
        <f t="shared" si="646"/>
        <v>81398.230088495577</v>
      </c>
      <c r="AD2644" s="141">
        <v>0.12</v>
      </c>
      <c r="AE2644" s="186">
        <f t="shared" si="647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648"/>
        <v>25752187.776991155</v>
      </c>
      <c r="AJ2644" s="19">
        <f t="shared" si="649"/>
        <v>3021137.4182389388</v>
      </c>
      <c r="AK2644" s="20">
        <f t="shared" si="650"/>
        <v>0.11731575757374055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236" t="str">
        <f t="shared" si="655"/>
        <v>YAMAHA_Mounter</v>
      </c>
      <c r="AS2644" s="22" t="str">
        <f t="shared" si="654"/>
        <v/>
      </c>
      <c r="AT2644" s="238" t="str">
        <f t="shared" si="656"/>
        <v/>
      </c>
    </row>
    <row r="2645" spans="1:46" s="12" customFormat="1">
      <c r="A2645" s="13" t="s">
        <v>41</v>
      </c>
      <c r="B2645" s="179">
        <v>2022</v>
      </c>
      <c r="C2645" s="179">
        <v>12</v>
      </c>
      <c r="D2645" s="39" t="str">
        <f t="shared" si="641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642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643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85">
        <f t="shared" si="646"/>
        <v>79072.566371681416</v>
      </c>
      <c r="AD2645" s="141">
        <v>0.12</v>
      </c>
      <c r="AE2645" s="186">
        <f t="shared" si="647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648"/>
        <v>25752187.776991155</v>
      </c>
      <c r="AJ2645" s="19">
        <f t="shared" si="649"/>
        <v>3021137.4182389388</v>
      </c>
      <c r="AK2645" s="20">
        <f t="shared" si="650"/>
        <v>0.11731575757374055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236" t="str">
        <f t="shared" si="655"/>
        <v>YAMAHA_Mounter</v>
      </c>
      <c r="AS2645" s="22" t="str">
        <f t="shared" si="654"/>
        <v/>
      </c>
      <c r="AT2645" s="238" t="str">
        <f t="shared" si="656"/>
        <v/>
      </c>
    </row>
    <row r="2646" spans="1:46" s="12" customFormat="1">
      <c r="A2646" s="13" t="s">
        <v>42</v>
      </c>
      <c r="B2646" s="179">
        <v>2023</v>
      </c>
      <c r="C2646" s="179">
        <v>9</v>
      </c>
      <c r="D2646" s="39" t="str">
        <f t="shared" si="641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642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643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85">
        <f t="shared" si="646"/>
        <v>50001.769911504423</v>
      </c>
      <c r="AD2646" s="141">
        <v>0.12</v>
      </c>
      <c r="AE2646" s="186">
        <f t="shared" si="647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236" t="str">
        <f t="shared" si="655"/>
        <v>YAMAHA_Mounter</v>
      </c>
      <c r="AS2646" s="22" t="str">
        <f t="shared" si="654"/>
        <v/>
      </c>
      <c r="AT2646" s="238" t="str">
        <f t="shared" si="656"/>
        <v/>
      </c>
    </row>
    <row r="2647" spans="1:46" s="12" customFormat="1">
      <c r="A2647" s="13" t="s">
        <v>42</v>
      </c>
      <c r="B2647" s="179">
        <v>2023</v>
      </c>
      <c r="C2647" s="179">
        <v>9</v>
      </c>
      <c r="D2647" s="39" t="str">
        <f t="shared" si="641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642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643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85">
        <f t="shared" si="646"/>
        <v>50001.769911504423</v>
      </c>
      <c r="AD2647" s="141">
        <v>0.12</v>
      </c>
      <c r="AE2647" s="186">
        <f t="shared" si="647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236" t="str">
        <f t="shared" si="655"/>
        <v>YAMAHA_Mounter</v>
      </c>
      <c r="AS2647" s="22" t="str">
        <f t="shared" si="654"/>
        <v/>
      </c>
      <c r="AT2647" s="238" t="str">
        <f t="shared" si="656"/>
        <v/>
      </c>
    </row>
    <row r="2648" spans="1:46" s="12" customFormat="1">
      <c r="A2648" s="13" t="s">
        <v>42</v>
      </c>
      <c r="B2648" s="179">
        <v>2023</v>
      </c>
      <c r="C2648" s="179">
        <v>7</v>
      </c>
      <c r="D2648" s="39" t="str">
        <f t="shared" si="641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642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643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85">
        <f t="shared" si="646"/>
        <v>75312.849557522117</v>
      </c>
      <c r="AD2648" s="141">
        <v>0.16569999999999999</v>
      </c>
      <c r="AE2648" s="186">
        <f t="shared" si="647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236" t="str">
        <f t="shared" si="655"/>
        <v>YAMAHA_Mounter</v>
      </c>
      <c r="AS2648" s="22">
        <f t="shared" si="654"/>
        <v>4</v>
      </c>
      <c r="AT2648" s="238" t="str">
        <f t="shared" si="656"/>
        <v>4-6 months</v>
      </c>
    </row>
    <row r="2649" spans="1:46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85">
        <f t="shared" ref="AC2649:AC2712" si="663">IF(R2649&lt;&gt;"",AB2649*AD2649,"")</f>
        <v>49420.35398230089</v>
      </c>
      <c r="AD2649" s="141">
        <v>0.12</v>
      </c>
      <c r="AE2649" s="186">
        <f t="shared" ref="AE2649:AE2712" si="664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236" t="str">
        <f t="shared" si="655"/>
        <v>YAMAHA_Mounter</v>
      </c>
      <c r="AS2649" s="22" t="str">
        <f t="shared" si="654"/>
        <v/>
      </c>
      <c r="AT2649" s="238" t="str">
        <f t="shared" si="656"/>
        <v/>
      </c>
    </row>
    <row r="2650" spans="1:46" s="12" customFormat="1">
      <c r="A2650" s="13" t="s">
        <v>41</v>
      </c>
      <c r="B2650" s="179">
        <v>2022</v>
      </c>
      <c r="C2650" s="179">
        <v>10</v>
      </c>
      <c r="D2650" s="39" t="str">
        <f t="shared" si="658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659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660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85">
        <f t="shared" si="663"/>
        <v>49420.35398230089</v>
      </c>
      <c r="AD2650" s="141">
        <v>0.12</v>
      </c>
      <c r="AE2650" s="186">
        <f t="shared" si="664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236" t="str">
        <f t="shared" si="655"/>
        <v>YAMAHA_Mounter</v>
      </c>
      <c r="AS2650" s="22" t="str">
        <f t="shared" si="654"/>
        <v/>
      </c>
      <c r="AT2650" s="238" t="str">
        <f t="shared" si="656"/>
        <v/>
      </c>
    </row>
    <row r="2651" spans="1:46" s="12" customFormat="1">
      <c r="A2651" s="13" t="s">
        <v>41</v>
      </c>
      <c r="B2651" s="179">
        <v>2022</v>
      </c>
      <c r="C2651" s="179">
        <v>10</v>
      </c>
      <c r="D2651" s="39" t="str">
        <f t="shared" si="658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659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660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85">
        <f t="shared" si="663"/>
        <v>82561.061946902642</v>
      </c>
      <c r="AD2651" s="141">
        <v>0.12</v>
      </c>
      <c r="AE2651" s="186">
        <f t="shared" si="664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236" t="str">
        <f t="shared" si="655"/>
        <v>YAMAHA_Mounter</v>
      </c>
      <c r="AS2651" s="22" t="str">
        <f t="shared" si="654"/>
        <v/>
      </c>
      <c r="AT2651" s="238" t="str">
        <f t="shared" si="656"/>
        <v/>
      </c>
    </row>
    <row r="2652" spans="1:46" s="12" customFormat="1">
      <c r="A2652" s="13" t="s">
        <v>42</v>
      </c>
      <c r="B2652" s="179">
        <v>2023</v>
      </c>
      <c r="C2652" s="179">
        <v>7</v>
      </c>
      <c r="D2652" s="39" t="str">
        <f t="shared" si="658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659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660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85">
        <f t="shared" si="663"/>
        <v>47676.10619469027</v>
      </c>
      <c r="AD2652" s="141">
        <v>0.12</v>
      </c>
      <c r="AE2652" s="186">
        <f t="shared" si="664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236" t="str">
        <f t="shared" si="655"/>
        <v>YAMAHA_Mounter</v>
      </c>
      <c r="AS2652" s="22" t="str">
        <f t="shared" si="654"/>
        <v/>
      </c>
      <c r="AT2652" s="238" t="str">
        <f t="shared" si="656"/>
        <v/>
      </c>
    </row>
    <row r="2653" spans="1:46" s="12" customFormat="1">
      <c r="A2653" s="13" t="s">
        <v>41</v>
      </c>
      <c r="B2653" s="179">
        <v>2022</v>
      </c>
      <c r="C2653" s="179">
        <v>10</v>
      </c>
      <c r="D2653" s="39" t="str">
        <f t="shared" si="658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659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660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85">
        <f t="shared" si="663"/>
        <v>82561.061946902642</v>
      </c>
      <c r="AD2653" s="141">
        <v>0.12</v>
      </c>
      <c r="AE2653" s="186">
        <f t="shared" si="664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236" t="str">
        <f t="shared" si="655"/>
        <v>YAMAHA_Mounter</v>
      </c>
      <c r="AS2653" s="22" t="str">
        <f t="shared" si="654"/>
        <v/>
      </c>
      <c r="AT2653" s="238" t="str">
        <f t="shared" si="656"/>
        <v/>
      </c>
    </row>
    <row r="2654" spans="1:46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658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659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660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85">
        <f t="shared" si="663"/>
        <v>173261.94690265489</v>
      </c>
      <c r="AD2654" s="141">
        <v>0.12</v>
      </c>
      <c r="AE2654" s="186">
        <f t="shared" si="664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665"/>
        <v>25752187.776991155</v>
      </c>
      <c r="AJ2654" s="19">
        <f t="shared" si="666"/>
        <v>3021137.4182389388</v>
      </c>
      <c r="AK2654" s="20">
        <f t="shared" si="667"/>
        <v>0.11731575757374055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236" t="str">
        <f t="shared" si="655"/>
        <v>YAMAHA_Mounter</v>
      </c>
      <c r="AS2654" s="22" t="str">
        <f t="shared" si="654"/>
        <v/>
      </c>
      <c r="AT2654" s="238" t="str">
        <f t="shared" si="656"/>
        <v/>
      </c>
    </row>
    <row r="2655" spans="1:46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658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659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660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85">
        <f t="shared" si="663"/>
        <v>104654.86725663717</v>
      </c>
      <c r="AD2655" s="141">
        <v>0.12</v>
      </c>
      <c r="AE2655" s="186">
        <f t="shared" si="664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665"/>
        <v>25752187.776991155</v>
      </c>
      <c r="AJ2655" s="19">
        <f t="shared" si="666"/>
        <v>3021137.4182389388</v>
      </c>
      <c r="AK2655" s="20">
        <f t="shared" si="667"/>
        <v>0.11731575757374055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236" t="str">
        <f t="shared" si="655"/>
        <v>YAMAHA_Mounter</v>
      </c>
      <c r="AS2655" s="22" t="str">
        <f t="shared" si="654"/>
        <v/>
      </c>
      <c r="AT2655" s="238" t="str">
        <f t="shared" si="656"/>
        <v/>
      </c>
    </row>
    <row r="2656" spans="1:46" s="12" customFormat="1">
      <c r="A2656" s="13" t="s">
        <v>42</v>
      </c>
      <c r="B2656" s="179">
        <v>2023</v>
      </c>
      <c r="C2656" s="179">
        <v>10</v>
      </c>
      <c r="D2656" s="39" t="str">
        <f t="shared" si="658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659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660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85">
        <f t="shared" si="663"/>
        <v>51253.473451327438</v>
      </c>
      <c r="AD2656" s="141">
        <v>0.1031</v>
      </c>
      <c r="AE2656" s="186">
        <f t="shared" si="664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236" t="str">
        <f t="shared" si="655"/>
        <v>YAMAHA_Mounter</v>
      </c>
      <c r="AS2656" s="22">
        <f t="shared" si="654"/>
        <v>1</v>
      </c>
      <c r="AT2656" s="238" t="str">
        <f t="shared" si="656"/>
        <v>0-3 months</v>
      </c>
    </row>
    <row r="2657" spans="1:46" s="12" customFormat="1">
      <c r="A2657" s="13" t="s">
        <v>41</v>
      </c>
      <c r="B2657" s="179">
        <v>2023</v>
      </c>
      <c r="C2657" s="179">
        <v>1</v>
      </c>
      <c r="D2657" s="39" t="str">
        <f t="shared" si="658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659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660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85">
        <f t="shared" si="663"/>
        <v>116814.15929203542</v>
      </c>
      <c r="AD2657" s="141">
        <v>0.12</v>
      </c>
      <c r="AE2657" s="186">
        <f t="shared" si="664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236" t="str">
        <f t="shared" si="655"/>
        <v>YAMAHA_Mounter</v>
      </c>
      <c r="AS2657" s="22" t="str">
        <f t="shared" si="654"/>
        <v/>
      </c>
      <c r="AT2657" s="238" t="str">
        <f t="shared" si="656"/>
        <v/>
      </c>
    </row>
    <row r="2658" spans="1:46" s="12" customFormat="1">
      <c r="A2658" s="13" t="s">
        <v>41</v>
      </c>
      <c r="B2658" s="179">
        <v>2023</v>
      </c>
      <c r="C2658" s="179">
        <v>1</v>
      </c>
      <c r="D2658" s="39" t="str">
        <f t="shared" si="658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659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660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85">
        <f t="shared" si="663"/>
        <v>133725.66371681416</v>
      </c>
      <c r="AD2658" s="141">
        <v>0.12</v>
      </c>
      <c r="AE2658" s="186">
        <f t="shared" si="664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236" t="str">
        <f t="shared" si="655"/>
        <v>YAMAHA_Mounter</v>
      </c>
      <c r="AS2658" s="22" t="str">
        <f t="shared" si="654"/>
        <v/>
      </c>
      <c r="AT2658" s="238" t="str">
        <f t="shared" si="656"/>
        <v/>
      </c>
    </row>
    <row r="2659" spans="1:46" s="12" customFormat="1">
      <c r="A2659" s="13" t="s">
        <v>41</v>
      </c>
      <c r="B2659" s="179">
        <v>2023</v>
      </c>
      <c r="C2659" s="179">
        <v>1</v>
      </c>
      <c r="D2659" s="39" t="str">
        <f t="shared" si="658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659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660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85">
        <f t="shared" si="663"/>
        <v>133725.66371681416</v>
      </c>
      <c r="AD2659" s="141">
        <v>0.12</v>
      </c>
      <c r="AE2659" s="186">
        <f t="shared" si="664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236" t="str">
        <f t="shared" si="655"/>
        <v>YAMAHA_Mounter</v>
      </c>
      <c r="AS2659" s="22" t="str">
        <f t="shared" si="654"/>
        <v/>
      </c>
      <c r="AT2659" s="238" t="str">
        <f t="shared" si="656"/>
        <v/>
      </c>
    </row>
    <row r="2660" spans="1:46" s="12" customFormat="1">
      <c r="A2660" s="13" t="s">
        <v>41</v>
      </c>
      <c r="B2660" s="179">
        <v>2023</v>
      </c>
      <c r="C2660" s="179">
        <v>1</v>
      </c>
      <c r="D2660" s="39" t="str">
        <f t="shared" si="658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659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660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85">
        <f t="shared" si="663"/>
        <v>133725.66371681416</v>
      </c>
      <c r="AD2660" s="141">
        <v>0.12</v>
      </c>
      <c r="AE2660" s="186">
        <f t="shared" si="664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236" t="str">
        <f t="shared" si="655"/>
        <v>YAMAHA_Mounter</v>
      </c>
      <c r="AS2660" s="22" t="str">
        <f t="shared" si="654"/>
        <v/>
      </c>
      <c r="AT2660" s="238" t="str">
        <f t="shared" si="656"/>
        <v/>
      </c>
    </row>
    <row r="2661" spans="1:46" s="12" customFormat="1">
      <c r="A2661" s="13" t="s">
        <v>41</v>
      </c>
      <c r="B2661" s="179">
        <v>2023</v>
      </c>
      <c r="C2661" s="179">
        <v>1</v>
      </c>
      <c r="D2661" s="39" t="str">
        <f t="shared" si="658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659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660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85">
        <f t="shared" si="663"/>
        <v>133725.66371681416</v>
      </c>
      <c r="AD2661" s="141">
        <v>0.12</v>
      </c>
      <c r="AE2661" s="186">
        <f t="shared" si="664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236" t="str">
        <f t="shared" si="655"/>
        <v>YAMAHA_Mounter</v>
      </c>
      <c r="AS2661" s="22" t="str">
        <f t="shared" si="654"/>
        <v/>
      </c>
      <c r="AT2661" s="238" t="str">
        <f t="shared" si="656"/>
        <v/>
      </c>
    </row>
    <row r="2662" spans="1:46" s="12" customFormat="1">
      <c r="A2662" s="13" t="s">
        <v>41</v>
      </c>
      <c r="B2662" s="179">
        <v>2023</v>
      </c>
      <c r="C2662" s="179">
        <v>1</v>
      </c>
      <c r="D2662" s="39" t="str">
        <f t="shared" si="658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659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660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85">
        <f t="shared" si="663"/>
        <v>133725.66371681416</v>
      </c>
      <c r="AD2662" s="141">
        <v>0.12</v>
      </c>
      <c r="AE2662" s="186">
        <f t="shared" si="664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236" t="str">
        <f t="shared" si="655"/>
        <v>YAMAHA_Mounter</v>
      </c>
      <c r="AS2662" s="22" t="str">
        <f t="shared" si="654"/>
        <v/>
      </c>
      <c r="AT2662" s="238" t="str">
        <f t="shared" si="656"/>
        <v/>
      </c>
    </row>
    <row r="2663" spans="1:46" s="12" customFormat="1">
      <c r="A2663" s="13" t="s">
        <v>41</v>
      </c>
      <c r="B2663" s="179">
        <v>2023</v>
      </c>
      <c r="C2663" s="179">
        <v>1</v>
      </c>
      <c r="D2663" s="39" t="str">
        <f t="shared" si="658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659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660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85">
        <f t="shared" si="663"/>
        <v>122097.34513274337</v>
      </c>
      <c r="AD2663" s="141">
        <v>0.12</v>
      </c>
      <c r="AE2663" s="186">
        <f t="shared" si="664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236" t="str">
        <f t="shared" si="655"/>
        <v>YAMAHA_Mounter</v>
      </c>
      <c r="AS2663" s="22" t="str">
        <f t="shared" si="654"/>
        <v/>
      </c>
      <c r="AT2663" s="238" t="str">
        <f t="shared" si="656"/>
        <v/>
      </c>
    </row>
    <row r="2664" spans="1:46" s="12" customFormat="1">
      <c r="A2664" s="13" t="s">
        <v>41</v>
      </c>
      <c r="B2664" s="179">
        <v>2023</v>
      </c>
      <c r="C2664" s="179">
        <v>1</v>
      </c>
      <c r="D2664" s="39" t="str">
        <f t="shared" si="658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659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660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85">
        <f t="shared" si="663"/>
        <v>122097.34513274337</v>
      </c>
      <c r="AD2664" s="141">
        <v>0.12</v>
      </c>
      <c r="AE2664" s="186">
        <f t="shared" si="664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236" t="str">
        <f t="shared" si="655"/>
        <v>YAMAHA_Mounter</v>
      </c>
      <c r="AS2664" s="22" t="str">
        <f t="shared" si="654"/>
        <v/>
      </c>
      <c r="AT2664" s="238" t="str">
        <f t="shared" si="656"/>
        <v/>
      </c>
    </row>
    <row r="2665" spans="1:46" s="12" customFormat="1">
      <c r="A2665" s="13" t="s">
        <v>41</v>
      </c>
      <c r="B2665" s="179">
        <v>2023</v>
      </c>
      <c r="C2665" s="179">
        <v>1</v>
      </c>
      <c r="D2665" s="39" t="str">
        <f t="shared" si="658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659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660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85">
        <f t="shared" si="663"/>
        <v>122097.34513274337</v>
      </c>
      <c r="AD2665" s="141">
        <v>0.12</v>
      </c>
      <c r="AE2665" s="186">
        <f t="shared" si="664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236" t="str">
        <f t="shared" si="655"/>
        <v>YAMAHA_Mounter</v>
      </c>
      <c r="AS2665" s="22" t="str">
        <f t="shared" si="654"/>
        <v/>
      </c>
      <c r="AT2665" s="238" t="str">
        <f t="shared" si="656"/>
        <v/>
      </c>
    </row>
    <row r="2666" spans="1:46" s="12" customFormat="1">
      <c r="A2666" s="13" t="s">
        <v>41</v>
      </c>
      <c r="B2666" s="179">
        <v>2023</v>
      </c>
      <c r="C2666" s="179">
        <v>1</v>
      </c>
      <c r="D2666" s="39" t="str">
        <f t="shared" si="658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659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660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85">
        <f t="shared" si="663"/>
        <v>104654.86725663717</v>
      </c>
      <c r="AD2666" s="141">
        <v>0.12</v>
      </c>
      <c r="AE2666" s="186">
        <f t="shared" si="664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236" t="str">
        <f t="shared" si="655"/>
        <v>YAMAHA_Mounter</v>
      </c>
      <c r="AS2666" s="22" t="str">
        <f t="shared" si="654"/>
        <v/>
      </c>
      <c r="AT2666" s="238" t="str">
        <f t="shared" si="656"/>
        <v/>
      </c>
    </row>
    <row r="2667" spans="1:46" s="12" customFormat="1">
      <c r="A2667" s="13" t="s">
        <v>41</v>
      </c>
      <c r="B2667" s="179">
        <v>2023</v>
      </c>
      <c r="C2667" s="179">
        <v>1</v>
      </c>
      <c r="D2667" s="39" t="str">
        <f t="shared" si="658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659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660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85">
        <f t="shared" si="663"/>
        <v>104654.86725663717</v>
      </c>
      <c r="AD2667" s="141">
        <v>0.12</v>
      </c>
      <c r="AE2667" s="186">
        <f t="shared" si="664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236" t="str">
        <f t="shared" si="655"/>
        <v>YAMAHA_Mounter</v>
      </c>
      <c r="AS2667" s="22" t="str">
        <f t="shared" si="654"/>
        <v/>
      </c>
      <c r="AT2667" s="238" t="str">
        <f t="shared" si="656"/>
        <v/>
      </c>
    </row>
    <row r="2668" spans="1:46" s="12" customFormat="1">
      <c r="A2668" s="13" t="s">
        <v>41</v>
      </c>
      <c r="B2668" s="179">
        <v>2023</v>
      </c>
      <c r="C2668" s="179">
        <v>1</v>
      </c>
      <c r="D2668" s="39" t="str">
        <f t="shared" si="658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659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660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85">
        <f t="shared" si="663"/>
        <v>69769.911504424774</v>
      </c>
      <c r="AD2668" s="141">
        <v>0.12</v>
      </c>
      <c r="AE2668" s="186">
        <f t="shared" si="664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236" t="str">
        <f t="shared" si="655"/>
        <v>YAMAHA_Mounter</v>
      </c>
      <c r="AS2668" s="22" t="str">
        <f t="shared" si="654"/>
        <v/>
      </c>
      <c r="AT2668" s="238" t="str">
        <f t="shared" si="656"/>
        <v/>
      </c>
    </row>
    <row r="2669" spans="1:46" s="12" customFormat="1">
      <c r="A2669" s="13" t="s">
        <v>41</v>
      </c>
      <c r="B2669" s="179">
        <v>2023</v>
      </c>
      <c r="C2669" s="179">
        <v>1</v>
      </c>
      <c r="D2669" s="39" t="str">
        <f t="shared" si="658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659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660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85">
        <f t="shared" si="663"/>
        <v>69769.911504424774</v>
      </c>
      <c r="AD2669" s="141">
        <v>0.12</v>
      </c>
      <c r="AE2669" s="186">
        <f t="shared" si="664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236" t="str">
        <f t="shared" si="655"/>
        <v>YAMAHA_Mounter</v>
      </c>
      <c r="AS2669" s="22" t="str">
        <f t="shared" si="654"/>
        <v/>
      </c>
      <c r="AT2669" s="238" t="str">
        <f t="shared" si="656"/>
        <v/>
      </c>
    </row>
    <row r="2670" spans="1:46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658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659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660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85">
        <f t="shared" si="663"/>
        <v>69769.911504424774</v>
      </c>
      <c r="AD2670" s="141">
        <v>0.12</v>
      </c>
      <c r="AE2670" s="186">
        <f t="shared" si="664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665"/>
        <v>25752187.776991155</v>
      </c>
      <c r="AJ2670" s="19">
        <f t="shared" si="666"/>
        <v>3021137.4182389388</v>
      </c>
      <c r="AK2670" s="20">
        <f t="shared" si="667"/>
        <v>0.11731575757374055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236" t="str">
        <f t="shared" si="655"/>
        <v>YAMAHA_Mounter</v>
      </c>
      <c r="AS2670" s="22" t="str">
        <f t="shared" si="654"/>
        <v/>
      </c>
      <c r="AT2670" s="238" t="str">
        <f t="shared" si="656"/>
        <v/>
      </c>
    </row>
    <row r="2671" spans="1:46" s="12" customFormat="1">
      <c r="A2671" s="13" t="s">
        <v>42</v>
      </c>
      <c r="B2671" s="179">
        <v>2023</v>
      </c>
      <c r="C2671" s="179">
        <v>9</v>
      </c>
      <c r="D2671" s="39" t="str">
        <f t="shared" si="658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659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660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85">
        <f t="shared" si="663"/>
        <v>88375.221238938058</v>
      </c>
      <c r="AD2671" s="141">
        <v>0.12</v>
      </c>
      <c r="AE2671" s="186">
        <f t="shared" si="664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236" t="str">
        <f t="shared" si="655"/>
        <v>YAMAHA_Mounter</v>
      </c>
      <c r="AS2671" s="22" t="str">
        <f t="shared" si="654"/>
        <v/>
      </c>
      <c r="AT2671" s="238" t="str">
        <f t="shared" si="656"/>
        <v/>
      </c>
    </row>
    <row r="2672" spans="1:46" s="12" customFormat="1">
      <c r="A2672" s="13" t="s">
        <v>42</v>
      </c>
      <c r="B2672" s="179">
        <v>2023</v>
      </c>
      <c r="C2672" s="179">
        <v>9</v>
      </c>
      <c r="D2672" s="39" t="str">
        <f t="shared" si="658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659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660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85">
        <f t="shared" si="663"/>
        <v>88375.221238938058</v>
      </c>
      <c r="AD2672" s="141">
        <v>0.12</v>
      </c>
      <c r="AE2672" s="186">
        <f t="shared" si="664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236" t="str">
        <f t="shared" si="655"/>
        <v>YAMAHA_Mounter</v>
      </c>
      <c r="AS2672" s="22" t="str">
        <f t="shared" si="654"/>
        <v/>
      </c>
      <c r="AT2672" s="238" t="str">
        <f t="shared" si="656"/>
        <v/>
      </c>
    </row>
    <row r="2673" spans="1:46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658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659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660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85">
        <f t="shared" si="663"/>
        <v>93026.54867256638</v>
      </c>
      <c r="AD2673" s="141">
        <v>0.12</v>
      </c>
      <c r="AE2673" s="186">
        <f t="shared" si="664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665"/>
        <v>25752187.776991155</v>
      </c>
      <c r="AJ2673" s="19">
        <f t="shared" si="666"/>
        <v>3021137.4182389388</v>
      </c>
      <c r="AK2673" s="20">
        <f t="shared" si="667"/>
        <v>0.11731575757374055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236" t="str">
        <f t="shared" si="655"/>
        <v>YAMAHA_Mounter</v>
      </c>
      <c r="AS2673" s="22" t="str">
        <f t="shared" si="654"/>
        <v/>
      </c>
      <c r="AT2673" s="238" t="str">
        <f t="shared" si="656"/>
        <v/>
      </c>
    </row>
    <row r="2674" spans="1:46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658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659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660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85">
        <f t="shared" si="663"/>
        <v>83723.893805309737</v>
      </c>
      <c r="AD2674" s="141">
        <v>0.12</v>
      </c>
      <c r="AE2674" s="186">
        <f t="shared" si="664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665"/>
        <v>25752187.776991155</v>
      </c>
      <c r="AJ2674" s="19">
        <f t="shared" si="666"/>
        <v>3021137.4182389388</v>
      </c>
      <c r="AK2674" s="20">
        <f t="shared" si="667"/>
        <v>0.11731575757374055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236" t="str">
        <f t="shared" si="655"/>
        <v>YAMAHA_Mounter</v>
      </c>
      <c r="AS2674" s="22" t="str">
        <f t="shared" si="654"/>
        <v/>
      </c>
      <c r="AT2674" s="238" t="str">
        <f t="shared" si="656"/>
        <v/>
      </c>
    </row>
    <row r="2675" spans="1:46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658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659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660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85">
        <f t="shared" si="663"/>
        <v>58141.592920353985</v>
      </c>
      <c r="AD2675" s="141">
        <v>0.12</v>
      </c>
      <c r="AE2675" s="186">
        <f t="shared" si="664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665"/>
        <v>25752187.776991155</v>
      </c>
      <c r="AJ2675" s="19">
        <f t="shared" si="666"/>
        <v>3021137.4182389388</v>
      </c>
      <c r="AK2675" s="20">
        <f t="shared" si="667"/>
        <v>0.11731575757374055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236" t="str">
        <f t="shared" si="655"/>
        <v>YAMAHA_Mounter</v>
      </c>
      <c r="AS2675" s="22" t="str">
        <f t="shared" si="654"/>
        <v/>
      </c>
      <c r="AT2675" s="238" t="str">
        <f t="shared" si="656"/>
        <v/>
      </c>
    </row>
    <row r="2676" spans="1:46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658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659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660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85">
        <f t="shared" si="663"/>
        <v>93026.54867256638</v>
      </c>
      <c r="AD2676" s="141">
        <v>0.12</v>
      </c>
      <c r="AE2676" s="186">
        <f t="shared" si="664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665"/>
        <v>25752187.776991155</v>
      </c>
      <c r="AJ2676" s="19">
        <f t="shared" si="666"/>
        <v>3021137.4182389388</v>
      </c>
      <c r="AK2676" s="20">
        <f t="shared" si="667"/>
        <v>0.11731575757374055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236" t="str">
        <f t="shared" si="655"/>
        <v>YAMAHA_Mounter</v>
      </c>
      <c r="AS2676" s="22" t="str">
        <f t="shared" si="654"/>
        <v/>
      </c>
      <c r="AT2676" s="238" t="str">
        <f t="shared" si="656"/>
        <v/>
      </c>
    </row>
    <row r="2677" spans="1:46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658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659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660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85">
        <f t="shared" si="663"/>
        <v>81398.230088495577</v>
      </c>
      <c r="AD2677" s="141">
        <v>0.12</v>
      </c>
      <c r="AE2677" s="186">
        <f t="shared" si="664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665"/>
        <v>25752187.776991155</v>
      </c>
      <c r="AJ2677" s="19">
        <f t="shared" si="666"/>
        <v>3021137.4182389388</v>
      </c>
      <c r="AK2677" s="20">
        <f t="shared" si="667"/>
        <v>0.11731575757374055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236" t="str">
        <f t="shared" si="655"/>
        <v>YAMAHA_Mounter</v>
      </c>
      <c r="AS2677" s="22" t="str">
        <f t="shared" si="654"/>
        <v/>
      </c>
      <c r="AT2677" s="238" t="str">
        <f t="shared" si="656"/>
        <v/>
      </c>
    </row>
    <row r="2678" spans="1:46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658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659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660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85">
        <f t="shared" si="663"/>
        <v>139539.82300884955</v>
      </c>
      <c r="AD2678" s="141">
        <v>0.12</v>
      </c>
      <c r="AE2678" s="186">
        <f t="shared" si="664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665"/>
        <v>25752187.776991155</v>
      </c>
      <c r="AJ2678" s="19">
        <f t="shared" si="666"/>
        <v>3021137.4182389388</v>
      </c>
      <c r="AK2678" s="20">
        <f t="shared" si="667"/>
        <v>0.11731575757374055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236" t="str">
        <f t="shared" si="655"/>
        <v>YAMAHA_Mounter</v>
      </c>
      <c r="AS2678" s="22" t="str">
        <f t="shared" si="654"/>
        <v/>
      </c>
      <c r="AT2678" s="238" t="str">
        <f t="shared" si="656"/>
        <v/>
      </c>
    </row>
    <row r="2679" spans="1:46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658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659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660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85">
        <f t="shared" si="663"/>
        <v>139539.82300884955</v>
      </c>
      <c r="AD2679" s="141">
        <v>0.12</v>
      </c>
      <c r="AE2679" s="186">
        <f t="shared" si="664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665"/>
        <v>25752187.776991155</v>
      </c>
      <c r="AJ2679" s="19">
        <f t="shared" si="666"/>
        <v>3021137.4182389388</v>
      </c>
      <c r="AK2679" s="20">
        <f t="shared" si="667"/>
        <v>0.11731575757374055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236" t="str">
        <f t="shared" si="655"/>
        <v>YAMAHA_Mounter</v>
      </c>
      <c r="AS2679" s="22" t="str">
        <f t="shared" si="654"/>
        <v/>
      </c>
      <c r="AT2679" s="238" t="str">
        <f t="shared" si="656"/>
        <v/>
      </c>
    </row>
    <row r="2680" spans="1:46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658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659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660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85">
        <f t="shared" si="663"/>
        <v>69769.911504424774</v>
      </c>
      <c r="AD2680" s="141">
        <v>0.12</v>
      </c>
      <c r="AE2680" s="186">
        <f t="shared" si="664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665"/>
        <v>25752187.776991155</v>
      </c>
      <c r="AJ2680" s="19">
        <f t="shared" si="666"/>
        <v>3021137.4182389388</v>
      </c>
      <c r="AK2680" s="20">
        <f t="shared" si="667"/>
        <v>0.11731575757374055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236" t="str">
        <f t="shared" si="655"/>
        <v>YAMAHA_Mounter</v>
      </c>
      <c r="AS2680" s="22" t="str">
        <f t="shared" si="654"/>
        <v/>
      </c>
      <c r="AT2680" s="238" t="str">
        <f t="shared" si="656"/>
        <v/>
      </c>
    </row>
    <row r="2681" spans="1:46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658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659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660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85">
        <f t="shared" si="663"/>
        <v>93026.54867256638</v>
      </c>
      <c r="AD2681" s="141">
        <v>0.12</v>
      </c>
      <c r="AE2681" s="186">
        <f t="shared" si="664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665"/>
        <v>25752187.776991155</v>
      </c>
      <c r="AJ2681" s="19">
        <f t="shared" si="666"/>
        <v>3021137.4182389388</v>
      </c>
      <c r="AK2681" s="20">
        <f t="shared" si="667"/>
        <v>0.11731575757374055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236" t="str">
        <f t="shared" si="655"/>
        <v>YAMAHA_Mounter</v>
      </c>
      <c r="AS2681" s="22" t="str">
        <f t="shared" si="654"/>
        <v/>
      </c>
      <c r="AT2681" s="238" t="str">
        <f t="shared" si="656"/>
        <v/>
      </c>
    </row>
    <row r="2682" spans="1:46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658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659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660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85">
        <f t="shared" si="663"/>
        <v>89538.053097345124</v>
      </c>
      <c r="AD2682" s="141">
        <v>0.12</v>
      </c>
      <c r="AE2682" s="186">
        <f t="shared" si="664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665"/>
        <v>25752187.776991155</v>
      </c>
      <c r="AJ2682" s="19">
        <f t="shared" si="666"/>
        <v>3021137.4182389388</v>
      </c>
      <c r="AK2682" s="20">
        <f t="shared" si="667"/>
        <v>0.11731575757374055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236" t="str">
        <f t="shared" si="655"/>
        <v>YAMAHA_Mounter</v>
      </c>
      <c r="AS2682" s="22" t="str">
        <f t="shared" si="654"/>
        <v/>
      </c>
      <c r="AT2682" s="238" t="str">
        <f t="shared" si="656"/>
        <v/>
      </c>
    </row>
    <row r="2683" spans="1:46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658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659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660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85">
        <f t="shared" si="663"/>
        <v>116283.18584070797</v>
      </c>
      <c r="AD2683" s="141">
        <v>0.12</v>
      </c>
      <c r="AE2683" s="186">
        <f t="shared" si="664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665"/>
        <v>25752187.776991155</v>
      </c>
      <c r="AJ2683" s="19">
        <f t="shared" si="666"/>
        <v>3021137.4182389388</v>
      </c>
      <c r="AK2683" s="20">
        <f t="shared" si="667"/>
        <v>0.11731575757374055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236" t="str">
        <f t="shared" si="655"/>
        <v>HELLER</v>
      </c>
      <c r="AS2683" s="22" t="str">
        <f t="shared" si="654"/>
        <v/>
      </c>
      <c r="AT2683" s="238" t="str">
        <f t="shared" si="656"/>
        <v/>
      </c>
    </row>
    <row r="2684" spans="1:46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658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659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660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85">
        <f t="shared" si="663"/>
        <v>209309.73451327434</v>
      </c>
      <c r="AD2684" s="141">
        <v>0.12</v>
      </c>
      <c r="AE2684" s="186">
        <f t="shared" si="664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665"/>
        <v>25752187.776991155</v>
      </c>
      <c r="AJ2684" s="19">
        <f t="shared" si="666"/>
        <v>3021137.4182389388</v>
      </c>
      <c r="AK2684" s="20">
        <f t="shared" si="667"/>
        <v>0.11731575757374055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236" t="str">
        <f t="shared" si="655"/>
        <v>HELLER</v>
      </c>
      <c r="AS2684" s="22" t="str">
        <f t="shared" si="654"/>
        <v/>
      </c>
      <c r="AT2684" s="238" t="str">
        <f t="shared" si="656"/>
        <v/>
      </c>
    </row>
    <row r="2685" spans="1:46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658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659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660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85">
        <f t="shared" si="663"/>
        <v>36047.787610619474</v>
      </c>
      <c r="AD2685" s="141">
        <v>0.12</v>
      </c>
      <c r="AE2685" s="186">
        <f t="shared" si="664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665"/>
        <v>25752187.776991155</v>
      </c>
      <c r="AJ2685" s="19">
        <f t="shared" si="666"/>
        <v>3021137.4182389388</v>
      </c>
      <c r="AK2685" s="20">
        <f t="shared" si="667"/>
        <v>0.11731575757374055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236" t="str">
        <f t="shared" si="655"/>
        <v>HELLER</v>
      </c>
      <c r="AS2685" s="22" t="str">
        <f t="shared" si="654"/>
        <v/>
      </c>
      <c r="AT2685" s="238" t="str">
        <f t="shared" si="656"/>
        <v/>
      </c>
    </row>
    <row r="2686" spans="1:46" s="12" customFormat="1">
      <c r="A2686" s="13" t="s">
        <v>42</v>
      </c>
      <c r="B2686" s="179">
        <v>2023</v>
      </c>
      <c r="C2686" s="179">
        <v>11</v>
      </c>
      <c r="D2686" s="39" t="str">
        <f t="shared" si="658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659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660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85">
        <f t="shared" si="663"/>
        <v>65178.509999999995</v>
      </c>
      <c r="AD2686" s="141">
        <v>0.13619999999999999</v>
      </c>
      <c r="AE2686" s="186">
        <f t="shared" si="664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665"/>
        <v>21594188.700884957</v>
      </c>
      <c r="AJ2686" s="19">
        <f t="shared" si="666"/>
        <v>2559339.3921844242</v>
      </c>
      <c r="AK2686" s="20">
        <f t="shared" si="667"/>
        <v>0.11851982158883048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236" t="str">
        <f t="shared" si="655"/>
        <v>YAMAHA_Mounter</v>
      </c>
      <c r="AS2686" s="22">
        <f t="shared" si="654"/>
        <v>2</v>
      </c>
      <c r="AT2686" s="238" t="str">
        <f t="shared" si="656"/>
        <v>0-3 months</v>
      </c>
    </row>
    <row r="2687" spans="1:46" s="12" customFormat="1">
      <c r="A2687" s="13" t="s">
        <v>42</v>
      </c>
      <c r="B2687" s="179">
        <v>2023</v>
      </c>
      <c r="C2687" s="179">
        <v>10</v>
      </c>
      <c r="D2687" s="39" t="str">
        <f t="shared" si="658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659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660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85">
        <f t="shared" si="663"/>
        <v>51253.473451327438</v>
      </c>
      <c r="AD2687" s="141">
        <v>0.1031</v>
      </c>
      <c r="AE2687" s="186">
        <f t="shared" si="664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236" t="str">
        <f t="shared" si="655"/>
        <v>YAMAHA_Mounter</v>
      </c>
      <c r="AS2687" s="22">
        <f t="shared" si="654"/>
        <v>1</v>
      </c>
      <c r="AT2687" s="238" t="str">
        <f t="shared" si="656"/>
        <v>0-3 months</v>
      </c>
    </row>
    <row r="2688" spans="1:46" s="12" customFormat="1">
      <c r="A2688" s="13" t="s">
        <v>42</v>
      </c>
      <c r="B2688" s="179">
        <v>2023</v>
      </c>
      <c r="C2688" s="179">
        <v>7</v>
      </c>
      <c r="D2688" s="39" t="str">
        <f t="shared" si="658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659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660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85">
        <f t="shared" si="663"/>
        <v>123193.79999999999</v>
      </c>
      <c r="AD2688" s="141">
        <v>0.15379999999999999</v>
      </c>
      <c r="AE2688" s="186">
        <f t="shared" si="664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236" t="str">
        <f t="shared" si="655"/>
        <v>YAMAHA_Mounter</v>
      </c>
      <c r="AS2688" s="22" t="str">
        <f t="shared" si="654"/>
        <v/>
      </c>
      <c r="AT2688" s="238" t="str">
        <f t="shared" si="656"/>
        <v/>
      </c>
    </row>
    <row r="2689" spans="1:46" s="12" customFormat="1">
      <c r="A2689" s="13" t="s">
        <v>42</v>
      </c>
      <c r="B2689" s="179">
        <v>2023</v>
      </c>
      <c r="C2689" s="179">
        <v>11</v>
      </c>
      <c r="D2689" s="39" t="str">
        <f t="shared" si="658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659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660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85">
        <f t="shared" si="663"/>
        <v>65178.509999999995</v>
      </c>
      <c r="AD2689" s="141">
        <v>0.13619999999999999</v>
      </c>
      <c r="AE2689" s="186">
        <f t="shared" si="664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665"/>
        <v>21594188.700884957</v>
      </c>
      <c r="AJ2689" s="19">
        <f t="shared" si="666"/>
        <v>2559339.3921844242</v>
      </c>
      <c r="AK2689" s="20">
        <f t="shared" si="667"/>
        <v>0.11851982158883048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236" t="str">
        <f t="shared" si="655"/>
        <v>YAMAHA_Mounter</v>
      </c>
      <c r="AS2689" s="22">
        <f t="shared" si="654"/>
        <v>2</v>
      </c>
      <c r="AT2689" s="238" t="str">
        <f t="shared" si="656"/>
        <v>0-3 months</v>
      </c>
    </row>
    <row r="2690" spans="1:46" s="12" customFormat="1">
      <c r="A2690" s="13" t="s">
        <v>42</v>
      </c>
      <c r="B2690" s="179">
        <v>2023</v>
      </c>
      <c r="C2690" s="179">
        <v>9</v>
      </c>
      <c r="D2690" s="39" t="str">
        <f t="shared" si="658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659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660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85">
        <f t="shared" si="663"/>
        <v>102060.75</v>
      </c>
      <c r="AD2690" s="141">
        <v>0.15290000000000001</v>
      </c>
      <c r="AE2690" s="186">
        <f t="shared" si="664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236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38" t="str">
        <f t="shared" si="656"/>
        <v>0-3 months</v>
      </c>
    </row>
    <row r="2691" spans="1:46" s="12" customFormat="1">
      <c r="A2691" s="13" t="s">
        <v>42</v>
      </c>
      <c r="B2691" s="179">
        <v>2023</v>
      </c>
      <c r="C2691" s="179">
        <v>9</v>
      </c>
      <c r="D2691" s="39" t="str">
        <f t="shared" si="658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659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660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85">
        <f t="shared" si="663"/>
        <v>82020.599999999991</v>
      </c>
      <c r="AD2691" s="141">
        <v>0.12</v>
      </c>
      <c r="AE2691" s="186">
        <f t="shared" si="664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236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38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42</v>
      </c>
      <c r="B2692" s="179">
        <v>2023</v>
      </c>
      <c r="C2692" s="179">
        <v>9</v>
      </c>
      <c r="D2692" s="39" t="str">
        <f t="shared" si="658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659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660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85">
        <f t="shared" si="663"/>
        <v>66706.906199999998</v>
      </c>
      <c r="AD2692" s="141">
        <v>0.15290000000000001</v>
      </c>
      <c r="AE2692" s="186">
        <f t="shared" si="664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236" t="str">
        <f t="shared" si="672"/>
        <v>YAMAHA_Mounter</v>
      </c>
      <c r="AS2692" s="22">
        <f t="shared" si="671"/>
        <v>1</v>
      </c>
      <c r="AT2692" s="238" t="str">
        <f t="shared" si="673"/>
        <v>0-3 months</v>
      </c>
    </row>
    <row r="2693" spans="1:46" s="12" customFormat="1">
      <c r="A2693" s="13" t="s">
        <v>42</v>
      </c>
      <c r="B2693" s="179">
        <v>2023</v>
      </c>
      <c r="C2693" s="179">
        <v>9</v>
      </c>
      <c r="D2693" s="39" t="str">
        <f t="shared" si="658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659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660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85">
        <f t="shared" si="663"/>
        <v>108156.36</v>
      </c>
      <c r="AD2693" s="141">
        <v>0.15579999999999999</v>
      </c>
      <c r="AE2693" s="186">
        <f t="shared" si="664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236" t="str">
        <f t="shared" si="672"/>
        <v>YAMAHA_Mounter</v>
      </c>
      <c r="AS2693" s="22">
        <f t="shared" si="671"/>
        <v>1</v>
      </c>
      <c r="AT2693" s="238" t="str">
        <f t="shared" si="673"/>
        <v>0-3 months</v>
      </c>
    </row>
    <row r="2694" spans="1:46" s="12" customFormat="1">
      <c r="A2694" s="13" t="s">
        <v>42</v>
      </c>
      <c r="B2694" s="179">
        <v>2023</v>
      </c>
      <c r="C2694" s="179">
        <v>9</v>
      </c>
      <c r="D2694" s="39" t="str">
        <f t="shared" si="658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659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660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85">
        <f t="shared" si="663"/>
        <v>51386.400000000001</v>
      </c>
      <c r="AD2694" s="141">
        <v>0.12</v>
      </c>
      <c r="AE2694" s="186">
        <f t="shared" si="664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236" t="str">
        <f t="shared" si="672"/>
        <v>YAMAHA_Mounter</v>
      </c>
      <c r="AS2694" s="22" t="str">
        <f t="shared" si="671"/>
        <v/>
      </c>
      <c r="AT2694" s="238" t="str">
        <f t="shared" si="673"/>
        <v/>
      </c>
    </row>
    <row r="2695" spans="1:46" s="12" customFormat="1">
      <c r="A2695" s="13" t="s">
        <v>42</v>
      </c>
      <c r="B2695" s="179">
        <v>2023</v>
      </c>
      <c r="C2695" s="179">
        <v>10</v>
      </c>
      <c r="D2695" s="39" t="str">
        <f t="shared" si="658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659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660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85">
        <f t="shared" si="663"/>
        <v>92034.900000000009</v>
      </c>
      <c r="AD2695" s="141">
        <v>0.1149</v>
      </c>
      <c r="AE2695" s="186">
        <f t="shared" si="664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236" t="str">
        <f t="shared" si="672"/>
        <v>YAMAHA_Mounter</v>
      </c>
      <c r="AS2695" s="22">
        <f t="shared" si="671"/>
        <v>0</v>
      </c>
      <c r="AT2695" s="238" t="str">
        <f t="shared" si="673"/>
        <v>0-3 months</v>
      </c>
    </row>
    <row r="2696" spans="1:46" s="12" customFormat="1">
      <c r="A2696" s="13" t="s">
        <v>42</v>
      </c>
      <c r="B2696" s="179">
        <v>2023</v>
      </c>
      <c r="C2696" s="179">
        <v>7</v>
      </c>
      <c r="D2696" s="39" t="str">
        <f t="shared" si="658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659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660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85">
        <f t="shared" si="663"/>
        <v>123193.79999999999</v>
      </c>
      <c r="AD2696" s="141">
        <v>0.15379999999999999</v>
      </c>
      <c r="AE2696" s="186">
        <f t="shared" si="664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236" t="str">
        <f t="shared" si="672"/>
        <v>YAMAHA_Mounter</v>
      </c>
      <c r="AS2696" s="22" t="str">
        <f t="shared" si="671"/>
        <v/>
      </c>
      <c r="AT2696" s="238" t="str">
        <f t="shared" si="673"/>
        <v/>
      </c>
    </row>
    <row r="2697" spans="1:46" s="12" customFormat="1">
      <c r="A2697" s="13" t="s">
        <v>42</v>
      </c>
      <c r="B2697" s="179">
        <v>2023</v>
      </c>
      <c r="C2697" s="179">
        <v>7</v>
      </c>
      <c r="D2697" s="39" t="str">
        <f t="shared" si="658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659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660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85">
        <f t="shared" si="663"/>
        <v>96120</v>
      </c>
      <c r="AD2697" s="141">
        <v>0.12</v>
      </c>
      <c r="AE2697" s="186">
        <f t="shared" si="664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236" t="str">
        <f t="shared" si="672"/>
        <v>YAMAHA_Mounter</v>
      </c>
      <c r="AS2697" s="22">
        <f t="shared" si="671"/>
        <v>4</v>
      </c>
      <c r="AT2697" s="238" t="str">
        <f t="shared" si="673"/>
        <v>4-6 months</v>
      </c>
    </row>
    <row r="2698" spans="1:46" s="12" customFormat="1">
      <c r="A2698" s="13" t="s">
        <v>41</v>
      </c>
      <c r="B2698" s="179">
        <v>2023</v>
      </c>
      <c r="C2698" s="179">
        <v>2</v>
      </c>
      <c r="D2698" s="39" t="str">
        <f t="shared" si="658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659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660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85">
        <f t="shared" si="663"/>
        <v>111629.236</v>
      </c>
      <c r="AD2698" s="145">
        <v>0.1943</v>
      </c>
      <c r="AE2698" s="186">
        <f t="shared" si="664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236" t="str">
        <f t="shared" si="672"/>
        <v>YAMAHA_Non_Mounter</v>
      </c>
      <c r="AS2698" s="22">
        <f t="shared" si="671"/>
        <v>9</v>
      </c>
      <c r="AT2698" s="238" t="str">
        <f t="shared" si="673"/>
        <v>&gt; 6 months</v>
      </c>
    </row>
    <row r="2699" spans="1:46" s="12" customFormat="1">
      <c r="A2699" s="13" t="s">
        <v>42</v>
      </c>
      <c r="B2699" s="179">
        <v>2023</v>
      </c>
      <c r="C2699" s="179">
        <v>8</v>
      </c>
      <c r="D2699" s="39" t="str">
        <f t="shared" si="658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659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660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85">
        <f t="shared" si="663"/>
        <v>97560</v>
      </c>
      <c r="AD2699" s="141">
        <v>0.12</v>
      </c>
      <c r="AE2699" s="186">
        <f t="shared" si="664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236" t="str">
        <f t="shared" si="672"/>
        <v>YAMAHA_Mounter</v>
      </c>
      <c r="AS2699" s="22" t="str">
        <f t="shared" si="671"/>
        <v/>
      </c>
      <c r="AT2699" s="238" t="str">
        <f t="shared" si="673"/>
        <v/>
      </c>
    </row>
    <row r="2700" spans="1:46" s="12" customFormat="1">
      <c r="A2700" s="13" t="s">
        <v>42</v>
      </c>
      <c r="B2700" s="179">
        <v>2023</v>
      </c>
      <c r="C2700" s="179">
        <v>8</v>
      </c>
      <c r="D2700" s="39" t="str">
        <f t="shared" si="658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659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660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85">
        <f t="shared" si="663"/>
        <v>97560</v>
      </c>
      <c r="AD2700" s="141">
        <v>0.12</v>
      </c>
      <c r="AE2700" s="186">
        <f t="shared" si="664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236" t="str">
        <f t="shared" si="672"/>
        <v>YAMAHA_Mounter</v>
      </c>
      <c r="AS2700" s="22" t="str">
        <f t="shared" si="671"/>
        <v/>
      </c>
      <c r="AT2700" s="238" t="str">
        <f t="shared" si="673"/>
        <v/>
      </c>
    </row>
    <row r="2701" spans="1:46" s="12" customFormat="1">
      <c r="A2701" s="13" t="s">
        <v>42</v>
      </c>
      <c r="B2701" s="179">
        <v>2023</v>
      </c>
      <c r="C2701" s="179">
        <v>8</v>
      </c>
      <c r="D2701" s="39" t="str">
        <f t="shared" si="658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659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660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85">
        <f t="shared" si="663"/>
        <v>97560</v>
      </c>
      <c r="AD2701" s="141">
        <v>0.12</v>
      </c>
      <c r="AE2701" s="186">
        <f t="shared" si="664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236" t="str">
        <f t="shared" si="672"/>
        <v>YAMAHA_Mounter</v>
      </c>
      <c r="AS2701" s="22" t="str">
        <f t="shared" si="671"/>
        <v/>
      </c>
      <c r="AT2701" s="238" t="str">
        <f t="shared" si="673"/>
        <v/>
      </c>
    </row>
    <row r="2702" spans="1:46" s="12" customFormat="1">
      <c r="A2702" s="13" t="s">
        <v>42</v>
      </c>
      <c r="B2702" s="179">
        <v>2023</v>
      </c>
      <c r="C2702" s="179">
        <v>8</v>
      </c>
      <c r="D2702" s="39" t="str">
        <f t="shared" si="658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659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660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85">
        <f t="shared" si="663"/>
        <v>97560</v>
      </c>
      <c r="AD2702" s="141">
        <v>0.12</v>
      </c>
      <c r="AE2702" s="186">
        <f t="shared" si="664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236" t="str">
        <f t="shared" si="672"/>
        <v>YAMAHA_Mounter</v>
      </c>
      <c r="AS2702" s="22" t="str">
        <f t="shared" si="671"/>
        <v/>
      </c>
      <c r="AT2702" s="238" t="str">
        <f t="shared" si="673"/>
        <v/>
      </c>
    </row>
    <row r="2703" spans="1:46" s="12" customFormat="1">
      <c r="A2703" s="13" t="s">
        <v>42</v>
      </c>
      <c r="B2703" s="179">
        <v>2023</v>
      </c>
      <c r="C2703" s="179">
        <v>8</v>
      </c>
      <c r="D2703" s="39" t="str">
        <f t="shared" si="658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659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660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85">
        <f t="shared" si="663"/>
        <v>97560</v>
      </c>
      <c r="AD2703" s="141">
        <v>0.12</v>
      </c>
      <c r="AE2703" s="186">
        <f t="shared" si="664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236" t="str">
        <f t="shared" si="672"/>
        <v>YAMAHA_Mounter</v>
      </c>
      <c r="AS2703" s="22" t="str">
        <f t="shared" si="671"/>
        <v/>
      </c>
      <c r="AT2703" s="238" t="str">
        <f t="shared" si="673"/>
        <v/>
      </c>
    </row>
    <row r="2704" spans="1:46" s="12" customFormat="1">
      <c r="A2704" s="13" t="s">
        <v>42</v>
      </c>
      <c r="B2704" s="179">
        <v>2023</v>
      </c>
      <c r="C2704" s="179">
        <v>8</v>
      </c>
      <c r="D2704" s="39" t="str">
        <f t="shared" si="658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659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660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85">
        <f t="shared" si="663"/>
        <v>97560</v>
      </c>
      <c r="AD2704" s="141">
        <v>0.12</v>
      </c>
      <c r="AE2704" s="186">
        <f t="shared" si="664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236" t="str">
        <f t="shared" si="672"/>
        <v>YAMAHA_Mounter</v>
      </c>
      <c r="AS2704" s="22" t="str">
        <f t="shared" si="671"/>
        <v/>
      </c>
      <c r="AT2704" s="238" t="str">
        <f t="shared" si="673"/>
        <v/>
      </c>
    </row>
    <row r="2705" spans="1:46" s="12" customFormat="1">
      <c r="A2705" s="13" t="s">
        <v>42</v>
      </c>
      <c r="B2705" s="179">
        <v>2023</v>
      </c>
      <c r="C2705" s="179">
        <v>10</v>
      </c>
      <c r="D2705" s="39" t="str">
        <f t="shared" si="658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659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660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85">
        <f t="shared" si="663"/>
        <v>54633.599999999999</v>
      </c>
      <c r="AD2705" s="141">
        <v>0.12</v>
      </c>
      <c r="AE2705" s="186">
        <f t="shared" si="664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236" t="str">
        <f t="shared" si="672"/>
        <v>YAMAHA_Mounter</v>
      </c>
      <c r="AS2705" s="22" t="str">
        <f t="shared" si="671"/>
        <v/>
      </c>
      <c r="AT2705" s="238" t="str">
        <f t="shared" si="673"/>
        <v/>
      </c>
    </row>
    <row r="2706" spans="1:46" s="12" customFormat="1">
      <c r="A2706" s="13" t="s">
        <v>42</v>
      </c>
      <c r="B2706" s="179">
        <v>2023</v>
      </c>
      <c r="C2706" s="179">
        <v>10</v>
      </c>
      <c r="D2706" s="39" t="str">
        <f t="shared" si="658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659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660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85">
        <f t="shared" si="663"/>
        <v>91056</v>
      </c>
      <c r="AD2706" s="141">
        <v>0.12</v>
      </c>
      <c r="AE2706" s="186">
        <f t="shared" si="664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236" t="str">
        <f t="shared" si="672"/>
        <v>YAMAHA_Mounter</v>
      </c>
      <c r="AS2706" s="22" t="str">
        <f t="shared" si="671"/>
        <v/>
      </c>
      <c r="AT2706" s="238" t="str">
        <f t="shared" si="673"/>
        <v/>
      </c>
    </row>
    <row r="2707" spans="1:46" s="12" customFormat="1">
      <c r="A2707" s="13" t="s">
        <v>42</v>
      </c>
      <c r="B2707" s="179">
        <v>2023</v>
      </c>
      <c r="C2707" s="179">
        <v>10</v>
      </c>
      <c r="D2707" s="39" t="str">
        <f t="shared" si="658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659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660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85">
        <f t="shared" si="663"/>
        <v>79720.800000000003</v>
      </c>
      <c r="AD2707" s="141">
        <v>0.12</v>
      </c>
      <c r="AE2707" s="186">
        <f t="shared" si="664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236" t="str">
        <f t="shared" si="672"/>
        <v>YAMAHA_Mounter</v>
      </c>
      <c r="AS2707" s="22" t="str">
        <f t="shared" si="671"/>
        <v/>
      </c>
      <c r="AT2707" s="238" t="str">
        <f t="shared" si="673"/>
        <v/>
      </c>
    </row>
    <row r="2708" spans="1:46" s="12" customFormat="1">
      <c r="A2708" s="13" t="s">
        <v>42</v>
      </c>
      <c r="B2708" s="179">
        <v>2023</v>
      </c>
      <c r="C2708" s="179">
        <v>10</v>
      </c>
      <c r="D2708" s="39" t="str">
        <f t="shared" si="658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659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660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85">
        <f t="shared" si="663"/>
        <v>79720.800000000003</v>
      </c>
      <c r="AD2708" s="141">
        <v>0.12</v>
      </c>
      <c r="AE2708" s="186">
        <f t="shared" si="664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236" t="str">
        <f t="shared" si="672"/>
        <v>YAMAHA_Mounter</v>
      </c>
      <c r="AS2708" s="22" t="str">
        <f t="shared" si="671"/>
        <v/>
      </c>
      <c r="AT2708" s="238" t="str">
        <f t="shared" si="673"/>
        <v/>
      </c>
    </row>
    <row r="2709" spans="1:46" s="12" customFormat="1">
      <c r="A2709" s="13" t="s">
        <v>35</v>
      </c>
      <c r="B2709" s="179">
        <v>2021</v>
      </c>
      <c r="C2709" s="179">
        <v>3</v>
      </c>
      <c r="D2709" s="39" t="str">
        <f t="shared" si="658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659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660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85">
        <f t="shared" si="663"/>
        <v>87804</v>
      </c>
      <c r="AD2709" s="141">
        <v>0.12</v>
      </c>
      <c r="AE2709" s="186">
        <f t="shared" si="664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2546</v>
      </c>
      <c r="AP2709" s="28" t="str">
        <f t="shared" si="668"/>
        <v>CancelCancel</v>
      </c>
      <c r="AQ2709" s="28" t="str">
        <f t="shared" si="669"/>
        <v>CancelCancelJPY</v>
      </c>
      <c r="AR2709" s="236" t="str">
        <f t="shared" si="672"/>
        <v>YAMAHA_Mounter</v>
      </c>
      <c r="AS2709" s="22" t="str">
        <f t="shared" si="671"/>
        <v/>
      </c>
      <c r="AT2709" s="238" t="str">
        <f t="shared" si="673"/>
        <v/>
      </c>
    </row>
    <row r="2710" spans="1:46" s="12" customFormat="1">
      <c r="A2710" s="13" t="s">
        <v>35</v>
      </c>
      <c r="B2710" s="179">
        <v>2021</v>
      </c>
      <c r="C2710" s="179">
        <v>3</v>
      </c>
      <c r="D2710" s="39" t="str">
        <f t="shared" si="658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659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660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85">
        <f t="shared" si="663"/>
        <v>87804</v>
      </c>
      <c r="AD2710" s="141">
        <v>0.12</v>
      </c>
      <c r="AE2710" s="186">
        <f t="shared" si="664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2546</v>
      </c>
      <c r="AP2710" s="28" t="str">
        <f t="shared" si="668"/>
        <v>CancelCancel</v>
      </c>
      <c r="AQ2710" s="28" t="str">
        <f t="shared" si="669"/>
        <v>CancelCancelJPY</v>
      </c>
      <c r="AR2710" s="236" t="str">
        <f t="shared" si="672"/>
        <v>YAMAHA_Mounter</v>
      </c>
      <c r="AS2710" s="22" t="str">
        <f t="shared" si="671"/>
        <v/>
      </c>
      <c r="AT2710" s="238" t="str">
        <f t="shared" si="673"/>
        <v/>
      </c>
    </row>
    <row r="2711" spans="1:46" s="12" customFormat="1">
      <c r="A2711" s="13" t="s">
        <v>35</v>
      </c>
      <c r="B2711" s="179">
        <v>2021</v>
      </c>
      <c r="C2711" s="179">
        <v>3</v>
      </c>
      <c r="D2711" s="39" t="str">
        <f t="shared" si="658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659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660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85">
        <f t="shared" si="663"/>
        <v>68292</v>
      </c>
      <c r="AD2711" s="141">
        <v>0.12</v>
      </c>
      <c r="AE2711" s="186">
        <f t="shared" si="664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2546</v>
      </c>
      <c r="AP2711" s="28" t="str">
        <f t="shared" si="668"/>
        <v>CancelCancel</v>
      </c>
      <c r="AQ2711" s="28" t="str">
        <f t="shared" si="669"/>
        <v>CancelCancelJPY</v>
      </c>
      <c r="AR2711" s="236" t="str">
        <f t="shared" si="672"/>
        <v>YAMAHA_Mounter</v>
      </c>
      <c r="AS2711" s="22" t="str">
        <f t="shared" si="671"/>
        <v/>
      </c>
      <c r="AT2711" s="238" t="str">
        <f t="shared" si="673"/>
        <v/>
      </c>
    </row>
    <row r="2712" spans="1:46" s="12" customFormat="1">
      <c r="A2712" s="13" t="s">
        <v>35</v>
      </c>
      <c r="B2712" s="179">
        <v>2021</v>
      </c>
      <c r="C2712" s="179">
        <v>3</v>
      </c>
      <c r="D2712" s="39" t="str">
        <f t="shared" si="658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659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660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85">
        <f t="shared" si="663"/>
        <v>88454.399999999994</v>
      </c>
      <c r="AD2712" s="141">
        <v>0.12</v>
      </c>
      <c r="AE2712" s="186">
        <f t="shared" si="664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665"/>
        <v>25752187.776991155</v>
      </c>
      <c r="AJ2712" s="19">
        <f t="shared" si="666"/>
        <v>3021137.4182389388</v>
      </c>
      <c r="AK2712" s="20">
        <f t="shared" si="667"/>
        <v>0.11731575757374055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236" t="str">
        <f t="shared" si="672"/>
        <v>YAMAHA_Mounter</v>
      </c>
      <c r="AS2712" s="22" t="str">
        <f t="shared" si="671"/>
        <v/>
      </c>
      <c r="AT2712" s="238" t="str">
        <f t="shared" si="673"/>
        <v/>
      </c>
    </row>
    <row r="2713" spans="1:46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85">
        <f t="shared" ref="AC2713:AC2776" si="681">IF(R2713&lt;&gt;"",AB2713*AD2713,"")</f>
        <v>93299.87999999999</v>
      </c>
      <c r="AD2713" s="141">
        <v>0.12</v>
      </c>
      <c r="AE2713" s="186">
        <f t="shared" ref="AE2713:AE2776" si="682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25752187.776991155</v>
      </c>
      <c r="AJ2713" s="19">
        <f t="shared" ref="AJ2713:AJ2776" si="684">IF(P2713="C66 SERVICE","",SUMIFS(AC:AC,F:F,F2713,G:G,G2713,E:E,E2713))</f>
        <v>3021137.4182389388</v>
      </c>
      <c r="AK2713" s="20">
        <f t="shared" ref="AK2713:AK2776" si="685">IF(AJ2713&gt;0,AJ2713/AI2713,"")</f>
        <v>0.11731575757374055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236" t="str">
        <f t="shared" si="672"/>
        <v>YAMAHA_Mounter</v>
      </c>
      <c r="AS2713" s="22" t="str">
        <f t="shared" si="671"/>
        <v/>
      </c>
      <c r="AT2713" s="238" t="str">
        <f t="shared" si="673"/>
        <v/>
      </c>
    </row>
    <row r="2714" spans="1:46" s="12" customFormat="1">
      <c r="A2714" s="13" t="s">
        <v>40</v>
      </c>
      <c r="B2714" s="179">
        <v>2021</v>
      </c>
      <c r="C2714" s="179">
        <v>6</v>
      </c>
      <c r="D2714" s="39" t="str">
        <f t="shared" si="677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678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679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85">
        <f t="shared" si="681"/>
        <v>93299.87999999999</v>
      </c>
      <c r="AD2714" s="141">
        <v>0.12</v>
      </c>
      <c r="AE2714" s="186">
        <f t="shared" si="682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683"/>
        <v>25752187.776991155</v>
      </c>
      <c r="AJ2714" s="19">
        <f t="shared" si="684"/>
        <v>3021137.4182389388</v>
      </c>
      <c r="AK2714" s="20">
        <f t="shared" si="685"/>
        <v>0.11731575757374055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236" t="str">
        <f t="shared" si="672"/>
        <v>YAMAHA_Mounter</v>
      </c>
      <c r="AS2714" s="22" t="str">
        <f t="shared" si="671"/>
        <v/>
      </c>
      <c r="AT2714" s="238" t="str">
        <f t="shared" si="673"/>
        <v/>
      </c>
    </row>
    <row r="2715" spans="1:46" s="12" customFormat="1">
      <c r="A2715" s="13" t="s">
        <v>40</v>
      </c>
      <c r="B2715" s="179">
        <v>2021</v>
      </c>
      <c r="C2715" s="179">
        <v>6</v>
      </c>
      <c r="D2715" s="39" t="str">
        <f t="shared" si="677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678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679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85">
        <f t="shared" si="681"/>
        <v>58464.455999999998</v>
      </c>
      <c r="AD2715" s="141">
        <v>0.12</v>
      </c>
      <c r="AE2715" s="186">
        <f t="shared" si="682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683"/>
        <v>25752187.776991155</v>
      </c>
      <c r="AJ2715" s="19">
        <f t="shared" si="684"/>
        <v>3021137.4182389388</v>
      </c>
      <c r="AK2715" s="20">
        <f t="shared" si="685"/>
        <v>0.11731575757374055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236" t="str">
        <f t="shared" si="672"/>
        <v>YAMAHA_Mounter</v>
      </c>
      <c r="AS2715" s="22" t="str">
        <f t="shared" si="671"/>
        <v/>
      </c>
      <c r="AT2715" s="238" t="str">
        <f t="shared" si="673"/>
        <v/>
      </c>
    </row>
    <row r="2716" spans="1:46" s="12" customFormat="1">
      <c r="A2716" s="13" t="s">
        <v>40</v>
      </c>
      <c r="B2716" s="179">
        <v>2021</v>
      </c>
      <c r="C2716" s="179">
        <v>6</v>
      </c>
      <c r="D2716" s="39" t="str">
        <f t="shared" si="677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678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679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85">
        <f t="shared" si="681"/>
        <v>58464.455999999998</v>
      </c>
      <c r="AD2716" s="141">
        <v>0.12</v>
      </c>
      <c r="AE2716" s="186">
        <f t="shared" si="682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683"/>
        <v>25752187.776991155</v>
      </c>
      <c r="AJ2716" s="19">
        <f t="shared" si="684"/>
        <v>3021137.4182389388</v>
      </c>
      <c r="AK2716" s="20">
        <f t="shared" si="685"/>
        <v>0.11731575757374055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236" t="str">
        <f t="shared" si="672"/>
        <v>YAMAHA_Mounter</v>
      </c>
      <c r="AS2716" s="22" t="str">
        <f t="shared" si="671"/>
        <v/>
      </c>
      <c r="AT2716" s="238" t="str">
        <f t="shared" si="673"/>
        <v/>
      </c>
    </row>
    <row r="2717" spans="1:46" s="12" customFormat="1">
      <c r="A2717" s="13" t="s">
        <v>42</v>
      </c>
      <c r="B2717" s="179">
        <v>2023</v>
      </c>
      <c r="C2717" s="179">
        <v>11</v>
      </c>
      <c r="D2717" s="39" t="str">
        <f t="shared" si="677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678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679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85">
        <f t="shared" si="681"/>
        <v>65178.509999999995</v>
      </c>
      <c r="AD2717" s="141">
        <v>0.13619999999999999</v>
      </c>
      <c r="AE2717" s="186">
        <f t="shared" si="682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683"/>
        <v>21594188.700884957</v>
      </c>
      <c r="AJ2717" s="19">
        <f t="shared" si="684"/>
        <v>2559339.3921844242</v>
      </c>
      <c r="AK2717" s="20">
        <f t="shared" si="685"/>
        <v>0.11851982158883048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236" t="str">
        <f t="shared" si="672"/>
        <v>YAMAHA_Mounter</v>
      </c>
      <c r="AS2717" s="22">
        <f t="shared" si="671"/>
        <v>2</v>
      </c>
      <c r="AT2717" s="238" t="str">
        <f t="shared" si="673"/>
        <v>0-3 months</v>
      </c>
    </row>
    <row r="2718" spans="1:46" s="12" customFormat="1" ht="42">
      <c r="A2718" s="13"/>
      <c r="B2718" s="179"/>
      <c r="C2718" s="179"/>
      <c r="D2718" s="39" t="str">
        <f t="shared" si="677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678"/>
        <v>Q3</v>
      </c>
      <c r="J2718" s="191"/>
      <c r="K2718" s="191" t="s">
        <v>3316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679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85">
        <f t="shared" si="681"/>
        <v>0</v>
      </c>
      <c r="AD2718" s="141"/>
      <c r="AE2718" s="186">
        <f t="shared" si="682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236" t="str">
        <f t="shared" si="672"/>
        <v>OTHERS</v>
      </c>
      <c r="AS2718" s="22" t="str">
        <f t="shared" si="671"/>
        <v/>
      </c>
      <c r="AT2718" s="238" t="str">
        <f t="shared" si="673"/>
        <v/>
      </c>
    </row>
    <row r="2719" spans="1:46" s="12" customFormat="1">
      <c r="A2719" s="179" t="s">
        <v>170</v>
      </c>
      <c r="B2719" s="179"/>
      <c r="C2719" s="179" t="s">
        <v>170</v>
      </c>
      <c r="D2719" s="39" t="str">
        <f t="shared" si="677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678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679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85">
        <f t="shared" si="681"/>
        <v>0</v>
      </c>
      <c r="AD2719" s="141">
        <v>0.12</v>
      </c>
      <c r="AE2719" s="186">
        <f t="shared" si="682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236">
        <f t="shared" si="672"/>
        <v>0</v>
      </c>
      <c r="AS2719" s="22" t="str">
        <f t="shared" si="671"/>
        <v/>
      </c>
      <c r="AT2719" s="238" t="str">
        <f t="shared" si="673"/>
        <v/>
      </c>
    </row>
    <row r="2720" spans="1:46" s="12" customFormat="1">
      <c r="A2720" s="179" t="s">
        <v>170</v>
      </c>
      <c r="B2720" s="179"/>
      <c r="C2720" s="179" t="s">
        <v>170</v>
      </c>
      <c r="D2720" s="39" t="str">
        <f t="shared" si="677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678"/>
        <v>Cancel</v>
      </c>
      <c r="J2720" s="191" t="s">
        <v>2556</v>
      </c>
      <c r="K2720" s="191" t="s">
        <v>3107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679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85">
        <f t="shared" si="681"/>
        <v>76018.461538461532</v>
      </c>
      <c r="AD2720" s="141">
        <v>0.12</v>
      </c>
      <c r="AE2720" s="186">
        <f t="shared" si="682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236" t="str">
        <f t="shared" si="672"/>
        <v>YAMAHA_Mounter</v>
      </c>
      <c r="AS2720" s="22" t="str">
        <f t="shared" si="671"/>
        <v/>
      </c>
      <c r="AT2720" s="238" t="str">
        <f t="shared" si="673"/>
        <v/>
      </c>
    </row>
    <row r="2721" spans="1:46" s="12" customFormat="1">
      <c r="A2721" s="179" t="s">
        <v>170</v>
      </c>
      <c r="B2721" s="179"/>
      <c r="C2721" s="179" t="s">
        <v>170</v>
      </c>
      <c r="D2721" s="39" t="str">
        <f t="shared" si="677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678"/>
        <v>Cancel</v>
      </c>
      <c r="J2721" s="191" t="s">
        <v>294</v>
      </c>
      <c r="K2721" s="191" t="s">
        <v>3088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679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85">
        <f t="shared" si="681"/>
        <v>77840.76227692308</v>
      </c>
      <c r="AD2721" s="141">
        <v>0.12</v>
      </c>
      <c r="AE2721" s="186">
        <f t="shared" si="682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236" t="str">
        <f t="shared" si="672"/>
        <v>YAMAHA_Mounter</v>
      </c>
      <c r="AS2721" s="22" t="str">
        <f t="shared" si="671"/>
        <v/>
      </c>
      <c r="AT2721" s="238" t="str">
        <f t="shared" si="673"/>
        <v/>
      </c>
    </row>
    <row r="2722" spans="1:46" s="12" customFormat="1">
      <c r="A2722" s="179" t="s">
        <v>170</v>
      </c>
      <c r="B2722" s="179"/>
      <c r="C2722" s="179" t="s">
        <v>170</v>
      </c>
      <c r="D2722" s="39" t="str">
        <f t="shared" si="677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678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679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85">
        <f t="shared" si="681"/>
        <v>130140</v>
      </c>
      <c r="AD2722" s="141">
        <v>0.12</v>
      </c>
      <c r="AE2722" s="186" t="str">
        <f t="shared" si="682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236" t="str">
        <f t="shared" si="672"/>
        <v>YAMAHA_Mounter</v>
      </c>
      <c r="AS2722" s="22" t="str">
        <f t="shared" si="671"/>
        <v/>
      </c>
      <c r="AT2722" s="238" t="str">
        <f t="shared" si="673"/>
        <v/>
      </c>
    </row>
    <row r="2723" spans="1:46" s="12" customFormat="1">
      <c r="A2723" s="179" t="s">
        <v>170</v>
      </c>
      <c r="B2723" s="179"/>
      <c r="C2723" s="179" t="s">
        <v>170</v>
      </c>
      <c r="D2723" s="39" t="str">
        <f t="shared" si="677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678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679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85">
        <f t="shared" si="681"/>
        <v>83397.599999999991</v>
      </c>
      <c r="AD2723" s="141">
        <v>0.12</v>
      </c>
      <c r="AE2723" s="186">
        <f t="shared" si="682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236" t="str">
        <f t="shared" si="672"/>
        <v>YAMAHA_Mounter</v>
      </c>
      <c r="AS2723" s="22" t="str">
        <f t="shared" si="671"/>
        <v/>
      </c>
      <c r="AT2723" s="238" t="str">
        <f t="shared" si="673"/>
        <v/>
      </c>
    </row>
    <row r="2724" spans="1:46" s="12" customFormat="1">
      <c r="A2724" s="179" t="s">
        <v>170</v>
      </c>
      <c r="B2724" s="179"/>
      <c r="C2724" s="179" t="s">
        <v>170</v>
      </c>
      <c r="D2724" s="39" t="str">
        <f t="shared" si="677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678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679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85">
        <f t="shared" si="681"/>
        <v>252720</v>
      </c>
      <c r="AD2724" s="141">
        <v>0.12</v>
      </c>
      <c r="AE2724" s="186">
        <f t="shared" si="682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236" t="str">
        <f t="shared" si="672"/>
        <v>YAMAHA_Mounter</v>
      </c>
      <c r="AS2724" s="22" t="str">
        <f t="shared" si="671"/>
        <v/>
      </c>
      <c r="AT2724" s="238" t="str">
        <f t="shared" si="673"/>
        <v/>
      </c>
    </row>
    <row r="2725" spans="1:46" s="12" customFormat="1">
      <c r="A2725" s="179" t="s">
        <v>170</v>
      </c>
      <c r="B2725" s="179"/>
      <c r="C2725" s="179" t="s">
        <v>170</v>
      </c>
      <c r="D2725" s="39" t="str">
        <f t="shared" si="677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678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679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85">
        <f t="shared" si="681"/>
        <v>156168</v>
      </c>
      <c r="AD2725" s="141">
        <v>0.12</v>
      </c>
      <c r="AE2725" s="186">
        <f t="shared" si="682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236" t="str">
        <f t="shared" si="672"/>
        <v>YAMAHA_Mounter</v>
      </c>
      <c r="AS2725" s="22" t="str">
        <f t="shared" si="671"/>
        <v/>
      </c>
      <c r="AT2725" s="238" t="str">
        <f t="shared" si="673"/>
        <v/>
      </c>
    </row>
    <row r="2726" spans="1:46" s="12" customFormat="1">
      <c r="A2726" s="179" t="s">
        <v>170</v>
      </c>
      <c r="B2726" s="179"/>
      <c r="C2726" s="179" t="s">
        <v>170</v>
      </c>
      <c r="D2726" s="39" t="str">
        <f t="shared" si="677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678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679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85">
        <f t="shared" si="681"/>
        <v>160174.07999999999</v>
      </c>
      <c r="AD2726" s="141">
        <v>0.12</v>
      </c>
      <c r="AE2726" s="186">
        <f t="shared" si="682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236" t="str">
        <f t="shared" si="672"/>
        <v>YAMAHA_Mounter</v>
      </c>
      <c r="AS2726" s="22" t="str">
        <f t="shared" si="671"/>
        <v/>
      </c>
      <c r="AT2726" s="238" t="str">
        <f t="shared" si="673"/>
        <v/>
      </c>
    </row>
    <row r="2727" spans="1:46" s="12" customFormat="1">
      <c r="A2727" s="179" t="s">
        <v>170</v>
      </c>
      <c r="B2727" s="179"/>
      <c r="C2727" s="179" t="s">
        <v>170</v>
      </c>
      <c r="D2727" s="39" t="str">
        <f t="shared" si="677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678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679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85">
        <f t="shared" si="681"/>
        <v>94300.884955752234</v>
      </c>
      <c r="AD2727" s="141">
        <v>0.12</v>
      </c>
      <c r="AE2727" s="186">
        <f t="shared" si="682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236" t="str">
        <f t="shared" si="672"/>
        <v>YAMAHA_Mounter</v>
      </c>
      <c r="AS2727" s="22" t="str">
        <f t="shared" si="671"/>
        <v/>
      </c>
      <c r="AT2727" s="238" t="str">
        <f t="shared" si="673"/>
        <v/>
      </c>
    </row>
    <row r="2728" spans="1:46" s="12" customFormat="1">
      <c r="A2728" s="179" t="s">
        <v>170</v>
      </c>
      <c r="B2728" s="179"/>
      <c r="C2728" s="179" t="s">
        <v>170</v>
      </c>
      <c r="D2728" s="39" t="str">
        <f t="shared" si="677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678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679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85">
        <f t="shared" si="681"/>
        <v>259560</v>
      </c>
      <c r="AD2728" s="141">
        <v>0.12</v>
      </c>
      <c r="AE2728" s="186">
        <f t="shared" si="682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236" t="str">
        <f t="shared" si="672"/>
        <v>YAMAHA_Mounter</v>
      </c>
      <c r="AS2728" s="22" t="str">
        <f t="shared" si="671"/>
        <v/>
      </c>
      <c r="AT2728" s="238" t="str">
        <f t="shared" si="673"/>
        <v/>
      </c>
    </row>
    <row r="2729" spans="1:46" s="12" customFormat="1">
      <c r="A2729" s="179" t="s">
        <v>170</v>
      </c>
      <c r="B2729" s="179"/>
      <c r="C2729" s="179" t="s">
        <v>170</v>
      </c>
      <c r="D2729" s="39" t="str">
        <f t="shared" si="677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678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679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85">
        <f t="shared" si="681"/>
        <v>206609.75999999998</v>
      </c>
      <c r="AD2729" s="141">
        <v>0.12</v>
      </c>
      <c r="AE2729" s="186">
        <f t="shared" si="682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236" t="str">
        <f t="shared" si="672"/>
        <v>YAMAHA_Mounter</v>
      </c>
      <c r="AS2729" s="22" t="str">
        <f t="shared" si="671"/>
        <v/>
      </c>
      <c r="AT2729" s="238" t="str">
        <f t="shared" si="673"/>
        <v/>
      </c>
    </row>
    <row r="2730" spans="1:46" s="12" customFormat="1">
      <c r="A2730" s="179" t="s">
        <v>170</v>
      </c>
      <c r="B2730" s="179"/>
      <c r="C2730" s="179" t="s">
        <v>170</v>
      </c>
      <c r="D2730" s="39" t="str">
        <f t="shared" si="677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678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679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85">
        <f t="shared" si="681"/>
        <v>91098</v>
      </c>
      <c r="AD2730" s="141">
        <v>0.12</v>
      </c>
      <c r="AE2730" s="186">
        <f t="shared" si="682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236" t="str">
        <f t="shared" si="672"/>
        <v>YAMAHA_Mounter</v>
      </c>
      <c r="AS2730" s="22" t="str">
        <f t="shared" si="671"/>
        <v/>
      </c>
      <c r="AT2730" s="238" t="str">
        <f t="shared" si="673"/>
        <v/>
      </c>
    </row>
    <row r="2731" spans="1:46" s="12" customFormat="1">
      <c r="A2731" s="179" t="s">
        <v>170</v>
      </c>
      <c r="B2731" s="179"/>
      <c r="C2731" s="179" t="s">
        <v>170</v>
      </c>
      <c r="D2731" s="39" t="str">
        <f t="shared" si="677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678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679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85">
        <f t="shared" si="681"/>
        <v>272916</v>
      </c>
      <c r="AD2731" s="141">
        <v>0.12</v>
      </c>
      <c r="AE2731" s="186">
        <f t="shared" si="682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236" t="str">
        <f t="shared" si="672"/>
        <v>YAMAHA_Mounter</v>
      </c>
      <c r="AS2731" s="22" t="str">
        <f t="shared" si="671"/>
        <v/>
      </c>
      <c r="AT2731" s="238" t="str">
        <f t="shared" si="673"/>
        <v/>
      </c>
    </row>
    <row r="2732" spans="1:46" s="12" customFormat="1">
      <c r="A2732" s="179" t="s">
        <v>170</v>
      </c>
      <c r="B2732" s="179"/>
      <c r="C2732" s="179" t="s">
        <v>170</v>
      </c>
      <c r="D2732" s="39" t="str">
        <f t="shared" si="677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678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679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85">
        <f t="shared" si="681"/>
        <v>242592</v>
      </c>
      <c r="AD2732" s="141">
        <v>0.12</v>
      </c>
      <c r="AE2732" s="186">
        <f t="shared" si="682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236" t="str">
        <f t="shared" si="672"/>
        <v>YAMAHA_Mounter</v>
      </c>
      <c r="AS2732" s="22" t="str">
        <f t="shared" si="671"/>
        <v/>
      </c>
      <c r="AT2732" s="238" t="str">
        <f t="shared" si="673"/>
        <v/>
      </c>
    </row>
    <row r="2733" spans="1:46" s="12" customFormat="1">
      <c r="A2733" s="179" t="s">
        <v>170</v>
      </c>
      <c r="B2733" s="179"/>
      <c r="C2733" s="179" t="s">
        <v>170</v>
      </c>
      <c r="D2733" s="39" t="str">
        <f t="shared" si="677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678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679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85">
        <f t="shared" si="681"/>
        <v>485184</v>
      </c>
      <c r="AD2733" s="141">
        <v>0.12</v>
      </c>
      <c r="AE2733" s="186">
        <f t="shared" si="682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236" t="str">
        <f t="shared" si="672"/>
        <v>YAMAHA_Mounter</v>
      </c>
      <c r="AS2733" s="22" t="str">
        <f t="shared" si="671"/>
        <v/>
      </c>
      <c r="AT2733" s="238" t="str">
        <f t="shared" si="673"/>
        <v/>
      </c>
    </row>
    <row r="2734" spans="1:46" s="12" customFormat="1">
      <c r="A2734" s="179" t="s">
        <v>170</v>
      </c>
      <c r="B2734" s="179"/>
      <c r="C2734" s="179" t="s">
        <v>170</v>
      </c>
      <c r="D2734" s="39" t="str">
        <f t="shared" si="677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678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679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85">
        <f t="shared" si="681"/>
        <v>178164</v>
      </c>
      <c r="AD2734" s="141">
        <v>0.12</v>
      </c>
      <c r="AE2734" s="186">
        <f t="shared" si="682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236" t="str">
        <f t="shared" si="672"/>
        <v>YAMAHA_Mounter</v>
      </c>
      <c r="AS2734" s="22" t="str">
        <f t="shared" si="671"/>
        <v/>
      </c>
      <c r="AT2734" s="238" t="str">
        <f t="shared" si="673"/>
        <v/>
      </c>
    </row>
    <row r="2735" spans="1:46" s="12" customFormat="1">
      <c r="A2735" s="179" t="s">
        <v>170</v>
      </c>
      <c r="B2735" s="179"/>
      <c r="C2735" s="179" t="s">
        <v>170</v>
      </c>
      <c r="D2735" s="39" t="str">
        <f t="shared" si="677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678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679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85">
        <f t="shared" si="681"/>
        <v>475104</v>
      </c>
      <c r="AD2735" s="141">
        <v>0.12</v>
      </c>
      <c r="AE2735" s="186">
        <f t="shared" si="682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236" t="str">
        <f t="shared" si="672"/>
        <v>YAMAHA_Mounter</v>
      </c>
      <c r="AS2735" s="22" t="str">
        <f t="shared" si="671"/>
        <v/>
      </c>
      <c r="AT2735" s="238" t="str">
        <f t="shared" si="673"/>
        <v/>
      </c>
    </row>
    <row r="2736" spans="1:46" s="12" customFormat="1">
      <c r="A2736" s="179" t="s">
        <v>170</v>
      </c>
      <c r="B2736" s="179"/>
      <c r="C2736" s="179" t="s">
        <v>170</v>
      </c>
      <c r="D2736" s="39" t="str">
        <f t="shared" si="677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678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679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85">
        <f t="shared" si="681"/>
        <v>237552</v>
      </c>
      <c r="AD2736" s="141">
        <v>0.12</v>
      </c>
      <c r="AE2736" s="186">
        <f t="shared" si="682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236" t="str">
        <f t="shared" si="672"/>
        <v>YAMAHA_Mounter</v>
      </c>
      <c r="AS2736" s="22" t="str">
        <f t="shared" si="671"/>
        <v/>
      </c>
      <c r="AT2736" s="238" t="str">
        <f t="shared" si="673"/>
        <v/>
      </c>
    </row>
    <row r="2737" spans="1:46" s="12" customFormat="1">
      <c r="A2737" s="179" t="s">
        <v>170</v>
      </c>
      <c r="B2737" s="179"/>
      <c r="C2737" s="179" t="s">
        <v>170</v>
      </c>
      <c r="D2737" s="39" t="str">
        <f t="shared" si="677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678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679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85">
        <f t="shared" si="681"/>
        <v>237552</v>
      </c>
      <c r="AD2737" s="141">
        <v>0.12</v>
      </c>
      <c r="AE2737" s="186">
        <f t="shared" si="682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1536</v>
      </c>
      <c r="AP2737" s="28" t="str">
        <f t="shared" si="686"/>
        <v>CancelCancel</v>
      </c>
      <c r="AQ2737" s="28" t="str">
        <f t="shared" si="687"/>
        <v>CancelCancelJPY</v>
      </c>
      <c r="AR2737" s="236" t="str">
        <f t="shared" si="672"/>
        <v>YAMAHA_Mounter</v>
      </c>
      <c r="AS2737" s="22" t="str">
        <f t="shared" si="671"/>
        <v/>
      </c>
      <c r="AT2737" s="238" t="str">
        <f t="shared" si="673"/>
        <v/>
      </c>
    </row>
    <row r="2738" spans="1:46" s="12" customFormat="1">
      <c r="A2738" s="179" t="s">
        <v>170</v>
      </c>
      <c r="B2738" s="179"/>
      <c r="C2738" s="179" t="s">
        <v>170</v>
      </c>
      <c r="D2738" s="39" t="str">
        <f t="shared" si="677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678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679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85">
        <f t="shared" si="681"/>
        <v>178164</v>
      </c>
      <c r="AD2738" s="141">
        <v>0.12</v>
      </c>
      <c r="AE2738" s="186">
        <f t="shared" si="682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236" t="str">
        <f t="shared" si="672"/>
        <v>YAMAHA_Mounter</v>
      </c>
      <c r="AS2738" s="22" t="str">
        <f t="shared" si="671"/>
        <v/>
      </c>
      <c r="AT2738" s="238" t="str">
        <f t="shared" si="673"/>
        <v/>
      </c>
    </row>
    <row r="2739" spans="1:46" s="12" customFormat="1">
      <c r="A2739" s="179" t="s">
        <v>170</v>
      </c>
      <c r="B2739" s="179"/>
      <c r="C2739" s="179" t="s">
        <v>170</v>
      </c>
      <c r="D2739" s="39" t="str">
        <f t="shared" si="677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678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679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85">
        <f t="shared" si="681"/>
        <v>130140</v>
      </c>
      <c r="AD2739" s="141">
        <v>0.12</v>
      </c>
      <c r="AE2739" s="186" t="str">
        <f t="shared" si="682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236" t="str">
        <f t="shared" si="672"/>
        <v>YAMAHA_Mounter</v>
      </c>
      <c r="AS2739" s="22" t="str">
        <f t="shared" si="671"/>
        <v/>
      </c>
      <c r="AT2739" s="238" t="str">
        <f t="shared" si="673"/>
        <v/>
      </c>
    </row>
    <row r="2740" spans="1:46" s="12" customFormat="1">
      <c r="A2740" s="179" t="s">
        <v>170</v>
      </c>
      <c r="B2740" s="179"/>
      <c r="C2740" s="179" t="s">
        <v>170</v>
      </c>
      <c r="D2740" s="39" t="str">
        <f t="shared" si="677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678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679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85">
        <f t="shared" si="681"/>
        <v>89082</v>
      </c>
      <c r="AD2740" s="141">
        <v>0.12</v>
      </c>
      <c r="AE2740" s="186">
        <f t="shared" si="682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170</v>
      </c>
      <c r="AP2740" s="28" t="str">
        <f t="shared" si="686"/>
        <v>CancelCancel</v>
      </c>
      <c r="AQ2740" s="28" t="str">
        <f t="shared" si="687"/>
        <v>CancelCancelJPY</v>
      </c>
      <c r="AR2740" s="236" t="str">
        <f t="shared" si="672"/>
        <v>YAMAHA_Mounter</v>
      </c>
      <c r="AS2740" s="22" t="str">
        <f t="shared" si="671"/>
        <v/>
      </c>
      <c r="AT2740" s="238" t="str">
        <f t="shared" si="673"/>
        <v/>
      </c>
    </row>
    <row r="2741" spans="1:46" s="12" customFormat="1">
      <c r="A2741" s="179" t="s">
        <v>170</v>
      </c>
      <c r="B2741" s="179"/>
      <c r="C2741" s="179" t="s">
        <v>170</v>
      </c>
      <c r="D2741" s="39" t="str">
        <f t="shared" si="677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678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679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85">
        <f t="shared" si="681"/>
        <v>87600</v>
      </c>
      <c r="AD2741" s="141">
        <v>0.12</v>
      </c>
      <c r="AE2741" s="186">
        <f t="shared" si="682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236" t="str">
        <f t="shared" si="672"/>
        <v>YAMAHA_Mounter</v>
      </c>
      <c r="AS2741" s="22" t="str">
        <f t="shared" si="671"/>
        <v/>
      </c>
      <c r="AT2741" s="238" t="str">
        <f t="shared" si="673"/>
        <v/>
      </c>
    </row>
    <row r="2742" spans="1:46" s="12" customFormat="1">
      <c r="A2742" s="179" t="s">
        <v>170</v>
      </c>
      <c r="B2742" s="179"/>
      <c r="C2742" s="179" t="s">
        <v>170</v>
      </c>
      <c r="D2742" s="39" t="str">
        <f t="shared" si="677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678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679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85">
        <f t="shared" si="681"/>
        <v>87600</v>
      </c>
      <c r="AD2742" s="141">
        <v>0.12</v>
      </c>
      <c r="AE2742" s="186">
        <f t="shared" si="682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236" t="str">
        <f t="shared" si="672"/>
        <v>YAMAHA_Mounter</v>
      </c>
      <c r="AS2742" s="22" t="str">
        <f t="shared" si="671"/>
        <v/>
      </c>
      <c r="AT2742" s="238" t="str">
        <f t="shared" si="673"/>
        <v/>
      </c>
    </row>
    <row r="2743" spans="1:46" s="12" customFormat="1">
      <c r="A2743" s="179" t="s">
        <v>170</v>
      </c>
      <c r="B2743" s="179"/>
      <c r="C2743" s="179" t="s">
        <v>170</v>
      </c>
      <c r="D2743" s="39" t="str">
        <f t="shared" si="677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678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679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85">
        <f t="shared" si="681"/>
        <v>87600</v>
      </c>
      <c r="AD2743" s="141">
        <v>0.12</v>
      </c>
      <c r="AE2743" s="186">
        <f t="shared" si="682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236" t="str">
        <f t="shared" si="672"/>
        <v>YAMAHA_Mounter</v>
      </c>
      <c r="AS2743" s="22" t="str">
        <f t="shared" si="671"/>
        <v/>
      </c>
      <c r="AT2743" s="238" t="str">
        <f t="shared" si="673"/>
        <v/>
      </c>
    </row>
    <row r="2744" spans="1:46" s="12" customFormat="1">
      <c r="A2744" s="179" t="s">
        <v>170</v>
      </c>
      <c r="B2744" s="179"/>
      <c r="C2744" s="179" t="s">
        <v>170</v>
      </c>
      <c r="D2744" s="39" t="str">
        <f t="shared" si="677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678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679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85">
        <f t="shared" si="681"/>
        <v>84537.931034482754</v>
      </c>
      <c r="AD2744" s="141">
        <v>0.12</v>
      </c>
      <c r="AE2744" s="186">
        <f t="shared" si="682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236" t="str">
        <f t="shared" si="672"/>
        <v>YAMAHA_Mounter</v>
      </c>
      <c r="AS2744" s="22" t="str">
        <f t="shared" si="671"/>
        <v/>
      </c>
      <c r="AT2744" s="238" t="str">
        <f t="shared" si="673"/>
        <v/>
      </c>
    </row>
    <row r="2745" spans="1:46" s="12" customFormat="1">
      <c r="A2745" s="179" t="s">
        <v>170</v>
      </c>
      <c r="B2745" s="179"/>
      <c r="C2745" s="179" t="s">
        <v>170</v>
      </c>
      <c r="D2745" s="39" t="str">
        <f t="shared" si="677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678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679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85">
        <f t="shared" si="681"/>
        <v>108450</v>
      </c>
      <c r="AD2745" s="141">
        <v>0.12</v>
      </c>
      <c r="AE2745" s="186">
        <f t="shared" si="682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170</v>
      </c>
      <c r="AP2745" s="28" t="str">
        <f t="shared" si="686"/>
        <v>CancelCancel</v>
      </c>
      <c r="AQ2745" s="28" t="str">
        <f t="shared" si="687"/>
        <v>CancelCancelJPY</v>
      </c>
      <c r="AR2745" s="236" t="str">
        <f t="shared" si="672"/>
        <v>YAMAHA_Mounter</v>
      </c>
      <c r="AS2745" s="22" t="str">
        <f t="shared" si="671"/>
        <v/>
      </c>
      <c r="AT2745" s="238" t="str">
        <f t="shared" si="673"/>
        <v/>
      </c>
    </row>
    <row r="2746" spans="1:46" s="12" customFormat="1">
      <c r="A2746" s="179" t="s">
        <v>170</v>
      </c>
      <c r="B2746" s="179"/>
      <c r="C2746" s="179" t="s">
        <v>170</v>
      </c>
      <c r="D2746" s="39" t="str">
        <f t="shared" si="677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678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679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85">
        <f t="shared" si="681"/>
        <v>111573</v>
      </c>
      <c r="AD2746" s="141">
        <v>0.12</v>
      </c>
      <c r="AE2746" s="186">
        <f t="shared" si="682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236" t="str">
        <f t="shared" si="672"/>
        <v>YAMAHA_Mounter</v>
      </c>
      <c r="AS2746" s="22" t="str">
        <f t="shared" si="671"/>
        <v/>
      </c>
      <c r="AT2746" s="238" t="str">
        <f t="shared" si="673"/>
        <v/>
      </c>
    </row>
    <row r="2747" spans="1:46" s="12" customFormat="1">
      <c r="A2747" s="179" t="s">
        <v>170</v>
      </c>
      <c r="B2747" s="179"/>
      <c r="C2747" s="179" t="s">
        <v>170</v>
      </c>
      <c r="D2747" s="39" t="str">
        <f t="shared" si="677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678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679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85">
        <f t="shared" si="681"/>
        <v>111573</v>
      </c>
      <c r="AD2747" s="141">
        <v>0.12</v>
      </c>
      <c r="AE2747" s="186">
        <f t="shared" si="682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236" t="str">
        <f t="shared" si="672"/>
        <v>YAMAHA_Mounter</v>
      </c>
      <c r="AS2747" s="22" t="str">
        <f t="shared" si="671"/>
        <v/>
      </c>
      <c r="AT2747" s="238" t="str">
        <f t="shared" si="673"/>
        <v/>
      </c>
    </row>
    <row r="2748" spans="1:46" s="12" customFormat="1">
      <c r="A2748" s="179" t="s">
        <v>170</v>
      </c>
      <c r="B2748" s="179"/>
      <c r="C2748" s="179" t="s">
        <v>170</v>
      </c>
      <c r="D2748" s="39" t="str">
        <f t="shared" si="677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678"/>
        <v>Cancel</v>
      </c>
      <c r="J2748" s="191" t="s">
        <v>2575</v>
      </c>
      <c r="K2748" s="191" t="s">
        <v>3330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679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85">
        <f t="shared" si="681"/>
        <v>138163.03200000001</v>
      </c>
      <c r="AD2748" s="141">
        <v>0.12</v>
      </c>
      <c r="AE2748" s="186">
        <f t="shared" si="682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236" t="str">
        <f t="shared" si="672"/>
        <v>YAMAHA_Mounter</v>
      </c>
      <c r="AS2748" s="22" t="str">
        <f t="shared" si="671"/>
        <v/>
      </c>
      <c r="AT2748" s="238" t="str">
        <f t="shared" si="673"/>
        <v/>
      </c>
    </row>
    <row r="2749" spans="1:46" s="12" customFormat="1">
      <c r="A2749" s="179" t="s">
        <v>170</v>
      </c>
      <c r="B2749" s="179"/>
      <c r="C2749" s="179" t="s">
        <v>170</v>
      </c>
      <c r="D2749" s="39" t="str">
        <f t="shared" si="677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678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679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85">
        <f t="shared" si="681"/>
        <v>86782.300884955752</v>
      </c>
      <c r="AD2749" s="141">
        <v>0.12</v>
      </c>
      <c r="AE2749" s="186">
        <f t="shared" si="682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236" t="str">
        <f t="shared" si="672"/>
        <v>YAMAHA_Mounter</v>
      </c>
      <c r="AS2749" s="22" t="str">
        <f t="shared" si="671"/>
        <v/>
      </c>
      <c r="AT2749" s="238" t="str">
        <f t="shared" si="673"/>
        <v/>
      </c>
    </row>
    <row r="2750" spans="1:46" s="12" customFormat="1">
      <c r="A2750" s="179" t="s">
        <v>170</v>
      </c>
      <c r="B2750" s="179"/>
      <c r="C2750" s="179" t="s">
        <v>170</v>
      </c>
      <c r="D2750" s="39" t="str">
        <f t="shared" si="677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678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679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85">
        <f t="shared" si="681"/>
        <v>135360</v>
      </c>
      <c r="AD2750" s="141">
        <v>0.12</v>
      </c>
      <c r="AE2750" s="186">
        <f t="shared" si="682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236" t="str">
        <f t="shared" si="672"/>
        <v>YAMAHA_Mounter</v>
      </c>
      <c r="AS2750" s="22" t="str">
        <f t="shared" si="671"/>
        <v/>
      </c>
      <c r="AT2750" s="238" t="str">
        <f t="shared" si="673"/>
        <v/>
      </c>
    </row>
    <row r="2751" spans="1:46" s="12" customFormat="1">
      <c r="A2751" s="179" t="s">
        <v>170</v>
      </c>
      <c r="B2751" s="179"/>
      <c r="C2751" s="179" t="s">
        <v>170</v>
      </c>
      <c r="D2751" s="39" t="str">
        <f t="shared" si="677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678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679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85">
        <f t="shared" si="681"/>
        <v>133200</v>
      </c>
      <c r="AD2751" s="141">
        <v>0.12</v>
      </c>
      <c r="AE2751" s="186">
        <f t="shared" si="682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236" t="str">
        <f t="shared" si="672"/>
        <v>YAMAHA_Mounter</v>
      </c>
      <c r="AS2751" s="22" t="str">
        <f t="shared" si="671"/>
        <v/>
      </c>
      <c r="AT2751" s="238" t="str">
        <f t="shared" si="673"/>
        <v/>
      </c>
    </row>
    <row r="2752" spans="1:46" s="12" customFormat="1">
      <c r="A2752" s="179" t="s">
        <v>170</v>
      </c>
      <c r="B2752" s="179"/>
      <c r="C2752" s="179" t="s">
        <v>170</v>
      </c>
      <c r="D2752" s="39" t="str">
        <f t="shared" si="677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678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679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85">
        <f t="shared" si="681"/>
        <v>133200</v>
      </c>
      <c r="AD2752" s="141">
        <v>0.12</v>
      </c>
      <c r="AE2752" s="186">
        <f t="shared" si="682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236" t="str">
        <f t="shared" si="672"/>
        <v>YAMAHA_Mounter</v>
      </c>
      <c r="AS2752" s="22" t="str">
        <f t="shared" si="671"/>
        <v/>
      </c>
      <c r="AT2752" s="238" t="str">
        <f t="shared" si="673"/>
        <v/>
      </c>
    </row>
    <row r="2753" spans="1:46" s="12" customFormat="1">
      <c r="A2753" s="179" t="s">
        <v>170</v>
      </c>
      <c r="B2753" s="179"/>
      <c r="C2753" s="179" t="s">
        <v>170</v>
      </c>
      <c r="D2753" s="39" t="str">
        <f t="shared" si="677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678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679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85">
        <f t="shared" si="681"/>
        <v>106560</v>
      </c>
      <c r="AD2753" s="141">
        <v>0.12</v>
      </c>
      <c r="AE2753" s="186">
        <f t="shared" si="682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236" t="str">
        <f t="shared" si="672"/>
        <v>YAMAHA_Mounter</v>
      </c>
      <c r="AS2753" s="22" t="str">
        <f t="shared" si="671"/>
        <v/>
      </c>
      <c r="AT2753" s="238" t="str">
        <f t="shared" si="673"/>
        <v/>
      </c>
    </row>
    <row r="2754" spans="1:46" s="12" customFormat="1">
      <c r="A2754" s="179" t="s">
        <v>170</v>
      </c>
      <c r="B2754" s="179"/>
      <c r="C2754" s="179" t="s">
        <v>170</v>
      </c>
      <c r="D2754" s="39" t="str">
        <f t="shared" si="677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678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679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85">
        <f t="shared" si="681"/>
        <v>106560</v>
      </c>
      <c r="AD2754" s="141">
        <v>0.12</v>
      </c>
      <c r="AE2754" s="186">
        <f t="shared" si="682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236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38" t="str">
        <f t="shared" si="673"/>
        <v/>
      </c>
    </row>
    <row r="2755" spans="1:46" s="12" customFormat="1">
      <c r="A2755" s="179" t="s">
        <v>170</v>
      </c>
      <c r="B2755" s="179"/>
      <c r="C2755" s="179" t="s">
        <v>170</v>
      </c>
      <c r="D2755" s="39" t="str">
        <f t="shared" si="677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678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679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85">
        <f t="shared" si="681"/>
        <v>106560</v>
      </c>
      <c r="AD2755" s="141">
        <v>0.12</v>
      </c>
      <c r="AE2755" s="186">
        <f t="shared" si="682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236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38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79" t="s">
        <v>170</v>
      </c>
      <c r="B2756" s="179"/>
      <c r="C2756" s="179" t="s">
        <v>1530</v>
      </c>
      <c r="D2756" s="39" t="str">
        <f t="shared" si="677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678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679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85">
        <f t="shared" si="681"/>
        <v>113545.00799999999</v>
      </c>
      <c r="AD2756" s="141">
        <v>0.12</v>
      </c>
      <c r="AE2756" s="186">
        <f t="shared" si="682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236" t="str">
        <f t="shared" si="689"/>
        <v>YAMAHA_Mounter</v>
      </c>
      <c r="AS2756" s="22" t="str">
        <f t="shared" si="688"/>
        <v/>
      </c>
      <c r="AT2756" s="238" t="str">
        <f t="shared" si="690"/>
        <v/>
      </c>
    </row>
    <row r="2757" spans="1:46" s="12" customFormat="1">
      <c r="A2757" s="179" t="s">
        <v>170</v>
      </c>
      <c r="B2757" s="179"/>
      <c r="C2757" s="179" t="s">
        <v>170</v>
      </c>
      <c r="D2757" s="39" t="str">
        <f t="shared" si="677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678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679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85">
        <f t="shared" si="681"/>
        <v>110936.5416</v>
      </c>
      <c r="AD2757" s="141">
        <v>0.12</v>
      </c>
      <c r="AE2757" s="186">
        <f t="shared" si="682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236" t="str">
        <f t="shared" si="689"/>
        <v>YAMAHA_Mounter</v>
      </c>
      <c r="AS2757" s="22" t="str">
        <f t="shared" si="688"/>
        <v/>
      </c>
      <c r="AT2757" s="238" t="str">
        <f t="shared" si="690"/>
        <v/>
      </c>
    </row>
    <row r="2758" spans="1:46" s="12" customFormat="1">
      <c r="A2758" s="179" t="s">
        <v>170</v>
      </c>
      <c r="B2758" s="179"/>
      <c r="C2758" s="179" t="s">
        <v>170</v>
      </c>
      <c r="D2758" s="39" t="str">
        <f t="shared" si="677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678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679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85">
        <f t="shared" si="681"/>
        <v>111573</v>
      </c>
      <c r="AD2758" s="141">
        <v>0.12</v>
      </c>
      <c r="AE2758" s="186">
        <f t="shared" si="682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236" t="str">
        <f t="shared" si="689"/>
        <v>YAMAHA_Mounter</v>
      </c>
      <c r="AS2758" s="22" t="str">
        <f t="shared" si="688"/>
        <v/>
      </c>
      <c r="AT2758" s="238" t="str">
        <f t="shared" si="690"/>
        <v/>
      </c>
    </row>
    <row r="2759" spans="1:46" s="12" customFormat="1">
      <c r="A2759" s="179" t="s">
        <v>170</v>
      </c>
      <c r="B2759" s="179"/>
      <c r="C2759" s="179" t="s">
        <v>170</v>
      </c>
      <c r="D2759" s="39" t="str">
        <f t="shared" si="677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678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679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85">
        <f t="shared" si="681"/>
        <v>111573</v>
      </c>
      <c r="AD2759" s="141">
        <v>0.12</v>
      </c>
      <c r="AE2759" s="186">
        <f t="shared" si="682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236" t="str">
        <f t="shared" si="689"/>
        <v>YAMAHA_Mounter</v>
      </c>
      <c r="AS2759" s="22" t="str">
        <f t="shared" si="688"/>
        <v/>
      </c>
      <c r="AT2759" s="238" t="str">
        <f t="shared" si="690"/>
        <v/>
      </c>
    </row>
    <row r="2760" spans="1:46" s="12" customFormat="1">
      <c r="A2760" s="179" t="s">
        <v>170</v>
      </c>
      <c r="B2760" s="179"/>
      <c r="C2760" s="179" t="s">
        <v>170</v>
      </c>
      <c r="D2760" s="39" t="str">
        <f t="shared" si="677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678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679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85">
        <f t="shared" si="681"/>
        <v>111573</v>
      </c>
      <c r="AD2760" s="141">
        <v>0.12</v>
      </c>
      <c r="AE2760" s="186">
        <f t="shared" si="682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236" t="str">
        <f t="shared" si="689"/>
        <v>YAMAHA_Mounter</v>
      </c>
      <c r="AS2760" s="22" t="str">
        <f t="shared" si="688"/>
        <v/>
      </c>
      <c r="AT2760" s="238" t="str">
        <f t="shared" si="690"/>
        <v/>
      </c>
    </row>
    <row r="2761" spans="1:46" s="12" customFormat="1">
      <c r="A2761" s="179" t="s">
        <v>170</v>
      </c>
      <c r="B2761" s="179"/>
      <c r="C2761" s="179" t="s">
        <v>170</v>
      </c>
      <c r="D2761" s="39" t="str">
        <f t="shared" si="677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678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679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85">
        <f t="shared" si="681"/>
        <v>108450</v>
      </c>
      <c r="AD2761" s="141">
        <v>0.12</v>
      </c>
      <c r="AE2761" s="186">
        <f t="shared" si="682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170</v>
      </c>
      <c r="AP2761" s="28" t="str">
        <f t="shared" si="686"/>
        <v>CancelCancel</v>
      </c>
      <c r="AQ2761" s="28" t="str">
        <f t="shared" si="687"/>
        <v>CancelCancelJPY</v>
      </c>
      <c r="AR2761" s="236" t="str">
        <f t="shared" si="689"/>
        <v>YAMAHA_Mounter</v>
      </c>
      <c r="AS2761" s="22" t="str">
        <f t="shared" si="688"/>
        <v/>
      </c>
      <c r="AT2761" s="238" t="str">
        <f t="shared" si="690"/>
        <v/>
      </c>
    </row>
    <row r="2762" spans="1:46" s="12" customFormat="1">
      <c r="A2762" s="179" t="s">
        <v>170</v>
      </c>
      <c r="B2762" s="179"/>
      <c r="C2762" s="179" t="s">
        <v>170</v>
      </c>
      <c r="D2762" s="39" t="str">
        <f t="shared" si="677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678"/>
        <v>Cancel</v>
      </c>
      <c r="J2762" s="191" t="s">
        <v>2582</v>
      </c>
      <c r="K2762" s="191" t="s">
        <v>3331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679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85">
        <f t="shared" si="681"/>
        <v>81120.599999999991</v>
      </c>
      <c r="AD2762" s="141">
        <v>0.12</v>
      </c>
      <c r="AE2762" s="186">
        <f t="shared" si="682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236" t="str">
        <f t="shared" si="689"/>
        <v>YAMAHA_Mounter</v>
      </c>
      <c r="AS2762" s="22" t="str">
        <f t="shared" si="688"/>
        <v/>
      </c>
      <c r="AT2762" s="238" t="str">
        <f t="shared" si="690"/>
        <v/>
      </c>
    </row>
    <row r="2763" spans="1:46" s="12" customFormat="1">
      <c r="A2763" s="179" t="s">
        <v>170</v>
      </c>
      <c r="B2763" s="179"/>
      <c r="C2763" s="179" t="s">
        <v>170</v>
      </c>
      <c r="D2763" s="39" t="str">
        <f t="shared" si="677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678"/>
        <v>Cancel</v>
      </c>
      <c r="J2763" s="191" t="s">
        <v>2582</v>
      </c>
      <c r="K2763" s="191" t="s">
        <v>3331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679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85">
        <f t="shared" si="681"/>
        <v>81120.599999999991</v>
      </c>
      <c r="AD2763" s="141">
        <v>0.12</v>
      </c>
      <c r="AE2763" s="186">
        <f t="shared" si="682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236" t="str">
        <f t="shared" si="689"/>
        <v>YAMAHA_Mounter</v>
      </c>
      <c r="AS2763" s="22" t="str">
        <f t="shared" si="688"/>
        <v/>
      </c>
      <c r="AT2763" s="238" t="str">
        <f t="shared" si="690"/>
        <v/>
      </c>
    </row>
    <row r="2764" spans="1:46" s="12" customFormat="1">
      <c r="A2764" s="179" t="s">
        <v>170</v>
      </c>
      <c r="B2764" s="179"/>
      <c r="C2764" s="179" t="s">
        <v>170</v>
      </c>
      <c r="D2764" s="39" t="str">
        <f t="shared" si="677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678"/>
        <v>Cancel</v>
      </c>
      <c r="J2764" s="191" t="s">
        <v>2582</v>
      </c>
      <c r="K2764" s="191" t="s">
        <v>3331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679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85">
        <f t="shared" si="681"/>
        <v>81120.599999999991</v>
      </c>
      <c r="AD2764" s="141">
        <v>0.12</v>
      </c>
      <c r="AE2764" s="186">
        <f t="shared" si="682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236" t="str">
        <f t="shared" si="689"/>
        <v>YAMAHA_Mounter</v>
      </c>
      <c r="AS2764" s="22" t="str">
        <f t="shared" si="688"/>
        <v/>
      </c>
      <c r="AT2764" s="238" t="str">
        <f t="shared" si="690"/>
        <v/>
      </c>
    </row>
    <row r="2765" spans="1:46" s="12" customFormat="1">
      <c r="A2765" s="179" t="s">
        <v>170</v>
      </c>
      <c r="B2765" s="179"/>
      <c r="C2765" s="179" t="s">
        <v>170</v>
      </c>
      <c r="D2765" s="39" t="str">
        <f t="shared" si="677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678"/>
        <v>Cancel</v>
      </c>
      <c r="J2765" s="191" t="s">
        <v>2582</v>
      </c>
      <c r="K2765" s="191" t="s">
        <v>3331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679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85">
        <f t="shared" si="681"/>
        <v>81120.599999999991</v>
      </c>
      <c r="AD2765" s="141">
        <v>0.12</v>
      </c>
      <c r="AE2765" s="186">
        <f t="shared" si="682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236" t="str">
        <f t="shared" si="689"/>
        <v>YAMAHA_Mounter</v>
      </c>
      <c r="AS2765" s="22" t="str">
        <f t="shared" si="688"/>
        <v/>
      </c>
      <c r="AT2765" s="238" t="str">
        <f t="shared" si="690"/>
        <v/>
      </c>
    </row>
    <row r="2766" spans="1:46" s="12" customFormat="1">
      <c r="A2766" s="179" t="s">
        <v>170</v>
      </c>
      <c r="B2766" s="179"/>
      <c r="C2766" s="179" t="s">
        <v>170</v>
      </c>
      <c r="D2766" s="39" t="str">
        <f t="shared" si="677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678"/>
        <v>Cancel</v>
      </c>
      <c r="J2766" s="191" t="s">
        <v>2582</v>
      </c>
      <c r="K2766" s="191" t="s">
        <v>3331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679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85">
        <f t="shared" si="681"/>
        <v>81120.599999999991</v>
      </c>
      <c r="AD2766" s="141">
        <v>0.12</v>
      </c>
      <c r="AE2766" s="186">
        <f t="shared" si="682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236" t="str">
        <f t="shared" si="689"/>
        <v>YAMAHA_Mounter</v>
      </c>
      <c r="AS2766" s="22" t="str">
        <f t="shared" si="688"/>
        <v/>
      </c>
      <c r="AT2766" s="238" t="str">
        <f t="shared" si="690"/>
        <v/>
      </c>
    </row>
    <row r="2767" spans="1:46" s="12" customFormat="1">
      <c r="A2767" s="179" t="s">
        <v>170</v>
      </c>
      <c r="B2767" s="179"/>
      <c r="C2767" s="179" t="s">
        <v>170</v>
      </c>
      <c r="D2767" s="39" t="str">
        <f t="shared" si="677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678"/>
        <v>Cancel</v>
      </c>
      <c r="J2767" s="191" t="s">
        <v>2582</v>
      </c>
      <c r="K2767" s="191" t="s">
        <v>3331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679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85">
        <f t="shared" si="681"/>
        <v>81120.599999999991</v>
      </c>
      <c r="AD2767" s="141">
        <v>0.12</v>
      </c>
      <c r="AE2767" s="186">
        <f t="shared" si="682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236" t="str">
        <f t="shared" si="689"/>
        <v>YAMAHA_Mounter</v>
      </c>
      <c r="AS2767" s="22" t="str">
        <f t="shared" si="688"/>
        <v/>
      </c>
      <c r="AT2767" s="238" t="str">
        <f t="shared" si="690"/>
        <v/>
      </c>
    </row>
    <row r="2768" spans="1:46" s="12" customFormat="1">
      <c r="A2768" s="179" t="s">
        <v>170</v>
      </c>
      <c r="B2768" s="179"/>
      <c r="C2768" s="179" t="s">
        <v>170</v>
      </c>
      <c r="D2768" s="39" t="str">
        <f t="shared" si="677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678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679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85">
        <f t="shared" si="681"/>
        <v>110792.51999999999</v>
      </c>
      <c r="AD2768" s="141">
        <v>0.12</v>
      </c>
      <c r="AE2768" s="186">
        <f t="shared" si="682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236" t="str">
        <f t="shared" si="689"/>
        <v>YAMAHA_Mounter</v>
      </c>
      <c r="AS2768" s="22" t="str">
        <f t="shared" si="688"/>
        <v/>
      </c>
      <c r="AT2768" s="238" t="str">
        <f t="shared" si="690"/>
        <v/>
      </c>
    </row>
    <row r="2769" spans="1:46" s="12" customFormat="1">
      <c r="A2769" s="179" t="s">
        <v>170</v>
      </c>
      <c r="B2769" s="179"/>
      <c r="C2769" s="179" t="s">
        <v>170</v>
      </c>
      <c r="D2769" s="39" t="str">
        <f t="shared" si="677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678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679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85">
        <f t="shared" si="681"/>
        <v>110792.51999999999</v>
      </c>
      <c r="AD2769" s="141">
        <v>0.12</v>
      </c>
      <c r="AE2769" s="186">
        <f t="shared" si="682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236" t="str">
        <f t="shared" si="689"/>
        <v>YAMAHA_Mounter</v>
      </c>
      <c r="AS2769" s="22" t="str">
        <f t="shared" si="688"/>
        <v/>
      </c>
      <c r="AT2769" s="238" t="str">
        <f t="shared" si="690"/>
        <v/>
      </c>
    </row>
    <row r="2770" spans="1:46" s="12" customFormat="1">
      <c r="A2770" s="179" t="s">
        <v>170</v>
      </c>
      <c r="B2770" s="179"/>
      <c r="C2770" s="179" t="s">
        <v>170</v>
      </c>
      <c r="D2770" s="39" t="str">
        <f t="shared" si="677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678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679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85">
        <f t="shared" si="681"/>
        <v>110792.51999999999</v>
      </c>
      <c r="AD2770" s="141">
        <v>0.12</v>
      </c>
      <c r="AE2770" s="186">
        <f t="shared" si="682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236" t="str">
        <f t="shared" si="689"/>
        <v>YAMAHA_Mounter</v>
      </c>
      <c r="AS2770" s="22" t="str">
        <f t="shared" si="688"/>
        <v/>
      </c>
      <c r="AT2770" s="238" t="str">
        <f t="shared" si="690"/>
        <v/>
      </c>
    </row>
    <row r="2771" spans="1:46" s="12" customFormat="1">
      <c r="A2771" s="179" t="s">
        <v>170</v>
      </c>
      <c r="B2771" s="179"/>
      <c r="C2771" s="179" t="s">
        <v>170</v>
      </c>
      <c r="D2771" s="39" t="str">
        <f t="shared" si="677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678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679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85">
        <f t="shared" si="681"/>
        <v>287947.02584070794</v>
      </c>
      <c r="AD2771" s="141">
        <v>0.12</v>
      </c>
      <c r="AE2771" s="186">
        <f t="shared" si="682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236" t="str">
        <f t="shared" si="689"/>
        <v>YAMAHA_Mounter</v>
      </c>
      <c r="AS2771" s="22" t="str">
        <f t="shared" si="688"/>
        <v/>
      </c>
      <c r="AT2771" s="238" t="str">
        <f t="shared" si="690"/>
        <v/>
      </c>
    </row>
    <row r="2772" spans="1:46" s="12" customFormat="1">
      <c r="A2772" s="179" t="s">
        <v>170</v>
      </c>
      <c r="B2772" s="179"/>
      <c r="C2772" s="179" t="s">
        <v>170</v>
      </c>
      <c r="D2772" s="39" t="str">
        <f t="shared" si="677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678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679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85">
        <f t="shared" si="681"/>
        <v>141355.75221238937</v>
      </c>
      <c r="AD2772" s="141">
        <v>0.12</v>
      </c>
      <c r="AE2772" s="186">
        <f t="shared" si="682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236" t="str">
        <f t="shared" si="689"/>
        <v>YAMAHA_Mounter</v>
      </c>
      <c r="AS2772" s="22" t="str">
        <f t="shared" si="688"/>
        <v/>
      </c>
      <c r="AT2772" s="238" t="str">
        <f t="shared" si="690"/>
        <v/>
      </c>
    </row>
    <row r="2773" spans="1:46" s="12" customFormat="1">
      <c r="A2773" s="179" t="s">
        <v>170</v>
      </c>
      <c r="B2773" s="179"/>
      <c r="C2773" s="179" t="s">
        <v>170</v>
      </c>
      <c r="D2773" s="39" t="str">
        <f t="shared" si="677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678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679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85">
        <f t="shared" si="681"/>
        <v>187242.47787610616</v>
      </c>
      <c r="AD2773" s="141">
        <v>0.12</v>
      </c>
      <c r="AE2773" s="186">
        <f t="shared" si="682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236" t="str">
        <f t="shared" si="689"/>
        <v>YAMAHA_Mounter</v>
      </c>
      <c r="AS2773" s="22" t="str">
        <f t="shared" si="688"/>
        <v/>
      </c>
      <c r="AT2773" s="238" t="str">
        <f t="shared" si="690"/>
        <v/>
      </c>
    </row>
    <row r="2774" spans="1:46" s="12" customFormat="1">
      <c r="A2774" s="179" t="s">
        <v>170</v>
      </c>
      <c r="B2774" s="179"/>
      <c r="C2774" s="179" t="s">
        <v>170</v>
      </c>
      <c r="D2774" s="39" t="str">
        <f t="shared" si="677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678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679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85">
        <f t="shared" si="681"/>
        <v>78595.747499999998</v>
      </c>
      <c r="AD2774" s="141">
        <v>0.13450000000000001</v>
      </c>
      <c r="AE2774" s="186">
        <f t="shared" si="682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236" t="str">
        <f t="shared" si="689"/>
        <v>YAMAHA_Mounter</v>
      </c>
      <c r="AS2774" s="22" t="str">
        <f t="shared" si="688"/>
        <v/>
      </c>
      <c r="AT2774" s="238" t="str">
        <f t="shared" si="690"/>
        <v/>
      </c>
    </row>
    <row r="2775" spans="1:46" s="12" customFormat="1">
      <c r="A2775" s="179" t="s">
        <v>170</v>
      </c>
      <c r="B2775" s="179"/>
      <c r="C2775" s="179" t="s">
        <v>170</v>
      </c>
      <c r="D2775" s="39" t="str">
        <f t="shared" si="677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678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679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85">
        <f t="shared" si="681"/>
        <v>70122.599999999991</v>
      </c>
      <c r="AD2775" s="141">
        <v>0.12</v>
      </c>
      <c r="AE2775" s="186">
        <f t="shared" si="682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236" t="str">
        <f t="shared" si="689"/>
        <v>YAMAHA_Mounter</v>
      </c>
      <c r="AS2775" s="22" t="str">
        <f t="shared" si="688"/>
        <v/>
      </c>
      <c r="AT2775" s="238" t="str">
        <f t="shared" si="690"/>
        <v/>
      </c>
    </row>
    <row r="2776" spans="1:46" s="12" customFormat="1">
      <c r="A2776" s="179" t="s">
        <v>170</v>
      </c>
      <c r="B2776" s="179"/>
      <c r="C2776" s="179" t="s">
        <v>1530</v>
      </c>
      <c r="D2776" s="39" t="str">
        <f t="shared" si="677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678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679"/>
        <v>MAIN UNIT</v>
      </c>
      <c r="Q2776" s="13" t="s">
        <v>618</v>
      </c>
      <c r="R2776" s="13" t="s">
        <v>48</v>
      </c>
      <c r="S2776" s="13" t="s">
        <v>36</v>
      </c>
      <c r="T2776" s="13" t="s">
        <v>3332</v>
      </c>
      <c r="U2776" s="13" t="s">
        <v>3333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85">
        <f t="shared" si="681"/>
        <v>128970.03900000002</v>
      </c>
      <c r="AD2776" s="141">
        <v>0.12</v>
      </c>
      <c r="AE2776" s="186">
        <f t="shared" si="682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236" t="str">
        <f t="shared" si="689"/>
        <v>YAMAHA_Mounter</v>
      </c>
      <c r="AS2776" s="22" t="str">
        <f t="shared" si="688"/>
        <v/>
      </c>
      <c r="AT2776" s="238" t="str">
        <f t="shared" si="690"/>
        <v/>
      </c>
    </row>
    <row r="2777" spans="1:46" s="12" customFormat="1">
      <c r="A2777" s="179" t="s">
        <v>170</v>
      </c>
      <c r="B2777" s="179"/>
      <c r="C2777" s="179" t="s">
        <v>1530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3332</v>
      </c>
      <c r="U2777" s="13" t="s">
        <v>3333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85">
        <f t="shared" ref="AC2777:AC2840" si="696">IF(R2777&lt;&gt;"",AB2777*AD2777,"")</f>
        <v>128970.03900000002</v>
      </c>
      <c r="AD2777" s="141">
        <v>0.12</v>
      </c>
      <c r="AE2777" s="186">
        <f t="shared" ref="AE2777:AE2840" si="697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236" t="str">
        <f t="shared" si="689"/>
        <v>YAMAHA_Mounter</v>
      </c>
      <c r="AS2777" s="22" t="str">
        <f t="shared" si="688"/>
        <v/>
      </c>
      <c r="AT2777" s="238" t="str">
        <f t="shared" si="690"/>
        <v/>
      </c>
    </row>
    <row r="2778" spans="1:46" s="12" customFormat="1">
      <c r="A2778" s="179" t="s">
        <v>170</v>
      </c>
      <c r="B2778" s="179"/>
      <c r="C2778" s="179" t="s">
        <v>170</v>
      </c>
      <c r="D2778" s="39" t="str">
        <f t="shared" si="692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693"/>
        <v>Cancel</v>
      </c>
      <c r="J2778" s="191" t="s">
        <v>2590</v>
      </c>
      <c r="K2778" s="191" t="s">
        <v>3119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694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85">
        <f t="shared" si="696"/>
        <v>73975.884955752219</v>
      </c>
      <c r="AD2778" s="141">
        <v>0.12</v>
      </c>
      <c r="AE2778" s="186">
        <f t="shared" si="697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236" t="str">
        <f t="shared" si="689"/>
        <v>YAMAHA_Mounter</v>
      </c>
      <c r="AS2778" s="22" t="str">
        <f t="shared" si="688"/>
        <v/>
      </c>
      <c r="AT2778" s="238" t="str">
        <f t="shared" si="690"/>
        <v/>
      </c>
    </row>
    <row r="2779" spans="1:46" s="12" customFormat="1">
      <c r="A2779" s="179" t="s">
        <v>170</v>
      </c>
      <c r="B2779" s="179"/>
      <c r="C2779" s="179" t="s">
        <v>170</v>
      </c>
      <c r="D2779" s="39" t="str">
        <f t="shared" si="692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693"/>
        <v>Cancel</v>
      </c>
      <c r="J2779" s="191" t="s">
        <v>2590</v>
      </c>
      <c r="K2779" s="191" t="s">
        <v>3119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694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85">
        <f t="shared" si="696"/>
        <v>91603.539823008847</v>
      </c>
      <c r="AD2779" s="141">
        <v>0.12</v>
      </c>
      <c r="AE2779" s="186">
        <f t="shared" si="697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236" t="str">
        <f t="shared" si="689"/>
        <v>YAMAHA_Mounter</v>
      </c>
      <c r="AS2779" s="22" t="str">
        <f t="shared" si="688"/>
        <v/>
      </c>
      <c r="AT2779" s="238" t="str">
        <f t="shared" si="690"/>
        <v/>
      </c>
    </row>
    <row r="2780" spans="1:46" s="12" customFormat="1">
      <c r="A2780" s="179" t="s">
        <v>170</v>
      </c>
      <c r="B2780" s="179"/>
      <c r="C2780" s="179" t="s">
        <v>170</v>
      </c>
      <c r="D2780" s="39" t="str">
        <f t="shared" si="692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693"/>
        <v>Cancel</v>
      </c>
      <c r="J2780" s="191" t="s">
        <v>2591</v>
      </c>
      <c r="K2780" s="191" t="s">
        <v>3119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694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85">
        <f t="shared" si="696"/>
        <v>73975.884955752219</v>
      </c>
      <c r="AD2780" s="141">
        <v>0.12</v>
      </c>
      <c r="AE2780" s="186">
        <f t="shared" si="697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236" t="str">
        <f t="shared" si="689"/>
        <v>YAMAHA_Mounter</v>
      </c>
      <c r="AS2780" s="22" t="str">
        <f t="shared" si="688"/>
        <v/>
      </c>
      <c r="AT2780" s="238" t="str">
        <f t="shared" si="690"/>
        <v/>
      </c>
    </row>
    <row r="2781" spans="1:46" s="12" customFormat="1">
      <c r="A2781" s="179" t="s">
        <v>170</v>
      </c>
      <c r="B2781" s="179"/>
      <c r="C2781" s="179" t="s">
        <v>170</v>
      </c>
      <c r="D2781" s="39" t="str">
        <f t="shared" si="692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693"/>
        <v>Cancel</v>
      </c>
      <c r="J2781" s="191" t="s">
        <v>2591</v>
      </c>
      <c r="K2781" s="191" t="s">
        <v>3119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694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85">
        <f t="shared" si="696"/>
        <v>184261.72566371682</v>
      </c>
      <c r="AD2781" s="141">
        <v>0.12</v>
      </c>
      <c r="AE2781" s="186">
        <f t="shared" si="697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236" t="str">
        <f t="shared" si="689"/>
        <v>YAMAHA_Mounter</v>
      </c>
      <c r="AS2781" s="22" t="str">
        <f t="shared" si="688"/>
        <v/>
      </c>
      <c r="AT2781" s="238" t="str">
        <f t="shared" si="690"/>
        <v/>
      </c>
    </row>
    <row r="2782" spans="1:46" s="12" customFormat="1">
      <c r="A2782" s="179" t="s">
        <v>170</v>
      </c>
      <c r="B2782" s="179"/>
      <c r="C2782" s="179" t="s">
        <v>170</v>
      </c>
      <c r="D2782" s="39" t="str">
        <f t="shared" si="692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693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694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85">
        <f t="shared" si="696"/>
        <v>77436</v>
      </c>
      <c r="AD2782" s="141">
        <v>0.12</v>
      </c>
      <c r="AE2782" s="186">
        <f t="shared" si="697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236" t="str">
        <f t="shared" si="689"/>
        <v>YAMAHA_Mounter</v>
      </c>
      <c r="AS2782" s="22" t="str">
        <f t="shared" si="688"/>
        <v/>
      </c>
      <c r="AT2782" s="238" t="str">
        <f t="shared" si="690"/>
        <v/>
      </c>
    </row>
    <row r="2783" spans="1:46" s="12" customFormat="1">
      <c r="A2783" s="179" t="s">
        <v>170</v>
      </c>
      <c r="B2783" s="179"/>
      <c r="C2783" s="179" t="s">
        <v>170</v>
      </c>
      <c r="D2783" s="39" t="str">
        <f t="shared" si="692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693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694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85">
        <f t="shared" si="696"/>
        <v>77436</v>
      </c>
      <c r="AD2783" s="141">
        <v>0.12</v>
      </c>
      <c r="AE2783" s="186">
        <f t="shared" si="697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236" t="str">
        <f t="shared" si="689"/>
        <v>YAMAHA_Mounter</v>
      </c>
      <c r="AS2783" s="22" t="str">
        <f t="shared" si="688"/>
        <v/>
      </c>
      <c r="AT2783" s="238" t="str">
        <f t="shared" si="690"/>
        <v/>
      </c>
    </row>
    <row r="2784" spans="1:46" s="12" customFormat="1">
      <c r="A2784" s="179" t="s">
        <v>170</v>
      </c>
      <c r="B2784" s="179"/>
      <c r="C2784" s="179" t="s">
        <v>170</v>
      </c>
      <c r="D2784" s="39" t="str">
        <f t="shared" si="692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693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694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85">
        <f t="shared" si="696"/>
        <v>114058.8</v>
      </c>
      <c r="AD2784" s="141">
        <v>0.12</v>
      </c>
      <c r="AE2784" s="186">
        <f t="shared" si="697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236" t="str">
        <f t="shared" si="689"/>
        <v>YAMAHA_Mounter</v>
      </c>
      <c r="AS2784" s="22" t="str">
        <f t="shared" si="688"/>
        <v/>
      </c>
      <c r="AT2784" s="238" t="str">
        <f t="shared" si="690"/>
        <v/>
      </c>
    </row>
    <row r="2785" spans="1:46" s="12" customFormat="1">
      <c r="A2785" s="179" t="s">
        <v>170</v>
      </c>
      <c r="B2785" s="179"/>
      <c r="C2785" s="179" t="s">
        <v>170</v>
      </c>
      <c r="D2785" s="39" t="str">
        <f t="shared" si="692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693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694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85">
        <f t="shared" si="696"/>
        <v>114218.09999999999</v>
      </c>
      <c r="AD2785" s="141">
        <v>0.12</v>
      </c>
      <c r="AE2785" s="186">
        <f t="shared" si="697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236" t="str">
        <f t="shared" si="689"/>
        <v>YAMAHA_Mounter</v>
      </c>
      <c r="AS2785" s="22" t="str">
        <f t="shared" si="688"/>
        <v/>
      </c>
      <c r="AT2785" s="238" t="str">
        <f t="shared" si="690"/>
        <v/>
      </c>
    </row>
    <row r="2786" spans="1:46" s="12" customFormat="1">
      <c r="A2786" s="179" t="s">
        <v>170</v>
      </c>
      <c r="B2786" s="179"/>
      <c r="C2786" s="179" t="s">
        <v>170</v>
      </c>
      <c r="D2786" s="39" t="str">
        <f t="shared" si="692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693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694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85">
        <f t="shared" si="696"/>
        <v>77328</v>
      </c>
      <c r="AD2786" s="141">
        <v>0.12</v>
      </c>
      <c r="AE2786" s="186">
        <f t="shared" si="697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236" t="str">
        <f t="shared" si="689"/>
        <v>YAMAHA_Mounter</v>
      </c>
      <c r="AS2786" s="22" t="str">
        <f t="shared" si="688"/>
        <v/>
      </c>
      <c r="AT2786" s="238" t="str">
        <f t="shared" si="690"/>
        <v/>
      </c>
    </row>
    <row r="2787" spans="1:46" s="12" customFormat="1">
      <c r="A2787" s="179" t="s">
        <v>170</v>
      </c>
      <c r="B2787" s="179"/>
      <c r="C2787" s="179" t="s">
        <v>170</v>
      </c>
      <c r="D2787" s="39" t="str">
        <f t="shared" si="692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693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694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85">
        <f t="shared" si="696"/>
        <v>115992</v>
      </c>
      <c r="AD2787" s="141">
        <v>0.12</v>
      </c>
      <c r="AE2787" s="186">
        <f t="shared" si="697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236" t="str">
        <f t="shared" si="689"/>
        <v>YAMAHA_Mounter</v>
      </c>
      <c r="AS2787" s="22" t="str">
        <f t="shared" si="688"/>
        <v/>
      </c>
      <c r="AT2787" s="238" t="str">
        <f t="shared" si="690"/>
        <v/>
      </c>
    </row>
    <row r="2788" spans="1:46" s="12" customFormat="1">
      <c r="A2788" s="179" t="s">
        <v>170</v>
      </c>
      <c r="B2788" s="179"/>
      <c r="C2788" s="179" t="s">
        <v>170</v>
      </c>
      <c r="D2788" s="39" t="str">
        <f t="shared" si="692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693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694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85">
        <f t="shared" si="696"/>
        <v>115992</v>
      </c>
      <c r="AD2788" s="141">
        <v>0.12</v>
      </c>
      <c r="AE2788" s="186">
        <f t="shared" si="697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236" t="str">
        <f t="shared" si="689"/>
        <v>YAMAHA_Mounter</v>
      </c>
      <c r="AS2788" s="22" t="str">
        <f t="shared" si="688"/>
        <v/>
      </c>
      <c r="AT2788" s="238" t="str">
        <f t="shared" si="690"/>
        <v/>
      </c>
    </row>
    <row r="2789" spans="1:46" s="12" customFormat="1">
      <c r="A2789" s="179" t="s">
        <v>170</v>
      </c>
      <c r="B2789" s="179"/>
      <c r="C2789" s="179" t="s">
        <v>170</v>
      </c>
      <c r="D2789" s="39" t="str">
        <f t="shared" si="692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693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694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85">
        <f t="shared" si="696"/>
        <v>111573</v>
      </c>
      <c r="AD2789" s="141">
        <v>0.12</v>
      </c>
      <c r="AE2789" s="186">
        <f t="shared" si="697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236" t="str">
        <f t="shared" si="689"/>
        <v>YAMAHA_Mounter</v>
      </c>
      <c r="AS2789" s="22" t="str">
        <f t="shared" si="688"/>
        <v/>
      </c>
      <c r="AT2789" s="238" t="str">
        <f t="shared" si="690"/>
        <v/>
      </c>
    </row>
    <row r="2790" spans="1:46" s="12" customFormat="1">
      <c r="A2790" s="179" t="s">
        <v>170</v>
      </c>
      <c r="B2790" s="179"/>
      <c r="C2790" s="179" t="s">
        <v>170</v>
      </c>
      <c r="D2790" s="39" t="str">
        <f t="shared" si="692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693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694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85">
        <f t="shared" si="696"/>
        <v>111573</v>
      </c>
      <c r="AD2790" s="141">
        <v>0.12</v>
      </c>
      <c r="AE2790" s="186">
        <f t="shared" si="697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236" t="str">
        <f t="shared" si="689"/>
        <v>YAMAHA_Mounter</v>
      </c>
      <c r="AS2790" s="22" t="str">
        <f t="shared" si="688"/>
        <v/>
      </c>
      <c r="AT2790" s="238" t="str">
        <f t="shared" si="690"/>
        <v/>
      </c>
    </row>
    <row r="2791" spans="1:46" s="12" customFormat="1">
      <c r="A2791" s="179" t="s">
        <v>170</v>
      </c>
      <c r="B2791" s="179"/>
      <c r="C2791" s="179" t="s">
        <v>170</v>
      </c>
      <c r="D2791" s="39" t="str">
        <f t="shared" si="692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693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694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85">
        <f t="shared" si="696"/>
        <v>111573</v>
      </c>
      <c r="AD2791" s="141">
        <v>0.12</v>
      </c>
      <c r="AE2791" s="186">
        <f t="shared" si="697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236" t="str">
        <f t="shared" si="689"/>
        <v>YAMAHA_Mounter</v>
      </c>
      <c r="AS2791" s="22" t="str">
        <f t="shared" si="688"/>
        <v/>
      </c>
      <c r="AT2791" s="238" t="str">
        <f t="shared" si="690"/>
        <v/>
      </c>
    </row>
    <row r="2792" spans="1:46" s="12" customFormat="1">
      <c r="A2792" s="179" t="s">
        <v>170</v>
      </c>
      <c r="B2792" s="179"/>
      <c r="C2792" s="179" t="s">
        <v>170</v>
      </c>
      <c r="D2792" s="39" t="str">
        <f t="shared" si="692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693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694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85">
        <f t="shared" si="696"/>
        <v>111573</v>
      </c>
      <c r="AD2792" s="141">
        <v>0.12</v>
      </c>
      <c r="AE2792" s="186">
        <f t="shared" si="697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236" t="str">
        <f t="shared" si="689"/>
        <v>YAMAHA_Mounter</v>
      </c>
      <c r="AS2792" s="22" t="str">
        <f t="shared" si="688"/>
        <v/>
      </c>
      <c r="AT2792" s="238" t="str">
        <f t="shared" si="690"/>
        <v/>
      </c>
    </row>
    <row r="2793" spans="1:46" s="12" customFormat="1">
      <c r="A2793" s="179" t="s">
        <v>170</v>
      </c>
      <c r="B2793" s="179"/>
      <c r="C2793" s="179" t="s">
        <v>170</v>
      </c>
      <c r="D2793" s="39" t="str">
        <f t="shared" si="692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693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694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85">
        <f t="shared" si="696"/>
        <v>111573</v>
      </c>
      <c r="AD2793" s="141">
        <v>0.12</v>
      </c>
      <c r="AE2793" s="186">
        <f t="shared" si="697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236" t="str">
        <f t="shared" si="689"/>
        <v>YAMAHA_Mounter</v>
      </c>
      <c r="AS2793" s="22" t="str">
        <f t="shared" si="688"/>
        <v/>
      </c>
      <c r="AT2793" s="238" t="str">
        <f t="shared" si="690"/>
        <v/>
      </c>
    </row>
    <row r="2794" spans="1:46" s="12" customFormat="1">
      <c r="A2794" s="179" t="s">
        <v>170</v>
      </c>
      <c r="B2794" s="179"/>
      <c r="C2794" s="179" t="s">
        <v>170</v>
      </c>
      <c r="D2794" s="39" t="str">
        <f t="shared" si="692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693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694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85">
        <f t="shared" si="696"/>
        <v>82118.399999999994</v>
      </c>
      <c r="AD2794" s="141">
        <v>0.12</v>
      </c>
      <c r="AE2794" s="186">
        <f t="shared" si="697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236" t="str">
        <f t="shared" si="689"/>
        <v>YAMAHA_Mounter</v>
      </c>
      <c r="AS2794" s="22" t="str">
        <f t="shared" si="688"/>
        <v/>
      </c>
      <c r="AT2794" s="238" t="str">
        <f t="shared" si="690"/>
        <v/>
      </c>
    </row>
    <row r="2795" spans="1:46" s="12" customFormat="1">
      <c r="A2795" s="179" t="s">
        <v>170</v>
      </c>
      <c r="B2795" s="179"/>
      <c r="C2795" s="179" t="s">
        <v>170</v>
      </c>
      <c r="D2795" s="39" t="str">
        <f t="shared" si="692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693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694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85">
        <f t="shared" si="696"/>
        <v>82118.399999999994</v>
      </c>
      <c r="AD2795" s="141">
        <v>0.12</v>
      </c>
      <c r="AE2795" s="186">
        <f t="shared" si="697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236" t="str">
        <f t="shared" si="689"/>
        <v>YAMAHA_Mounter</v>
      </c>
      <c r="AS2795" s="22" t="str">
        <f t="shared" si="688"/>
        <v/>
      </c>
      <c r="AT2795" s="238" t="str">
        <f t="shared" si="690"/>
        <v/>
      </c>
    </row>
    <row r="2796" spans="1:46" s="12" customFormat="1">
      <c r="A2796" s="179" t="s">
        <v>170</v>
      </c>
      <c r="B2796" s="179"/>
      <c r="C2796" s="179" t="s">
        <v>170</v>
      </c>
      <c r="D2796" s="39" t="str">
        <f t="shared" si="692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693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694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85">
        <f t="shared" si="696"/>
        <v>82118.399999999994</v>
      </c>
      <c r="AD2796" s="141">
        <v>0.12</v>
      </c>
      <c r="AE2796" s="186">
        <f t="shared" si="697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236" t="str">
        <f t="shared" si="689"/>
        <v>YAMAHA_Mounter</v>
      </c>
      <c r="AS2796" s="22" t="str">
        <f t="shared" si="688"/>
        <v/>
      </c>
      <c r="AT2796" s="238" t="str">
        <f t="shared" si="690"/>
        <v/>
      </c>
    </row>
    <row r="2797" spans="1:46" s="12" customFormat="1">
      <c r="A2797" s="179" t="s">
        <v>170</v>
      </c>
      <c r="B2797" s="179"/>
      <c r="C2797" s="179" t="s">
        <v>170</v>
      </c>
      <c r="D2797" s="39" t="str">
        <f t="shared" si="692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693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694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85">
        <f t="shared" si="696"/>
        <v>107520.23999999999</v>
      </c>
      <c r="AD2797" s="141">
        <v>0.12</v>
      </c>
      <c r="AE2797" s="186">
        <f t="shared" si="697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236" t="str">
        <f t="shared" si="689"/>
        <v>YAMAHA_Mounter</v>
      </c>
      <c r="AS2797" s="22" t="str">
        <f t="shared" si="688"/>
        <v/>
      </c>
      <c r="AT2797" s="238" t="str">
        <f t="shared" si="690"/>
        <v/>
      </c>
    </row>
    <row r="2798" spans="1:46" s="12" customFormat="1">
      <c r="A2798" s="179" t="s">
        <v>170</v>
      </c>
      <c r="B2798" s="179"/>
      <c r="C2798" s="179" t="s">
        <v>170</v>
      </c>
      <c r="D2798" s="39" t="str">
        <f t="shared" si="692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693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694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85">
        <f t="shared" si="696"/>
        <v>111573</v>
      </c>
      <c r="AD2798" s="141">
        <v>0.12</v>
      </c>
      <c r="AE2798" s="186">
        <f t="shared" si="697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236" t="str">
        <f t="shared" si="689"/>
        <v>YAMAHA_Mounter</v>
      </c>
      <c r="AS2798" s="22" t="str">
        <f t="shared" si="688"/>
        <v/>
      </c>
      <c r="AT2798" s="238" t="str">
        <f t="shared" si="690"/>
        <v/>
      </c>
    </row>
    <row r="2799" spans="1:46" s="12" customFormat="1">
      <c r="A2799" s="179" t="s">
        <v>170</v>
      </c>
      <c r="B2799" s="179"/>
      <c r="C2799" s="179" t="s">
        <v>170</v>
      </c>
      <c r="D2799" s="39" t="str">
        <f t="shared" si="692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693"/>
        <v>Cancel</v>
      </c>
      <c r="J2799" s="191" t="s">
        <v>2600</v>
      </c>
      <c r="K2799" s="191" t="s">
        <v>3145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694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85">
        <f t="shared" si="696"/>
        <v>107465.41592920355</v>
      </c>
      <c r="AD2799" s="141">
        <v>0.12</v>
      </c>
      <c r="AE2799" s="186">
        <f t="shared" si="697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236" t="str">
        <f t="shared" si="689"/>
        <v>YAMAHA_Mounter</v>
      </c>
      <c r="AS2799" s="22" t="str">
        <f t="shared" si="688"/>
        <v/>
      </c>
      <c r="AT2799" s="238" t="str">
        <f t="shared" si="690"/>
        <v/>
      </c>
    </row>
    <row r="2800" spans="1:46" s="12" customFormat="1">
      <c r="A2800" s="179" t="s">
        <v>170</v>
      </c>
      <c r="B2800" s="179"/>
      <c r="C2800" s="179" t="s">
        <v>170</v>
      </c>
      <c r="D2800" s="39" t="str">
        <f t="shared" si="692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693"/>
        <v>Cancel</v>
      </c>
      <c r="J2800" s="191" t="s">
        <v>2600</v>
      </c>
      <c r="K2800" s="191" t="s">
        <v>3145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694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85">
        <f t="shared" si="696"/>
        <v>98642.548672566394</v>
      </c>
      <c r="AD2800" s="141">
        <v>0.12</v>
      </c>
      <c r="AE2800" s="186">
        <f t="shared" si="697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236" t="str">
        <f t="shared" si="689"/>
        <v>YAMAHA_Mounter</v>
      </c>
      <c r="AS2800" s="22" t="str">
        <f t="shared" si="688"/>
        <v/>
      </c>
      <c r="AT2800" s="238" t="str">
        <f t="shared" si="690"/>
        <v/>
      </c>
    </row>
    <row r="2801" spans="1:46" s="12" customFormat="1">
      <c r="A2801" s="179" t="s">
        <v>170</v>
      </c>
      <c r="B2801" s="179"/>
      <c r="C2801" s="179" t="s">
        <v>170</v>
      </c>
      <c r="D2801" s="39" t="str">
        <f t="shared" si="692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693"/>
        <v>Cancel</v>
      </c>
      <c r="J2801" s="191" t="s">
        <v>2601</v>
      </c>
      <c r="K2801" s="191" t="s">
        <v>3146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694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85">
        <f t="shared" si="696"/>
        <v>110888.49557522124</v>
      </c>
      <c r="AD2801" s="141">
        <v>0.12</v>
      </c>
      <c r="AE2801" s="186">
        <f t="shared" si="697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236" t="str">
        <f t="shared" si="689"/>
        <v>YAMAHA_Mounter</v>
      </c>
      <c r="AS2801" s="22" t="str">
        <f t="shared" si="688"/>
        <v/>
      </c>
      <c r="AT2801" s="238" t="str">
        <f t="shared" si="690"/>
        <v/>
      </c>
    </row>
    <row r="2802" spans="1:46" s="12" customFormat="1">
      <c r="A2802" s="179" t="s">
        <v>170</v>
      </c>
      <c r="B2802" s="179"/>
      <c r="C2802" s="179" t="s">
        <v>170</v>
      </c>
      <c r="D2802" s="39" t="str">
        <f t="shared" si="692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693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694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85">
        <f t="shared" si="696"/>
        <v>111573</v>
      </c>
      <c r="AD2802" s="141">
        <v>0.12</v>
      </c>
      <c r="AE2802" s="186">
        <f t="shared" si="697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236" t="str">
        <f t="shared" si="689"/>
        <v>YAMAHA_Mounter</v>
      </c>
      <c r="AS2802" s="22" t="str">
        <f t="shared" si="688"/>
        <v/>
      </c>
      <c r="AT2802" s="238" t="str">
        <f t="shared" si="690"/>
        <v/>
      </c>
    </row>
    <row r="2803" spans="1:46" s="12" customFormat="1">
      <c r="A2803" s="179" t="s">
        <v>170</v>
      </c>
      <c r="B2803" s="179"/>
      <c r="C2803" s="179" t="s">
        <v>170</v>
      </c>
      <c r="D2803" s="39" t="str">
        <f t="shared" si="692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693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694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85">
        <f t="shared" si="696"/>
        <v>105817.69911504425</v>
      </c>
      <c r="AD2803" s="141">
        <v>0.12</v>
      </c>
      <c r="AE2803" s="186">
        <f t="shared" si="697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236" t="str">
        <f t="shared" si="689"/>
        <v>YAMAHA_Mounter</v>
      </c>
      <c r="AS2803" s="22" t="str">
        <f t="shared" si="688"/>
        <v/>
      </c>
      <c r="AT2803" s="238" t="str">
        <f t="shared" si="690"/>
        <v/>
      </c>
    </row>
    <row r="2804" spans="1:46" s="12" customFormat="1">
      <c r="A2804" s="179" t="s">
        <v>170</v>
      </c>
      <c r="B2804" s="179"/>
      <c r="C2804" s="179" t="s">
        <v>170</v>
      </c>
      <c r="D2804" s="39" t="str">
        <f t="shared" si="692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693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694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85">
        <f t="shared" si="696"/>
        <v>164750.01769911504</v>
      </c>
      <c r="AD2804" s="141">
        <v>0.12</v>
      </c>
      <c r="AE2804" s="186">
        <f t="shared" si="697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236" t="str">
        <f t="shared" si="689"/>
        <v>YAMAHA_Mounter</v>
      </c>
      <c r="AS2804" s="22" t="str">
        <f t="shared" si="688"/>
        <v/>
      </c>
      <c r="AT2804" s="238" t="str">
        <f t="shared" si="690"/>
        <v/>
      </c>
    </row>
    <row r="2805" spans="1:46" s="12" customFormat="1">
      <c r="A2805" s="179" t="s">
        <v>170</v>
      </c>
      <c r="B2805" s="179"/>
      <c r="C2805" s="179" t="s">
        <v>170</v>
      </c>
      <c r="D2805" s="39" t="str">
        <f t="shared" si="692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693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694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85">
        <f t="shared" si="696"/>
        <v>164750.01769911504</v>
      </c>
      <c r="AD2805" s="141">
        <v>0.12</v>
      </c>
      <c r="AE2805" s="186">
        <f t="shared" si="697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236" t="str">
        <f t="shared" si="689"/>
        <v>YAMAHA_Mounter</v>
      </c>
      <c r="AS2805" s="22" t="str">
        <f t="shared" si="688"/>
        <v/>
      </c>
      <c r="AT2805" s="238" t="str">
        <f t="shared" si="690"/>
        <v/>
      </c>
    </row>
    <row r="2806" spans="1:46" s="12" customFormat="1">
      <c r="A2806" s="179" t="s">
        <v>170</v>
      </c>
      <c r="B2806" s="179"/>
      <c r="C2806" s="179" t="s">
        <v>170</v>
      </c>
      <c r="D2806" s="39" t="str">
        <f t="shared" si="692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693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694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85">
        <f t="shared" si="696"/>
        <v>164750.01769911504</v>
      </c>
      <c r="AD2806" s="141">
        <v>0.12</v>
      </c>
      <c r="AE2806" s="186">
        <f t="shared" si="697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236" t="str">
        <f t="shared" si="689"/>
        <v>YAMAHA_Mounter</v>
      </c>
      <c r="AS2806" s="22" t="str">
        <f t="shared" si="688"/>
        <v/>
      </c>
      <c r="AT2806" s="238" t="str">
        <f t="shared" si="690"/>
        <v/>
      </c>
    </row>
    <row r="2807" spans="1:46" s="12" customFormat="1">
      <c r="A2807" s="179" t="s">
        <v>170</v>
      </c>
      <c r="B2807" s="179"/>
      <c r="C2807" s="179" t="s">
        <v>170</v>
      </c>
      <c r="D2807" s="39" t="str">
        <f t="shared" si="692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693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694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85">
        <f t="shared" si="696"/>
        <v>164750.01769911504</v>
      </c>
      <c r="AD2807" s="141">
        <v>0.12</v>
      </c>
      <c r="AE2807" s="186">
        <f t="shared" si="697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236" t="str">
        <f t="shared" si="689"/>
        <v>YAMAHA_Mounter</v>
      </c>
      <c r="AS2807" s="22" t="str">
        <f t="shared" si="688"/>
        <v/>
      </c>
      <c r="AT2807" s="238" t="str">
        <f t="shared" si="690"/>
        <v/>
      </c>
    </row>
    <row r="2808" spans="1:46" s="12" customFormat="1">
      <c r="A2808" s="179" t="s">
        <v>170</v>
      </c>
      <c r="B2808" s="179"/>
      <c r="C2808" s="179" t="s">
        <v>170</v>
      </c>
      <c r="D2808" s="39" t="str">
        <f t="shared" si="692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693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694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85">
        <f t="shared" si="696"/>
        <v>164750.01769911504</v>
      </c>
      <c r="AD2808" s="141">
        <v>0.12</v>
      </c>
      <c r="AE2808" s="186">
        <f t="shared" si="697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236" t="str">
        <f t="shared" si="689"/>
        <v>YAMAHA_Mounter</v>
      </c>
      <c r="AS2808" s="22" t="str">
        <f t="shared" si="688"/>
        <v/>
      </c>
      <c r="AT2808" s="238" t="str">
        <f t="shared" si="690"/>
        <v/>
      </c>
    </row>
    <row r="2809" spans="1:46" s="12" customFormat="1">
      <c r="A2809" s="179" t="s">
        <v>170</v>
      </c>
      <c r="B2809" s="179"/>
      <c r="C2809" s="179" t="s">
        <v>170</v>
      </c>
      <c r="D2809" s="39" t="str">
        <f t="shared" si="692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693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694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85">
        <f t="shared" si="696"/>
        <v>164750.01769911504</v>
      </c>
      <c r="AD2809" s="141">
        <v>0.12</v>
      </c>
      <c r="AE2809" s="186">
        <f t="shared" si="697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236" t="str">
        <f t="shared" si="689"/>
        <v>YAMAHA_Mounter</v>
      </c>
      <c r="AS2809" s="22" t="str">
        <f t="shared" si="688"/>
        <v/>
      </c>
      <c r="AT2809" s="238" t="str">
        <f t="shared" si="690"/>
        <v/>
      </c>
    </row>
    <row r="2810" spans="1:46" s="12" customFormat="1">
      <c r="A2810" s="179" t="s">
        <v>170</v>
      </c>
      <c r="B2810" s="179"/>
      <c r="C2810" s="179" t="s">
        <v>170</v>
      </c>
      <c r="D2810" s="39" t="str">
        <f t="shared" si="692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693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694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85">
        <f t="shared" si="696"/>
        <v>167880.95999999999</v>
      </c>
      <c r="AD2810" s="141">
        <v>0.12</v>
      </c>
      <c r="AE2810" s="186">
        <f t="shared" si="697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236" t="str">
        <f t="shared" si="689"/>
        <v>YAMAHA_Mounter</v>
      </c>
      <c r="AS2810" s="22" t="str">
        <f t="shared" si="688"/>
        <v/>
      </c>
      <c r="AT2810" s="238" t="str">
        <f t="shared" si="690"/>
        <v/>
      </c>
    </row>
    <row r="2811" spans="1:46" s="12" customFormat="1">
      <c r="A2811" s="179" t="s">
        <v>170</v>
      </c>
      <c r="B2811" s="179"/>
      <c r="C2811" s="179" t="s">
        <v>170</v>
      </c>
      <c r="D2811" s="39" t="str">
        <f t="shared" si="692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693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694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85">
        <f t="shared" si="696"/>
        <v>167880.95999999999</v>
      </c>
      <c r="AD2811" s="141">
        <v>0.12</v>
      </c>
      <c r="AE2811" s="186">
        <f t="shared" si="697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236" t="str">
        <f t="shared" si="689"/>
        <v>YAMAHA_Mounter</v>
      </c>
      <c r="AS2811" s="22" t="str">
        <f t="shared" si="688"/>
        <v/>
      </c>
      <c r="AT2811" s="238" t="str">
        <f t="shared" si="690"/>
        <v/>
      </c>
    </row>
    <row r="2812" spans="1:46" s="12" customFormat="1">
      <c r="A2812" s="179" t="s">
        <v>170</v>
      </c>
      <c r="B2812" s="179"/>
      <c r="C2812" s="179" t="s">
        <v>170</v>
      </c>
      <c r="D2812" s="39" t="str">
        <f t="shared" si="692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693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694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85">
        <f t="shared" si="696"/>
        <v>167880.95999999999</v>
      </c>
      <c r="AD2812" s="141">
        <v>0.12</v>
      </c>
      <c r="AE2812" s="186">
        <f t="shared" si="697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236" t="str">
        <f t="shared" si="689"/>
        <v>YAMAHA_Mounter</v>
      </c>
      <c r="AS2812" s="22" t="str">
        <f t="shared" si="688"/>
        <v/>
      </c>
      <c r="AT2812" s="238" t="str">
        <f t="shared" si="690"/>
        <v/>
      </c>
    </row>
    <row r="2813" spans="1:46" s="12" customFormat="1">
      <c r="A2813" s="179" t="s">
        <v>170</v>
      </c>
      <c r="B2813" s="179"/>
      <c r="C2813" s="179" t="s">
        <v>170</v>
      </c>
      <c r="D2813" s="39" t="str">
        <f t="shared" si="692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693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694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85">
        <f t="shared" si="696"/>
        <v>167880.95999999999</v>
      </c>
      <c r="AD2813" s="141">
        <v>0.12</v>
      </c>
      <c r="AE2813" s="186">
        <f t="shared" si="697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236" t="str">
        <f t="shared" si="689"/>
        <v>YAMAHA_Mounter</v>
      </c>
      <c r="AS2813" s="22" t="str">
        <f t="shared" si="688"/>
        <v/>
      </c>
      <c r="AT2813" s="238" t="str">
        <f t="shared" si="690"/>
        <v/>
      </c>
    </row>
    <row r="2814" spans="1:46" s="12" customFormat="1">
      <c r="A2814" s="179" t="s">
        <v>170</v>
      </c>
      <c r="B2814" s="179"/>
      <c r="C2814" s="179" t="s">
        <v>170</v>
      </c>
      <c r="D2814" s="39" t="str">
        <f t="shared" si="692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693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694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85">
        <f t="shared" si="696"/>
        <v>167880.95999999999</v>
      </c>
      <c r="AD2814" s="141">
        <v>0.12</v>
      </c>
      <c r="AE2814" s="186">
        <f t="shared" si="697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236" t="str">
        <f t="shared" si="689"/>
        <v>YAMAHA_Mounter</v>
      </c>
      <c r="AS2814" s="22" t="str">
        <f t="shared" si="688"/>
        <v/>
      </c>
      <c r="AT2814" s="238" t="str">
        <f t="shared" si="690"/>
        <v/>
      </c>
    </row>
    <row r="2815" spans="1:46" s="12" customFormat="1">
      <c r="A2815" s="179" t="s">
        <v>170</v>
      </c>
      <c r="B2815" s="179"/>
      <c r="C2815" s="179" t="s">
        <v>170</v>
      </c>
      <c r="D2815" s="39" t="str">
        <f t="shared" si="692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693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694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85">
        <f t="shared" si="696"/>
        <v>167880.95999999999</v>
      </c>
      <c r="AD2815" s="141">
        <v>0.12</v>
      </c>
      <c r="AE2815" s="186">
        <f t="shared" si="697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236" t="str">
        <f t="shared" si="689"/>
        <v>YAMAHA_Mounter</v>
      </c>
      <c r="AS2815" s="22" t="str">
        <f t="shared" si="688"/>
        <v/>
      </c>
      <c r="AT2815" s="238" t="str">
        <f t="shared" si="690"/>
        <v/>
      </c>
    </row>
    <row r="2816" spans="1:46" s="12" customFormat="1">
      <c r="A2816" s="179" t="s">
        <v>170</v>
      </c>
      <c r="B2816" s="179"/>
      <c r="C2816" s="179" t="s">
        <v>170</v>
      </c>
      <c r="D2816" s="39" t="str">
        <f t="shared" si="692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693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694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85">
        <f t="shared" si="696"/>
        <v>94294.044000000009</v>
      </c>
      <c r="AD2816" s="141">
        <v>0.12</v>
      </c>
      <c r="AE2816" s="186">
        <f t="shared" si="697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236" t="str">
        <f t="shared" si="689"/>
        <v>YAMAHA_Mounter</v>
      </c>
      <c r="AS2816" s="22" t="str">
        <f t="shared" si="688"/>
        <v/>
      </c>
      <c r="AT2816" s="238" t="str">
        <f t="shared" si="690"/>
        <v/>
      </c>
    </row>
    <row r="2817" spans="1:46" s="12" customFormat="1">
      <c r="A2817" s="179" t="s">
        <v>170</v>
      </c>
      <c r="B2817" s="179"/>
      <c r="C2817" s="179" t="s">
        <v>170</v>
      </c>
      <c r="D2817" s="39" t="str">
        <f t="shared" si="692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693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694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85">
        <f t="shared" si="696"/>
        <v>121501.95600000001</v>
      </c>
      <c r="AD2817" s="141">
        <v>0.12</v>
      </c>
      <c r="AE2817" s="186">
        <f t="shared" si="697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236" t="str">
        <f t="shared" si="689"/>
        <v>YAMAHA_Mounter</v>
      </c>
      <c r="AS2817" s="22" t="str">
        <f t="shared" si="688"/>
        <v/>
      </c>
      <c r="AT2817" s="238" t="str">
        <f t="shared" si="690"/>
        <v/>
      </c>
    </row>
    <row r="2818" spans="1:46" s="12" customFormat="1">
      <c r="A2818" s="179" t="s">
        <v>170</v>
      </c>
      <c r="B2818" s="179"/>
      <c r="C2818" s="179" t="s">
        <v>170</v>
      </c>
      <c r="D2818" s="39" t="str">
        <f t="shared" si="692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693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694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85">
        <f t="shared" si="696"/>
        <v>95064.84</v>
      </c>
      <c r="AD2818" s="141">
        <v>0.12</v>
      </c>
      <c r="AE2818" s="186">
        <f t="shared" si="697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236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38" t="str">
        <f t="shared" si="690"/>
        <v/>
      </c>
    </row>
    <row r="2819" spans="1:46" s="12" customFormat="1">
      <c r="A2819" s="179" t="s">
        <v>170</v>
      </c>
      <c r="B2819" s="179"/>
      <c r="C2819" s="179" t="s">
        <v>170</v>
      </c>
      <c r="D2819" s="39" t="str">
        <f t="shared" si="692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693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694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85">
        <f t="shared" si="696"/>
        <v>122495.15999999999</v>
      </c>
      <c r="AD2819" s="141">
        <v>0.12</v>
      </c>
      <c r="AE2819" s="186">
        <f t="shared" si="697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236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38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79" t="s">
        <v>170</v>
      </c>
      <c r="B2820" s="179"/>
      <c r="C2820" s="179" t="s">
        <v>170</v>
      </c>
      <c r="D2820" s="39" t="str">
        <f t="shared" si="692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693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694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85">
        <f t="shared" si="696"/>
        <v>72372</v>
      </c>
      <c r="AD2820" s="141">
        <v>0.12</v>
      </c>
      <c r="AE2820" s="186">
        <f t="shared" si="697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236" t="str">
        <f t="shared" si="704"/>
        <v>YAMAHA_Mounter</v>
      </c>
      <c r="AS2820" s="22" t="str">
        <f t="shared" si="703"/>
        <v/>
      </c>
      <c r="AT2820" s="238" t="str">
        <f t="shared" si="705"/>
        <v/>
      </c>
    </row>
    <row r="2821" spans="1:46" s="12" customFormat="1">
      <c r="A2821" s="179" t="s">
        <v>170</v>
      </c>
      <c r="B2821" s="179"/>
      <c r="C2821" s="179" t="s">
        <v>170</v>
      </c>
      <c r="D2821" s="39" t="str">
        <f t="shared" si="692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693"/>
        <v>Cancel</v>
      </c>
      <c r="J2821" s="191" t="s">
        <v>2614</v>
      </c>
      <c r="K2821" s="191" t="s">
        <v>3330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694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85">
        <f t="shared" si="696"/>
        <v>86040</v>
      </c>
      <c r="AD2821" s="141">
        <v>0.12</v>
      </c>
      <c r="AE2821" s="186">
        <f t="shared" si="697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236" t="str">
        <f t="shared" si="704"/>
        <v>YAMAHA_Mounter</v>
      </c>
      <c r="AS2821" s="22" t="str">
        <f t="shared" si="703"/>
        <v/>
      </c>
      <c r="AT2821" s="238" t="str">
        <f t="shared" si="705"/>
        <v/>
      </c>
    </row>
    <row r="2822" spans="1:46" s="12" customFormat="1">
      <c r="A2822" s="179" t="s">
        <v>170</v>
      </c>
      <c r="B2822" s="179"/>
      <c r="C2822" s="179" t="s">
        <v>170</v>
      </c>
      <c r="D2822" s="39" t="str">
        <f t="shared" si="692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693"/>
        <v>Cancel</v>
      </c>
      <c r="J2822" s="191" t="s">
        <v>2614</v>
      </c>
      <c r="K2822" s="191" t="s">
        <v>3330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694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85">
        <f t="shared" si="696"/>
        <v>86040</v>
      </c>
      <c r="AD2822" s="141">
        <v>0.12</v>
      </c>
      <c r="AE2822" s="186">
        <f t="shared" si="697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236" t="str">
        <f t="shared" si="704"/>
        <v>YAMAHA_Mounter</v>
      </c>
      <c r="AS2822" s="22" t="str">
        <f t="shared" si="703"/>
        <v/>
      </c>
      <c r="AT2822" s="238" t="str">
        <f t="shared" si="705"/>
        <v/>
      </c>
    </row>
    <row r="2823" spans="1:46" s="12" customFormat="1">
      <c r="A2823" s="179" t="s">
        <v>170</v>
      </c>
      <c r="B2823" s="179"/>
      <c r="C2823" s="179" t="s">
        <v>170</v>
      </c>
      <c r="D2823" s="39" t="str">
        <f t="shared" si="692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693"/>
        <v>Cancel</v>
      </c>
      <c r="J2823" s="191" t="s">
        <v>2614</v>
      </c>
      <c r="K2823" s="191" t="s">
        <v>3330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694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85">
        <f t="shared" si="696"/>
        <v>135943.19999999998</v>
      </c>
      <c r="AD2823" s="141">
        <v>0.12</v>
      </c>
      <c r="AE2823" s="186">
        <f t="shared" si="697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236" t="str">
        <f t="shared" si="704"/>
        <v>YAMAHA_Mounter</v>
      </c>
      <c r="AS2823" s="22" t="str">
        <f t="shared" si="703"/>
        <v/>
      </c>
      <c r="AT2823" s="238" t="str">
        <f t="shared" si="705"/>
        <v/>
      </c>
    </row>
    <row r="2824" spans="1:46" s="12" customFormat="1">
      <c r="A2824" s="179" t="s">
        <v>170</v>
      </c>
      <c r="B2824" s="179"/>
      <c r="C2824" s="179" t="s">
        <v>170</v>
      </c>
      <c r="D2824" s="39" t="str">
        <f t="shared" si="692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693"/>
        <v>Cancel</v>
      </c>
      <c r="J2824" s="191" t="s">
        <v>2615</v>
      </c>
      <c r="K2824" s="191" t="s">
        <v>3330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694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85">
        <f t="shared" si="696"/>
        <v>135943.19999999998</v>
      </c>
      <c r="AD2824" s="141">
        <v>0.12</v>
      </c>
      <c r="AE2824" s="186">
        <f t="shared" si="697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236" t="str">
        <f t="shared" si="704"/>
        <v>YAMAHA_Mounter</v>
      </c>
      <c r="AS2824" s="22" t="str">
        <f t="shared" si="703"/>
        <v/>
      </c>
      <c r="AT2824" s="238" t="str">
        <f t="shared" si="705"/>
        <v/>
      </c>
    </row>
    <row r="2825" spans="1:46" s="12" customFormat="1">
      <c r="A2825" s="179" t="s">
        <v>170</v>
      </c>
      <c r="B2825" s="179"/>
      <c r="C2825" s="179" t="s">
        <v>170</v>
      </c>
      <c r="D2825" s="39" t="str">
        <f t="shared" si="692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693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694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85">
        <f t="shared" si="696"/>
        <v>92664</v>
      </c>
      <c r="AD2825" s="141">
        <v>0.12</v>
      </c>
      <c r="AE2825" s="186">
        <f t="shared" si="697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236" t="str">
        <f t="shared" si="704"/>
        <v>YAMAHA_Mounter</v>
      </c>
      <c r="AS2825" s="22" t="str">
        <f t="shared" si="703"/>
        <v/>
      </c>
      <c r="AT2825" s="238" t="str">
        <f t="shared" si="705"/>
        <v/>
      </c>
    </row>
    <row r="2826" spans="1:46" s="12" customFormat="1">
      <c r="A2826" s="179" t="s">
        <v>170</v>
      </c>
      <c r="B2826" s="179"/>
      <c r="C2826" s="179" t="s">
        <v>170</v>
      </c>
      <c r="D2826" s="39" t="str">
        <f t="shared" si="692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693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694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85">
        <f t="shared" si="696"/>
        <v>128595.59999999999</v>
      </c>
      <c r="AD2826" s="141">
        <v>0.12</v>
      </c>
      <c r="AE2826" s="186">
        <f t="shared" si="697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236" t="str">
        <f t="shared" si="704"/>
        <v>YAMAHA_Mounter</v>
      </c>
      <c r="AS2826" s="22" t="str">
        <f t="shared" si="703"/>
        <v/>
      </c>
      <c r="AT2826" s="238" t="str">
        <f t="shared" si="705"/>
        <v/>
      </c>
    </row>
    <row r="2827" spans="1:46" s="12" customFormat="1">
      <c r="A2827" s="179" t="s">
        <v>170</v>
      </c>
      <c r="B2827" s="179"/>
      <c r="C2827" s="179" t="s">
        <v>170</v>
      </c>
      <c r="D2827" s="39" t="str">
        <f t="shared" si="692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693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694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3329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85">
        <f t="shared" si="696"/>
        <v>74850.695999999982</v>
      </c>
      <c r="AD2827" s="141">
        <v>0.12</v>
      </c>
      <c r="AE2827" s="186">
        <f t="shared" si="697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236" t="str">
        <f t="shared" si="704"/>
        <v>YAMAHA_Mounter</v>
      </c>
      <c r="AS2827" s="22" t="str">
        <f t="shared" si="703"/>
        <v/>
      </c>
      <c r="AT2827" s="238" t="str">
        <f t="shared" si="705"/>
        <v/>
      </c>
    </row>
    <row r="2828" spans="1:46" s="12" customFormat="1">
      <c r="A2828" s="179" t="s">
        <v>170</v>
      </c>
      <c r="B2828" s="179"/>
      <c r="C2828" s="179" t="s">
        <v>170</v>
      </c>
      <c r="D2828" s="39" t="str">
        <f t="shared" si="692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693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694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3329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85">
        <f t="shared" si="696"/>
        <v>74850.695999999982</v>
      </c>
      <c r="AD2828" s="141">
        <v>0.12</v>
      </c>
      <c r="AE2828" s="186">
        <f t="shared" si="697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236" t="str">
        <f t="shared" si="704"/>
        <v>YAMAHA_Mounter</v>
      </c>
      <c r="AS2828" s="22" t="str">
        <f t="shared" si="703"/>
        <v/>
      </c>
      <c r="AT2828" s="238" t="str">
        <f t="shared" si="705"/>
        <v/>
      </c>
    </row>
    <row r="2829" spans="1:46" s="12" customFormat="1">
      <c r="A2829" s="179" t="s">
        <v>170</v>
      </c>
      <c r="B2829" s="179"/>
      <c r="C2829" s="179" t="s">
        <v>170</v>
      </c>
      <c r="D2829" s="39" t="str">
        <f t="shared" si="692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693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694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85">
        <f t="shared" si="696"/>
        <v>141474</v>
      </c>
      <c r="AD2829" s="141">
        <v>0.12</v>
      </c>
      <c r="AE2829" s="186">
        <f t="shared" si="697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236" t="str">
        <f t="shared" si="704"/>
        <v>YAMAHA_Mounter</v>
      </c>
      <c r="AS2829" s="22" t="str">
        <f t="shared" si="703"/>
        <v/>
      </c>
      <c r="AT2829" s="238" t="str">
        <f t="shared" si="705"/>
        <v/>
      </c>
    </row>
    <row r="2830" spans="1:46" s="12" customFormat="1">
      <c r="A2830" s="179" t="s">
        <v>170</v>
      </c>
      <c r="B2830" s="179"/>
      <c r="C2830" s="179" t="s">
        <v>170</v>
      </c>
      <c r="D2830" s="39" t="str">
        <f t="shared" si="692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693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694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85">
        <f t="shared" si="696"/>
        <v>141474</v>
      </c>
      <c r="AD2830" s="141">
        <v>0.12</v>
      </c>
      <c r="AE2830" s="186">
        <f t="shared" si="697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236" t="str">
        <f t="shared" si="704"/>
        <v>YAMAHA_Mounter</v>
      </c>
      <c r="AS2830" s="22" t="str">
        <f t="shared" si="703"/>
        <v/>
      </c>
      <c r="AT2830" s="238" t="str">
        <f t="shared" si="705"/>
        <v/>
      </c>
    </row>
    <row r="2831" spans="1:46" s="12" customFormat="1">
      <c r="A2831" s="179" t="s">
        <v>170</v>
      </c>
      <c r="B2831" s="179"/>
      <c r="C2831" s="179" t="s">
        <v>170</v>
      </c>
      <c r="D2831" s="39" t="str">
        <f t="shared" si="692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693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694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85">
        <f t="shared" si="696"/>
        <v>103718.39999999999</v>
      </c>
      <c r="AD2831" s="141">
        <v>0.12</v>
      </c>
      <c r="AE2831" s="186">
        <f t="shared" si="697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236" t="str">
        <f t="shared" si="704"/>
        <v>YAMAHA_Mounter</v>
      </c>
      <c r="AS2831" s="22" t="str">
        <f t="shared" si="703"/>
        <v/>
      </c>
      <c r="AT2831" s="238" t="str">
        <f t="shared" si="705"/>
        <v/>
      </c>
    </row>
    <row r="2832" spans="1:46" s="12" customFormat="1">
      <c r="A2832" s="179" t="s">
        <v>170</v>
      </c>
      <c r="B2832" s="179"/>
      <c r="C2832" s="179" t="s">
        <v>170</v>
      </c>
      <c r="D2832" s="39" t="str">
        <f t="shared" si="692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693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694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85">
        <f t="shared" si="696"/>
        <v>95479.646017699139</v>
      </c>
      <c r="AD2832" s="141">
        <v>0.12</v>
      </c>
      <c r="AE2832" s="186">
        <f t="shared" si="697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236" t="str">
        <f t="shared" si="704"/>
        <v>YAMAHA_Mounter</v>
      </c>
      <c r="AS2832" s="22" t="str">
        <f t="shared" si="703"/>
        <v/>
      </c>
      <c r="AT2832" s="238" t="str">
        <f t="shared" si="705"/>
        <v/>
      </c>
    </row>
    <row r="2833" spans="1:46" s="12" customFormat="1">
      <c r="A2833" s="179" t="s">
        <v>170</v>
      </c>
      <c r="B2833" s="179"/>
      <c r="C2833" s="179" t="s">
        <v>170</v>
      </c>
      <c r="D2833" s="39" t="str">
        <f t="shared" si="692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693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694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85">
        <f t="shared" si="696"/>
        <v>81334.513274336306</v>
      </c>
      <c r="AD2833" s="141">
        <v>0.12</v>
      </c>
      <c r="AE2833" s="186">
        <f t="shared" si="697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236" t="str">
        <f t="shared" si="704"/>
        <v>YAMAHA_Mounter</v>
      </c>
      <c r="AS2833" s="22" t="str">
        <f t="shared" si="703"/>
        <v/>
      </c>
      <c r="AT2833" s="238" t="str">
        <f t="shared" si="705"/>
        <v/>
      </c>
    </row>
    <row r="2834" spans="1:46" s="12" customFormat="1">
      <c r="A2834" s="179" t="s">
        <v>170</v>
      </c>
      <c r="B2834" s="179"/>
      <c r="C2834" s="179" t="s">
        <v>170</v>
      </c>
      <c r="D2834" s="39" t="str">
        <f t="shared" si="692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693"/>
        <v>Cancel</v>
      </c>
      <c r="J2834" s="191" t="s">
        <v>2624</v>
      </c>
      <c r="K2834" s="191" t="s">
        <v>3147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694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85">
        <f t="shared" si="696"/>
        <v>78269.73451327435</v>
      </c>
      <c r="AD2834" s="141">
        <v>0.12</v>
      </c>
      <c r="AE2834" s="186">
        <f t="shared" si="697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236" t="str">
        <f t="shared" si="704"/>
        <v>YAMAHA_Mounter</v>
      </c>
      <c r="AS2834" s="22" t="str">
        <f t="shared" si="703"/>
        <v/>
      </c>
      <c r="AT2834" s="238" t="str">
        <f t="shared" si="705"/>
        <v/>
      </c>
    </row>
    <row r="2835" spans="1:46" s="12" customFormat="1">
      <c r="A2835" s="179" t="s">
        <v>170</v>
      </c>
      <c r="B2835" s="179"/>
      <c r="C2835" s="179" t="s">
        <v>170</v>
      </c>
      <c r="D2835" s="39" t="str">
        <f t="shared" si="692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693"/>
        <v>Cancel</v>
      </c>
      <c r="J2835" s="191" t="s">
        <v>2624</v>
      </c>
      <c r="K2835" s="191" t="s">
        <v>3147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694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85">
        <f t="shared" si="696"/>
        <v>78269.73451327435</v>
      </c>
      <c r="AD2835" s="141">
        <v>0.12</v>
      </c>
      <c r="AE2835" s="186">
        <f t="shared" si="697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236" t="str">
        <f t="shared" si="704"/>
        <v>YAMAHA_Mounter</v>
      </c>
      <c r="AS2835" s="22" t="str">
        <f t="shared" si="703"/>
        <v/>
      </c>
      <c r="AT2835" s="238" t="str">
        <f t="shared" si="705"/>
        <v/>
      </c>
    </row>
    <row r="2836" spans="1:46" s="12" customFormat="1">
      <c r="A2836" s="179" t="s">
        <v>170</v>
      </c>
      <c r="B2836" s="179"/>
      <c r="C2836" s="179" t="s">
        <v>170</v>
      </c>
      <c r="D2836" s="39" t="str">
        <f t="shared" si="692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693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694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85">
        <f t="shared" si="696"/>
        <v>105973.40159999998</v>
      </c>
      <c r="AD2836" s="141">
        <v>0.12</v>
      </c>
      <c r="AE2836" s="186">
        <f t="shared" si="697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236" t="str">
        <f t="shared" si="704"/>
        <v>YAMAHA_Mounter</v>
      </c>
      <c r="AS2836" s="22" t="str">
        <f t="shared" si="703"/>
        <v/>
      </c>
      <c r="AT2836" s="238" t="str">
        <f t="shared" si="705"/>
        <v/>
      </c>
    </row>
    <row r="2837" spans="1:46" s="12" customFormat="1">
      <c r="A2837" s="179" t="s">
        <v>170</v>
      </c>
      <c r="B2837" s="179"/>
      <c r="C2837" s="179" t="s">
        <v>170</v>
      </c>
      <c r="D2837" s="39" t="str">
        <f t="shared" si="692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693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694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85">
        <f t="shared" si="696"/>
        <v>124074.1592920354</v>
      </c>
      <c r="AD2837" s="141">
        <v>0.12</v>
      </c>
      <c r="AE2837" s="186">
        <f t="shared" si="697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236" t="str">
        <f t="shared" si="704"/>
        <v>YAMAHA_Mounter</v>
      </c>
      <c r="AS2837" s="22" t="str">
        <f t="shared" si="703"/>
        <v/>
      </c>
      <c r="AT2837" s="238" t="str">
        <f t="shared" si="705"/>
        <v/>
      </c>
    </row>
    <row r="2838" spans="1:46" s="12" customFormat="1">
      <c r="A2838" s="179" t="s">
        <v>170</v>
      </c>
      <c r="B2838" s="179"/>
      <c r="C2838" s="179" t="s">
        <v>170</v>
      </c>
      <c r="D2838" s="39" t="str">
        <f t="shared" si="692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693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694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85">
        <f t="shared" si="696"/>
        <v>119117.76000000001</v>
      </c>
      <c r="AD2838" s="141">
        <v>0.12</v>
      </c>
      <c r="AE2838" s="186">
        <f t="shared" si="697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236" t="str">
        <f t="shared" si="704"/>
        <v>YAMAHA_Mounter</v>
      </c>
      <c r="AS2838" s="22" t="str">
        <f t="shared" si="703"/>
        <v/>
      </c>
      <c r="AT2838" s="238" t="str">
        <f t="shared" si="705"/>
        <v/>
      </c>
    </row>
    <row r="2839" spans="1:46" s="12" customFormat="1">
      <c r="A2839" s="179" t="s">
        <v>170</v>
      </c>
      <c r="B2839" s="179"/>
      <c r="C2839" s="179" t="s">
        <v>170</v>
      </c>
      <c r="D2839" s="39" t="str">
        <f t="shared" si="692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693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694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85">
        <f t="shared" si="696"/>
        <v>75786</v>
      </c>
      <c r="AD2839" s="141">
        <v>0.12</v>
      </c>
      <c r="AE2839" s="186">
        <f t="shared" si="697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236" t="str">
        <f t="shared" si="704"/>
        <v>YAMAHA_Mounter</v>
      </c>
      <c r="AS2839" s="22" t="str">
        <f t="shared" si="703"/>
        <v/>
      </c>
      <c r="AT2839" s="238" t="str">
        <f t="shared" si="705"/>
        <v/>
      </c>
    </row>
    <row r="2840" spans="1:46" s="12" customFormat="1">
      <c r="A2840" s="179" t="s">
        <v>170</v>
      </c>
      <c r="B2840" s="179"/>
      <c r="C2840" s="179" t="s">
        <v>170</v>
      </c>
      <c r="D2840" s="39" t="str">
        <f t="shared" si="692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693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694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85">
        <f t="shared" si="696"/>
        <v>126447.64800000002</v>
      </c>
      <c r="AD2840" s="141">
        <v>0.12</v>
      </c>
      <c r="AE2840" s="186">
        <f t="shared" si="697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236" t="str">
        <f t="shared" si="704"/>
        <v>YAMAHA_Mounter</v>
      </c>
      <c r="AS2840" s="22" t="str">
        <f t="shared" si="703"/>
        <v/>
      </c>
      <c r="AT2840" s="238" t="str">
        <f t="shared" si="705"/>
        <v/>
      </c>
    </row>
    <row r="2841" spans="1:46" s="12" customFormat="1">
      <c r="A2841" s="179" t="s">
        <v>170</v>
      </c>
      <c r="B2841" s="179"/>
      <c r="C2841" s="179" t="s">
        <v>170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85">
        <f t="shared" ref="AC2841:AC2904" si="711">IF(R2841&lt;&gt;"",AB2841*AD2841,"")</f>
        <v>173469.02654867258</v>
      </c>
      <c r="AD2841" s="141">
        <v>0.12</v>
      </c>
      <c r="AE2841" s="186">
        <f t="shared" ref="AE2841:AE2904" si="712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236" t="str">
        <f t="shared" si="704"/>
        <v>YAMAHA_Mounter</v>
      </c>
      <c r="AS2841" s="22" t="str">
        <f t="shared" si="703"/>
        <v/>
      </c>
      <c r="AT2841" s="238" t="str">
        <f t="shared" si="705"/>
        <v/>
      </c>
    </row>
    <row r="2842" spans="1:46" s="12" customFormat="1">
      <c r="A2842" s="179" t="s">
        <v>170</v>
      </c>
      <c r="B2842" s="179"/>
      <c r="C2842" s="179" t="s">
        <v>170</v>
      </c>
      <c r="D2842" s="39" t="str">
        <f t="shared" si="707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708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709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85">
        <f t="shared" si="711"/>
        <v>173469.02654867258</v>
      </c>
      <c r="AD2842" s="141">
        <v>0.12</v>
      </c>
      <c r="AE2842" s="186">
        <f t="shared" si="712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236" t="str">
        <f t="shared" si="704"/>
        <v>YAMAHA_Mounter</v>
      </c>
      <c r="AS2842" s="22" t="str">
        <f t="shared" si="703"/>
        <v/>
      </c>
      <c r="AT2842" s="238" t="str">
        <f t="shared" si="705"/>
        <v/>
      </c>
    </row>
    <row r="2843" spans="1:46" s="12" customFormat="1">
      <c r="A2843" s="179" t="s">
        <v>170</v>
      </c>
      <c r="B2843" s="179"/>
      <c r="C2843" s="179" t="s">
        <v>170</v>
      </c>
      <c r="D2843" s="39" t="str">
        <f t="shared" si="707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708"/>
        <v>Cancel</v>
      </c>
      <c r="J2843" s="191" t="s">
        <v>2633</v>
      </c>
      <c r="K2843" s="191" t="s">
        <v>3334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709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85">
        <f t="shared" si="711"/>
        <v>127176</v>
      </c>
      <c r="AD2843" s="141">
        <v>0.12</v>
      </c>
      <c r="AE2843" s="186">
        <f t="shared" si="712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236" t="str">
        <f t="shared" si="704"/>
        <v>YAMAHA_Mounter</v>
      </c>
      <c r="AS2843" s="22" t="str">
        <f t="shared" si="703"/>
        <v/>
      </c>
      <c r="AT2843" s="238" t="str">
        <f t="shared" si="705"/>
        <v/>
      </c>
    </row>
    <row r="2844" spans="1:46" s="12" customFormat="1">
      <c r="A2844" s="179" t="s">
        <v>170</v>
      </c>
      <c r="B2844" s="179"/>
      <c r="C2844" s="179" t="s">
        <v>170</v>
      </c>
      <c r="D2844" s="39" t="str">
        <f t="shared" si="707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708"/>
        <v>Cancel</v>
      </c>
      <c r="J2844" s="191" t="s">
        <v>2633</v>
      </c>
      <c r="K2844" s="191" t="s">
        <v>3334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709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85">
        <f t="shared" si="711"/>
        <v>127176</v>
      </c>
      <c r="AD2844" s="141">
        <v>0.12</v>
      </c>
      <c r="AE2844" s="186">
        <f t="shared" si="712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236" t="str">
        <f t="shared" si="704"/>
        <v>YAMAHA_Mounter</v>
      </c>
      <c r="AS2844" s="22" t="str">
        <f t="shared" si="703"/>
        <v/>
      </c>
      <c r="AT2844" s="238" t="str">
        <f t="shared" si="705"/>
        <v/>
      </c>
    </row>
    <row r="2845" spans="1:46" s="12" customFormat="1">
      <c r="A2845" s="179" t="s">
        <v>170</v>
      </c>
      <c r="B2845" s="179"/>
      <c r="C2845" s="179" t="s">
        <v>170</v>
      </c>
      <c r="D2845" s="39" t="str">
        <f t="shared" si="707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708"/>
        <v>Cancel</v>
      </c>
      <c r="J2845" s="191" t="s">
        <v>2633</v>
      </c>
      <c r="K2845" s="191" t="s">
        <v>3334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709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85">
        <f t="shared" si="711"/>
        <v>127176</v>
      </c>
      <c r="AD2845" s="141">
        <v>0.12</v>
      </c>
      <c r="AE2845" s="186">
        <f t="shared" si="712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236" t="str">
        <f t="shared" si="704"/>
        <v>YAMAHA_Mounter</v>
      </c>
      <c r="AS2845" s="22" t="str">
        <f t="shared" si="703"/>
        <v/>
      </c>
      <c r="AT2845" s="238" t="str">
        <f t="shared" si="705"/>
        <v/>
      </c>
    </row>
    <row r="2846" spans="1:46" s="12" customFormat="1">
      <c r="A2846" s="179" t="s">
        <v>170</v>
      </c>
      <c r="B2846" s="179"/>
      <c r="C2846" s="179" t="s">
        <v>170</v>
      </c>
      <c r="D2846" s="39" t="str">
        <f t="shared" si="707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708"/>
        <v>Cancel</v>
      </c>
      <c r="J2846" s="191" t="s">
        <v>2633</v>
      </c>
      <c r="K2846" s="191" t="s">
        <v>3334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709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85">
        <f t="shared" si="711"/>
        <v>127176</v>
      </c>
      <c r="AD2846" s="141">
        <v>0.12</v>
      </c>
      <c r="AE2846" s="186">
        <f t="shared" si="712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236" t="str">
        <f t="shared" si="704"/>
        <v>YAMAHA_Mounter</v>
      </c>
      <c r="AS2846" s="22" t="str">
        <f t="shared" si="703"/>
        <v/>
      </c>
      <c r="AT2846" s="238" t="str">
        <f t="shared" si="705"/>
        <v/>
      </c>
    </row>
    <row r="2847" spans="1:46" s="12" customFormat="1">
      <c r="A2847" s="179" t="s">
        <v>170</v>
      </c>
      <c r="B2847" s="179"/>
      <c r="C2847" s="179" t="s">
        <v>170</v>
      </c>
      <c r="D2847" s="39" t="str">
        <f t="shared" si="707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708"/>
        <v>Cancel</v>
      </c>
      <c r="J2847" s="191" t="s">
        <v>2633</v>
      </c>
      <c r="K2847" s="191" t="s">
        <v>3334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709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85">
        <f t="shared" si="711"/>
        <v>218016</v>
      </c>
      <c r="AD2847" s="141">
        <v>0.12</v>
      </c>
      <c r="AE2847" s="186">
        <f t="shared" si="712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236" t="str">
        <f t="shared" si="704"/>
        <v>YAMAHA_Mounter</v>
      </c>
      <c r="AS2847" s="22" t="str">
        <f t="shared" si="703"/>
        <v/>
      </c>
      <c r="AT2847" s="238" t="str">
        <f t="shared" si="705"/>
        <v/>
      </c>
    </row>
    <row r="2848" spans="1:46" s="12" customFormat="1">
      <c r="A2848" s="179" t="s">
        <v>170</v>
      </c>
      <c r="B2848" s="179"/>
      <c r="C2848" s="179" t="s">
        <v>170</v>
      </c>
      <c r="D2848" s="39" t="str">
        <f t="shared" si="707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708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709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85">
        <f t="shared" si="711"/>
        <v>79557.671999999991</v>
      </c>
      <c r="AD2848" s="141">
        <v>0.12</v>
      </c>
      <c r="AE2848" s="186">
        <f t="shared" si="712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236" t="str">
        <f t="shared" si="704"/>
        <v>YAMAHA_Mounter</v>
      </c>
      <c r="AS2848" s="22" t="str">
        <f t="shared" si="703"/>
        <v/>
      </c>
      <c r="AT2848" s="238" t="str">
        <f t="shared" si="705"/>
        <v/>
      </c>
    </row>
    <row r="2849" spans="1:46" s="12" customFormat="1">
      <c r="A2849" s="179" t="s">
        <v>170</v>
      </c>
      <c r="B2849" s="179"/>
      <c r="C2849" s="179" t="s">
        <v>170</v>
      </c>
      <c r="D2849" s="39" t="str">
        <f t="shared" si="707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708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709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85">
        <f t="shared" si="711"/>
        <v>112081.8</v>
      </c>
      <c r="AD2849" s="141">
        <v>0.12</v>
      </c>
      <c r="AE2849" s="186">
        <f t="shared" si="712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236" t="str">
        <f t="shared" si="704"/>
        <v>YAMAHA_Mounter</v>
      </c>
      <c r="AS2849" s="22" t="str">
        <f t="shared" si="703"/>
        <v/>
      </c>
      <c r="AT2849" s="238" t="str">
        <f t="shared" si="705"/>
        <v/>
      </c>
    </row>
    <row r="2850" spans="1:46" s="12" customFormat="1">
      <c r="A2850" s="179" t="s">
        <v>170</v>
      </c>
      <c r="B2850" s="179"/>
      <c r="C2850" s="179" t="s">
        <v>170</v>
      </c>
      <c r="D2850" s="39" t="str">
        <f t="shared" si="707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708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709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85">
        <f t="shared" si="711"/>
        <v>82914.3</v>
      </c>
      <c r="AD2850" s="141">
        <v>0.12</v>
      </c>
      <c r="AE2850" s="186">
        <f t="shared" si="712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236" t="str">
        <f t="shared" si="704"/>
        <v>YAMAHA_Mounter</v>
      </c>
      <c r="AS2850" s="22" t="str">
        <f t="shared" si="703"/>
        <v/>
      </c>
      <c r="AT2850" s="238" t="str">
        <f t="shared" si="705"/>
        <v/>
      </c>
    </row>
    <row r="2851" spans="1:46" s="12" customFormat="1">
      <c r="A2851" s="179" t="s">
        <v>170</v>
      </c>
      <c r="B2851" s="179"/>
      <c r="C2851" s="179" t="s">
        <v>170</v>
      </c>
      <c r="D2851" s="39" t="str">
        <f t="shared" si="707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708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709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85">
        <f t="shared" si="711"/>
        <v>82914.3</v>
      </c>
      <c r="AD2851" s="141">
        <v>0.12</v>
      </c>
      <c r="AE2851" s="186">
        <f t="shared" si="712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236" t="str">
        <f t="shared" si="704"/>
        <v>YAMAHA_Mounter</v>
      </c>
      <c r="AS2851" s="22" t="str">
        <f t="shared" si="703"/>
        <v/>
      </c>
      <c r="AT2851" s="238" t="str">
        <f t="shared" si="705"/>
        <v/>
      </c>
    </row>
    <row r="2852" spans="1:46" s="12" customFormat="1">
      <c r="A2852" s="179" t="s">
        <v>170</v>
      </c>
      <c r="B2852" s="179"/>
      <c r="C2852" s="179" t="s">
        <v>170</v>
      </c>
      <c r="D2852" s="39" t="str">
        <f t="shared" si="707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708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709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85">
        <f t="shared" si="711"/>
        <v>85386</v>
      </c>
      <c r="AD2852" s="141">
        <v>0.12</v>
      </c>
      <c r="AE2852" s="186">
        <f t="shared" si="712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236" t="str">
        <f t="shared" si="704"/>
        <v>YAMAHA_Mounter</v>
      </c>
      <c r="AS2852" s="22" t="str">
        <f t="shared" si="703"/>
        <v/>
      </c>
      <c r="AT2852" s="238" t="str">
        <f t="shared" si="705"/>
        <v/>
      </c>
    </row>
    <row r="2853" spans="1:46" s="12" customFormat="1">
      <c r="A2853" s="179" t="s">
        <v>170</v>
      </c>
      <c r="B2853" s="179"/>
      <c r="C2853" s="179" t="s">
        <v>170</v>
      </c>
      <c r="D2853" s="39" t="str">
        <f t="shared" si="707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708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709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85">
        <f t="shared" si="711"/>
        <v>120000</v>
      </c>
      <c r="AD2853" s="141">
        <v>0.12</v>
      </c>
      <c r="AE2853" s="186">
        <f t="shared" si="712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236" t="str">
        <f t="shared" si="704"/>
        <v>YAMAHA_Mounter</v>
      </c>
      <c r="AS2853" s="22" t="str">
        <f t="shared" si="703"/>
        <v/>
      </c>
      <c r="AT2853" s="238" t="str">
        <f t="shared" si="705"/>
        <v/>
      </c>
    </row>
    <row r="2854" spans="1:46" s="12" customFormat="1">
      <c r="A2854" s="179" t="s">
        <v>170</v>
      </c>
      <c r="B2854" s="179"/>
      <c r="C2854" s="179" t="s">
        <v>170</v>
      </c>
      <c r="D2854" s="39" t="str">
        <f t="shared" si="707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708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709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85">
        <f t="shared" si="711"/>
        <v>66000</v>
      </c>
      <c r="AD2854" s="141">
        <v>0.12</v>
      </c>
      <c r="AE2854" s="186">
        <f t="shared" si="712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236" t="str">
        <f t="shared" si="704"/>
        <v>YAMAHA_Mounter</v>
      </c>
      <c r="AS2854" s="22" t="str">
        <f t="shared" si="703"/>
        <v/>
      </c>
      <c r="AT2854" s="238" t="str">
        <f t="shared" si="705"/>
        <v/>
      </c>
    </row>
    <row r="2855" spans="1:46" s="12" customFormat="1">
      <c r="A2855" s="179" t="s">
        <v>170</v>
      </c>
      <c r="B2855" s="179"/>
      <c r="C2855" s="179" t="s">
        <v>170</v>
      </c>
      <c r="D2855" s="39" t="str">
        <f t="shared" si="707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708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709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85">
        <f t="shared" si="711"/>
        <v>70626</v>
      </c>
      <c r="AD2855" s="141">
        <v>0.12</v>
      </c>
      <c r="AE2855" s="186">
        <f t="shared" si="712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236" t="str">
        <f t="shared" si="704"/>
        <v>YAMAHA_Mounter</v>
      </c>
      <c r="AS2855" s="22" t="str">
        <f t="shared" si="703"/>
        <v/>
      </c>
      <c r="AT2855" s="238" t="str">
        <f t="shared" si="705"/>
        <v/>
      </c>
    </row>
    <row r="2856" spans="1:46" s="12" customFormat="1">
      <c r="A2856" s="179" t="s">
        <v>170</v>
      </c>
      <c r="B2856" s="179"/>
      <c r="C2856" s="179" t="s">
        <v>170</v>
      </c>
      <c r="D2856" s="39" t="str">
        <f t="shared" si="707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708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709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85">
        <f t="shared" si="711"/>
        <v>70626</v>
      </c>
      <c r="AD2856" s="141">
        <v>0.12</v>
      </c>
      <c r="AE2856" s="186">
        <f t="shared" si="712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236" t="str">
        <f t="shared" si="704"/>
        <v>YAMAHA_Mounter</v>
      </c>
      <c r="AS2856" s="22" t="str">
        <f t="shared" si="703"/>
        <v/>
      </c>
      <c r="AT2856" s="238" t="str">
        <f t="shared" si="705"/>
        <v/>
      </c>
    </row>
    <row r="2857" spans="1:46" s="12" customFormat="1">
      <c r="A2857" s="179" t="s">
        <v>170</v>
      </c>
      <c r="B2857" s="179"/>
      <c r="C2857" s="179" t="s">
        <v>170</v>
      </c>
      <c r="D2857" s="39" t="str">
        <f t="shared" si="707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708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709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85">
        <f t="shared" si="711"/>
        <v>118975.22123893806</v>
      </c>
      <c r="AD2857" s="141">
        <v>0.12</v>
      </c>
      <c r="AE2857" s="186">
        <f t="shared" si="712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236" t="str">
        <f t="shared" si="704"/>
        <v>YAMAHA_Mounter</v>
      </c>
      <c r="AS2857" s="22" t="str">
        <f t="shared" si="703"/>
        <v/>
      </c>
      <c r="AT2857" s="238" t="str">
        <f t="shared" si="705"/>
        <v/>
      </c>
    </row>
    <row r="2858" spans="1:46" s="12" customFormat="1">
      <c r="A2858" s="179" t="s">
        <v>170</v>
      </c>
      <c r="B2858" s="179"/>
      <c r="C2858" s="179" t="s">
        <v>170</v>
      </c>
      <c r="D2858" s="39" t="str">
        <f t="shared" si="707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708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709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85">
        <f t="shared" si="711"/>
        <v>69849.343200000003</v>
      </c>
      <c r="AD2858" s="141">
        <v>0.12</v>
      </c>
      <c r="AE2858" s="186">
        <f t="shared" si="712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236" t="str">
        <f t="shared" si="704"/>
        <v>YAMAHA_Mounter</v>
      </c>
      <c r="AS2858" s="22" t="str">
        <f t="shared" si="703"/>
        <v/>
      </c>
      <c r="AT2858" s="238" t="str">
        <f t="shared" si="705"/>
        <v/>
      </c>
    </row>
    <row r="2859" spans="1:46" s="12" customFormat="1">
      <c r="A2859" s="195" t="s">
        <v>170</v>
      </c>
      <c r="B2859" s="179"/>
      <c r="C2859" s="179" t="s">
        <v>170</v>
      </c>
      <c r="D2859" s="39" t="str">
        <f t="shared" si="707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708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709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85">
        <f t="shared" si="711"/>
        <v>241401.60000000001</v>
      </c>
      <c r="AD2859" s="141">
        <v>0.12</v>
      </c>
      <c r="AE2859" s="186">
        <f t="shared" si="712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236" t="str">
        <f t="shared" si="704"/>
        <v>YAMAHA_Mounter</v>
      </c>
      <c r="AS2859" s="22" t="str">
        <f t="shared" si="703"/>
        <v/>
      </c>
      <c r="AT2859" s="238" t="str">
        <f t="shared" si="705"/>
        <v/>
      </c>
    </row>
    <row r="2860" spans="1:46" s="12" customFormat="1">
      <c r="A2860" s="195" t="s">
        <v>170</v>
      </c>
      <c r="B2860" s="179"/>
      <c r="C2860" s="179" t="s">
        <v>170</v>
      </c>
      <c r="D2860" s="39" t="str">
        <f t="shared" si="707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708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709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85">
        <f t="shared" si="711"/>
        <v>122864.04</v>
      </c>
      <c r="AD2860" s="141">
        <v>0.12</v>
      </c>
      <c r="AE2860" s="186">
        <f t="shared" si="712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236" t="str">
        <f t="shared" si="704"/>
        <v>YAMAHA_Mounter</v>
      </c>
      <c r="AS2860" s="22" t="str">
        <f t="shared" si="703"/>
        <v/>
      </c>
      <c r="AT2860" s="238" t="str">
        <f t="shared" si="705"/>
        <v/>
      </c>
    </row>
    <row r="2861" spans="1:46" s="12" customFormat="1">
      <c r="A2861" s="195" t="s">
        <v>170</v>
      </c>
      <c r="B2861" s="179"/>
      <c r="C2861" s="179" t="s">
        <v>170</v>
      </c>
      <c r="D2861" s="39" t="str">
        <f t="shared" si="707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708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709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85">
        <f t="shared" si="711"/>
        <v>122864.04</v>
      </c>
      <c r="AD2861" s="141">
        <v>0.12</v>
      </c>
      <c r="AE2861" s="186">
        <f t="shared" si="712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236" t="str">
        <f t="shared" si="704"/>
        <v>YAMAHA_Mounter</v>
      </c>
      <c r="AS2861" s="22" t="str">
        <f t="shared" si="703"/>
        <v/>
      </c>
      <c r="AT2861" s="238" t="str">
        <f t="shared" si="705"/>
        <v/>
      </c>
    </row>
    <row r="2862" spans="1:46" s="12" customFormat="1">
      <c r="A2862" s="195" t="s">
        <v>170</v>
      </c>
      <c r="B2862" s="179"/>
      <c r="C2862" s="179" t="s">
        <v>170</v>
      </c>
      <c r="D2862" s="39" t="str">
        <f t="shared" si="707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708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709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85">
        <f t="shared" si="711"/>
        <v>241401.60000000001</v>
      </c>
      <c r="AD2862" s="141">
        <v>0.12</v>
      </c>
      <c r="AE2862" s="186">
        <f t="shared" si="712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236" t="str">
        <f t="shared" si="704"/>
        <v>YAMAHA_Mounter</v>
      </c>
      <c r="AS2862" s="22" t="str">
        <f t="shared" si="703"/>
        <v/>
      </c>
      <c r="AT2862" s="238" t="str">
        <f t="shared" si="705"/>
        <v/>
      </c>
    </row>
    <row r="2863" spans="1:46" s="12" customFormat="1">
      <c r="A2863" s="195" t="s">
        <v>34</v>
      </c>
      <c r="B2863" s="179"/>
      <c r="C2863" s="179" t="s">
        <v>170</v>
      </c>
      <c r="D2863" s="39" t="str">
        <f t="shared" si="707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708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709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85">
        <f t="shared" si="711"/>
        <v>92856</v>
      </c>
      <c r="AD2863" s="141">
        <v>0.12</v>
      </c>
      <c r="AE2863" s="186">
        <f t="shared" si="712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236" t="str">
        <f t="shared" si="704"/>
        <v>YAMAHA_Mounter</v>
      </c>
      <c r="AS2863" s="22" t="str">
        <f t="shared" si="703"/>
        <v/>
      </c>
      <c r="AT2863" s="238" t="str">
        <f t="shared" si="705"/>
        <v/>
      </c>
    </row>
    <row r="2864" spans="1:46" s="12" customFormat="1">
      <c r="A2864" s="195" t="s">
        <v>34</v>
      </c>
      <c r="B2864" s="179"/>
      <c r="C2864" s="179" t="s">
        <v>170</v>
      </c>
      <c r="D2864" s="39" t="str">
        <f t="shared" si="707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708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709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85">
        <f t="shared" si="711"/>
        <v>71394</v>
      </c>
      <c r="AD2864" s="141">
        <v>0.12</v>
      </c>
      <c r="AE2864" s="186">
        <f t="shared" si="712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236" t="str">
        <f t="shared" si="704"/>
        <v>YAMAHA_Mounter</v>
      </c>
      <c r="AS2864" s="22" t="str">
        <f t="shared" si="703"/>
        <v/>
      </c>
      <c r="AT2864" s="238" t="str">
        <f t="shared" si="705"/>
        <v/>
      </c>
    </row>
    <row r="2865" spans="1:46" s="12" customFormat="1">
      <c r="A2865" s="195" t="s">
        <v>34</v>
      </c>
      <c r="B2865" s="179"/>
      <c r="C2865" s="179" t="s">
        <v>170</v>
      </c>
      <c r="D2865" s="39" t="str">
        <f t="shared" si="707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708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709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85">
        <f t="shared" si="711"/>
        <v>71394</v>
      </c>
      <c r="AD2865" s="141">
        <v>0.12</v>
      </c>
      <c r="AE2865" s="186">
        <f t="shared" si="712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236" t="str">
        <f t="shared" si="704"/>
        <v>YAMAHA_Mounter</v>
      </c>
      <c r="AS2865" s="22" t="str">
        <f t="shared" si="703"/>
        <v/>
      </c>
      <c r="AT2865" s="238" t="str">
        <f t="shared" si="705"/>
        <v/>
      </c>
    </row>
    <row r="2866" spans="1:46" s="12" customFormat="1">
      <c r="A2866" s="195" t="s">
        <v>170</v>
      </c>
      <c r="B2866" s="179"/>
      <c r="C2866" s="179" t="s">
        <v>170</v>
      </c>
      <c r="D2866" s="39" t="str">
        <f t="shared" si="707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708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709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85">
        <f t="shared" si="711"/>
        <v>130328.79999999999</v>
      </c>
      <c r="AD2866" s="141">
        <v>0.1258</v>
      </c>
      <c r="AE2866" s="186">
        <f t="shared" si="712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236" t="str">
        <f t="shared" si="704"/>
        <v>YAMAHA_Mounter</v>
      </c>
      <c r="AS2866" s="22" t="str">
        <f t="shared" si="703"/>
        <v/>
      </c>
      <c r="AT2866" s="238" t="str">
        <f t="shared" si="705"/>
        <v/>
      </c>
    </row>
    <row r="2867" spans="1:46" s="12" customFormat="1">
      <c r="A2867" s="195" t="s">
        <v>170</v>
      </c>
      <c r="B2867" s="179"/>
      <c r="C2867" s="179" t="s">
        <v>170</v>
      </c>
      <c r="D2867" s="39" t="str">
        <f t="shared" si="707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708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709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85">
        <f t="shared" si="711"/>
        <v>97746.599999999991</v>
      </c>
      <c r="AD2867" s="141">
        <v>0.1258</v>
      </c>
      <c r="AE2867" s="186">
        <f t="shared" si="712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236" t="str">
        <f t="shared" si="704"/>
        <v>YAMAHA_Mounter</v>
      </c>
      <c r="AS2867" s="22" t="str">
        <f t="shared" si="703"/>
        <v/>
      </c>
      <c r="AT2867" s="238" t="str">
        <f t="shared" si="705"/>
        <v/>
      </c>
    </row>
    <row r="2868" spans="1:46" s="12" customFormat="1">
      <c r="A2868" s="195" t="s">
        <v>170</v>
      </c>
      <c r="B2868" s="179"/>
      <c r="C2868" s="179" t="s">
        <v>170</v>
      </c>
      <c r="D2868" s="39" t="str">
        <f t="shared" si="707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708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709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85">
        <f t="shared" si="711"/>
        <v>248640</v>
      </c>
      <c r="AD2868" s="141">
        <v>0.12</v>
      </c>
      <c r="AE2868" s="186">
        <f t="shared" si="712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236" t="str">
        <f t="shared" si="704"/>
        <v>YAMAHA_Mounter</v>
      </c>
      <c r="AS2868" s="22" t="str">
        <f t="shared" si="703"/>
        <v/>
      </c>
      <c r="AT2868" s="238" t="str">
        <f t="shared" si="705"/>
        <v/>
      </c>
    </row>
    <row r="2869" spans="1:46" s="12" customFormat="1">
      <c r="A2869" s="195" t="s">
        <v>170</v>
      </c>
      <c r="B2869" s="179"/>
      <c r="C2869" s="179" t="s">
        <v>170</v>
      </c>
      <c r="D2869" s="39" t="str">
        <f t="shared" si="707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708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709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85">
        <f t="shared" si="711"/>
        <v>369936.00000000006</v>
      </c>
      <c r="AD2869" s="141">
        <v>0.12</v>
      </c>
      <c r="AE2869" s="186">
        <f t="shared" si="712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236" t="str">
        <f t="shared" si="704"/>
        <v>YAMAHA_Mounter</v>
      </c>
      <c r="AS2869" s="22" t="str">
        <f t="shared" si="703"/>
        <v/>
      </c>
      <c r="AT2869" s="238" t="str">
        <f t="shared" si="705"/>
        <v/>
      </c>
    </row>
    <row r="2870" spans="1:46" s="12" customFormat="1">
      <c r="A2870" s="195" t="s">
        <v>170</v>
      </c>
      <c r="B2870" s="179"/>
      <c r="C2870" s="179" t="s">
        <v>170</v>
      </c>
      <c r="D2870" s="39" t="str">
        <f t="shared" si="707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708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709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85">
        <f t="shared" si="711"/>
        <v>93240</v>
      </c>
      <c r="AD2870" s="141">
        <v>0.12</v>
      </c>
      <c r="AE2870" s="186">
        <f t="shared" si="712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236" t="str">
        <f t="shared" si="704"/>
        <v>YAMAHA_Mounter</v>
      </c>
      <c r="AS2870" s="22" t="str">
        <f t="shared" si="703"/>
        <v/>
      </c>
      <c r="AT2870" s="238" t="str">
        <f t="shared" si="705"/>
        <v/>
      </c>
    </row>
    <row r="2871" spans="1:46" s="12" customFormat="1">
      <c r="A2871" s="195" t="s">
        <v>170</v>
      </c>
      <c r="B2871" s="179"/>
      <c r="C2871" s="179" t="s">
        <v>170</v>
      </c>
      <c r="D2871" s="39" t="str">
        <f t="shared" si="707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708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709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85">
        <f t="shared" si="711"/>
        <v>195493.19999999998</v>
      </c>
      <c r="AD2871" s="141">
        <v>0.1258</v>
      </c>
      <c r="AE2871" s="186">
        <f t="shared" si="712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236" t="str">
        <f t="shared" si="704"/>
        <v>YAMAHA_Mounter</v>
      </c>
      <c r="AS2871" s="22" t="str">
        <f t="shared" si="703"/>
        <v/>
      </c>
      <c r="AT2871" s="238" t="str">
        <f t="shared" si="705"/>
        <v/>
      </c>
    </row>
    <row r="2872" spans="1:46" s="12" customFormat="1">
      <c r="A2872" s="179" t="s">
        <v>170</v>
      </c>
      <c r="B2872" s="179"/>
      <c r="C2872" s="179" t="s">
        <v>170</v>
      </c>
      <c r="D2872" s="39" t="str">
        <f t="shared" si="707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708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709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85">
        <f t="shared" si="711"/>
        <v>160311.5044247788</v>
      </c>
      <c r="AD2872" s="141">
        <v>0.12</v>
      </c>
      <c r="AE2872" s="186">
        <f t="shared" si="712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236" t="str">
        <f t="shared" si="704"/>
        <v>YAMAHA_Mounter</v>
      </c>
      <c r="AS2872" s="22" t="str">
        <f t="shared" si="703"/>
        <v/>
      </c>
      <c r="AT2872" s="238" t="str">
        <f t="shared" si="705"/>
        <v/>
      </c>
    </row>
    <row r="2873" spans="1:46" s="12" customFormat="1">
      <c r="A2873" s="179" t="s">
        <v>170</v>
      </c>
      <c r="B2873" s="179"/>
      <c r="C2873" s="179" t="s">
        <v>170</v>
      </c>
      <c r="D2873" s="39" t="str">
        <f t="shared" si="707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708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709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85">
        <f t="shared" si="711"/>
        <v>101844.95575221241</v>
      </c>
      <c r="AD2873" s="141">
        <v>0.12</v>
      </c>
      <c r="AE2873" s="186">
        <f t="shared" si="712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236" t="str">
        <f t="shared" si="704"/>
        <v>YAMAHA_Mounter</v>
      </c>
      <c r="AS2873" s="22" t="str">
        <f t="shared" si="703"/>
        <v/>
      </c>
      <c r="AT2873" s="238" t="str">
        <f t="shared" si="705"/>
        <v/>
      </c>
    </row>
    <row r="2874" spans="1:46" s="12" customFormat="1">
      <c r="A2874" s="179" t="s">
        <v>170</v>
      </c>
      <c r="B2874" s="179"/>
      <c r="C2874" s="179" t="s">
        <v>170</v>
      </c>
      <c r="D2874" s="39" t="str">
        <f t="shared" si="707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708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709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85">
        <f t="shared" si="711"/>
        <v>101844.95575221241</v>
      </c>
      <c r="AD2874" s="141">
        <v>0.12</v>
      </c>
      <c r="AE2874" s="186">
        <f t="shared" si="712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236" t="str">
        <f t="shared" si="704"/>
        <v>YAMAHA_Mounter</v>
      </c>
      <c r="AS2874" s="22" t="str">
        <f t="shared" si="703"/>
        <v/>
      </c>
      <c r="AT2874" s="238" t="str">
        <f t="shared" si="705"/>
        <v/>
      </c>
    </row>
    <row r="2875" spans="1:46" s="12" customFormat="1">
      <c r="A2875" s="195" t="s">
        <v>170</v>
      </c>
      <c r="B2875" s="179"/>
      <c r="C2875" s="179" t="s">
        <v>170</v>
      </c>
      <c r="D2875" s="39" t="str">
        <f t="shared" si="707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708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709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85">
        <f t="shared" si="711"/>
        <v>176814.15929203545</v>
      </c>
      <c r="AD2875" s="141">
        <v>0.12</v>
      </c>
      <c r="AE2875" s="186">
        <f t="shared" si="712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236" t="str">
        <f t="shared" si="704"/>
        <v>YAMAHA_Mounter</v>
      </c>
      <c r="AS2875" s="22" t="str">
        <f t="shared" si="703"/>
        <v/>
      </c>
      <c r="AT2875" s="238" t="str">
        <f t="shared" si="705"/>
        <v/>
      </c>
    </row>
    <row r="2876" spans="1:46" s="12" customFormat="1">
      <c r="A2876" s="195" t="s">
        <v>170</v>
      </c>
      <c r="B2876" s="179"/>
      <c r="C2876" s="179" t="s">
        <v>170</v>
      </c>
      <c r="D2876" s="39" t="str">
        <f t="shared" si="707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708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709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85">
        <f t="shared" si="711"/>
        <v>176814.15929203545</v>
      </c>
      <c r="AD2876" s="141">
        <v>0.12</v>
      </c>
      <c r="AE2876" s="186">
        <f t="shared" si="712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236" t="str">
        <f t="shared" si="704"/>
        <v>YAMAHA_Mounter</v>
      </c>
      <c r="AS2876" s="22" t="str">
        <f t="shared" si="703"/>
        <v/>
      </c>
      <c r="AT2876" s="238" t="str">
        <f t="shared" si="705"/>
        <v/>
      </c>
    </row>
    <row r="2877" spans="1:46" s="12" customFormat="1">
      <c r="A2877" s="195" t="s">
        <v>35</v>
      </c>
      <c r="B2877" s="179"/>
      <c r="C2877" s="179" t="s">
        <v>170</v>
      </c>
      <c r="D2877" s="39" t="str">
        <f t="shared" si="707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708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709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85">
        <f t="shared" si="711"/>
        <v>89066.138495575229</v>
      </c>
      <c r="AD2877" s="141">
        <v>0.12</v>
      </c>
      <c r="AE2877" s="186">
        <f t="shared" si="712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236" t="str">
        <f t="shared" si="704"/>
        <v>YAMAHA_Mounter</v>
      </c>
      <c r="AS2877" s="22" t="str">
        <f t="shared" si="703"/>
        <v/>
      </c>
      <c r="AT2877" s="238" t="str">
        <f t="shared" si="705"/>
        <v/>
      </c>
    </row>
    <row r="2878" spans="1:46" s="12" customFormat="1">
      <c r="A2878" s="195" t="s">
        <v>35</v>
      </c>
      <c r="B2878" s="179"/>
      <c r="C2878" s="179" t="s">
        <v>170</v>
      </c>
      <c r="D2878" s="39" t="str">
        <f t="shared" si="707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708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709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85">
        <f t="shared" si="711"/>
        <v>89066.138495575229</v>
      </c>
      <c r="AD2878" s="141">
        <v>0.12</v>
      </c>
      <c r="AE2878" s="186">
        <f t="shared" si="712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236" t="str">
        <f t="shared" si="704"/>
        <v>YAMAHA_Mounter</v>
      </c>
      <c r="AS2878" s="22" t="str">
        <f t="shared" si="703"/>
        <v/>
      </c>
      <c r="AT2878" s="238" t="str">
        <f t="shared" si="705"/>
        <v/>
      </c>
    </row>
    <row r="2879" spans="1:46" s="12" customFormat="1">
      <c r="A2879" s="195" t="s">
        <v>35</v>
      </c>
      <c r="B2879" s="179"/>
      <c r="C2879" s="179" t="s">
        <v>170</v>
      </c>
      <c r="D2879" s="39" t="str">
        <f t="shared" si="707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708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709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85">
        <f t="shared" si="711"/>
        <v>67657.631999999998</v>
      </c>
      <c r="AD2879" s="141">
        <v>0.12</v>
      </c>
      <c r="AE2879" s="186">
        <f t="shared" si="712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236" t="str">
        <f t="shared" si="704"/>
        <v>YAMAHA_Mounter</v>
      </c>
      <c r="AS2879" s="22" t="str">
        <f t="shared" si="703"/>
        <v/>
      </c>
      <c r="AT2879" s="238" t="str">
        <f t="shared" si="705"/>
        <v/>
      </c>
    </row>
    <row r="2880" spans="1:46" s="12" customFormat="1">
      <c r="A2880" s="195" t="s">
        <v>35</v>
      </c>
      <c r="B2880" s="179"/>
      <c r="C2880" s="179" t="s">
        <v>170</v>
      </c>
      <c r="D2880" s="39" t="str">
        <f t="shared" si="707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708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709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85">
        <f t="shared" si="711"/>
        <v>67657.631999999998</v>
      </c>
      <c r="AD2880" s="141">
        <v>0.12</v>
      </c>
      <c r="AE2880" s="186">
        <f t="shared" si="712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236" t="str">
        <f t="shared" si="704"/>
        <v>YAMAHA_Mounter</v>
      </c>
      <c r="AS2880" s="22" t="str">
        <f t="shared" si="703"/>
        <v/>
      </c>
      <c r="AT2880" s="238" t="str">
        <f t="shared" si="705"/>
        <v/>
      </c>
    </row>
    <row r="2881" spans="1:46" s="12" customFormat="1">
      <c r="A2881" s="195" t="s">
        <v>170</v>
      </c>
      <c r="B2881" s="179"/>
      <c r="C2881" s="179" t="s">
        <v>170</v>
      </c>
      <c r="D2881" s="39" t="str">
        <f t="shared" si="707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708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709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85">
        <f t="shared" si="711"/>
        <v>116889.59999999999</v>
      </c>
      <c r="AD2881" s="141">
        <v>0.12</v>
      </c>
      <c r="AE2881" s="186">
        <f t="shared" si="712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170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236" t="str">
        <f t="shared" si="704"/>
        <v>YAMAHA_Mounter</v>
      </c>
      <c r="AS2881" s="22" t="str">
        <f t="shared" si="703"/>
        <v/>
      </c>
      <c r="AT2881" s="238" t="str">
        <f t="shared" si="705"/>
        <v/>
      </c>
    </row>
    <row r="2882" spans="1:46" s="12" customFormat="1">
      <c r="A2882" s="195" t="s">
        <v>170</v>
      </c>
      <c r="B2882" s="179"/>
      <c r="C2882" s="179" t="s">
        <v>170</v>
      </c>
      <c r="D2882" s="39" t="str">
        <f t="shared" si="707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708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709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85">
        <f t="shared" si="711"/>
        <v>116889.59999999999</v>
      </c>
      <c r="AD2882" s="141">
        <v>0.12</v>
      </c>
      <c r="AE2882" s="186">
        <f t="shared" si="712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236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38" t="str">
        <f t="shared" si="705"/>
        <v/>
      </c>
    </row>
    <row r="2883" spans="1:46" s="12" customFormat="1">
      <c r="A2883" s="195" t="s">
        <v>170</v>
      </c>
      <c r="B2883" s="179"/>
      <c r="C2883" s="179" t="s">
        <v>170</v>
      </c>
      <c r="D2883" s="39" t="str">
        <f t="shared" si="707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708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709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85">
        <f t="shared" si="711"/>
        <v>67101.936000000002</v>
      </c>
      <c r="AD2883" s="141">
        <v>0.12</v>
      </c>
      <c r="AE2883" s="186">
        <f t="shared" si="712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236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38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5" t="s">
        <v>170</v>
      </c>
      <c r="B2884" s="179"/>
      <c r="C2884" s="179" t="s">
        <v>170</v>
      </c>
      <c r="D2884" s="39" t="str">
        <f t="shared" si="707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708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709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85">
        <f t="shared" si="711"/>
        <v>67101.936000000002</v>
      </c>
      <c r="AD2884" s="141">
        <v>0.12</v>
      </c>
      <c r="AE2884" s="186">
        <f t="shared" si="712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236" t="str">
        <f t="shared" si="720"/>
        <v>YAMAHA_Mounter</v>
      </c>
      <c r="AS2884" s="22" t="str">
        <f t="shared" si="719"/>
        <v/>
      </c>
      <c r="AT2884" s="238" t="str">
        <f t="shared" si="721"/>
        <v/>
      </c>
    </row>
    <row r="2885" spans="1:46" s="12" customFormat="1">
      <c r="A2885" s="195" t="s">
        <v>170</v>
      </c>
      <c r="B2885" s="179"/>
      <c r="C2885" s="179" t="s">
        <v>170</v>
      </c>
      <c r="D2885" s="39" t="str">
        <f t="shared" si="707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708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709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85">
        <f t="shared" si="711"/>
        <v>71292.815999999992</v>
      </c>
      <c r="AD2885" s="141">
        <v>0.12</v>
      </c>
      <c r="AE2885" s="186">
        <f t="shared" si="712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236" t="str">
        <f t="shared" si="720"/>
        <v>YAMAHA_Mounter</v>
      </c>
      <c r="AS2885" s="22" t="str">
        <f t="shared" si="719"/>
        <v/>
      </c>
      <c r="AT2885" s="238" t="str">
        <f t="shared" si="721"/>
        <v/>
      </c>
    </row>
    <row r="2886" spans="1:46" s="12" customFormat="1">
      <c r="A2886" s="195" t="s">
        <v>170</v>
      </c>
      <c r="B2886" s="179"/>
      <c r="C2886" s="179" t="s">
        <v>170</v>
      </c>
      <c r="D2886" s="39" t="str">
        <f t="shared" si="707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708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709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85">
        <f t="shared" si="711"/>
        <v>110606.32799999998</v>
      </c>
      <c r="AD2886" s="141">
        <v>0.12</v>
      </c>
      <c r="AE2886" s="186">
        <f t="shared" si="712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236" t="str">
        <f t="shared" si="720"/>
        <v>YAMAHA_Mounter</v>
      </c>
      <c r="AS2886" s="22" t="str">
        <f t="shared" si="719"/>
        <v/>
      </c>
      <c r="AT2886" s="238" t="str">
        <f t="shared" si="721"/>
        <v/>
      </c>
    </row>
    <row r="2887" spans="1:46" s="12" customFormat="1">
      <c r="A2887" s="195" t="s">
        <v>170</v>
      </c>
      <c r="B2887" s="179"/>
      <c r="C2887" s="179" t="s">
        <v>170</v>
      </c>
      <c r="D2887" s="39" t="str">
        <f t="shared" si="707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708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709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85">
        <f t="shared" si="711"/>
        <v>70968.424800000008</v>
      </c>
      <c r="AD2887" s="141">
        <v>0.12</v>
      </c>
      <c r="AE2887" s="186">
        <f t="shared" si="712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2664</v>
      </c>
      <c r="AP2887" s="28" t="str">
        <f t="shared" si="716"/>
        <v>CancelCancel</v>
      </c>
      <c r="AQ2887" s="28" t="str">
        <f t="shared" si="717"/>
        <v>CancelCancelJPY</v>
      </c>
      <c r="AR2887" s="236" t="str">
        <f t="shared" si="720"/>
        <v>YAMAHA_Mounter</v>
      </c>
      <c r="AS2887" s="22" t="str">
        <f t="shared" si="719"/>
        <v/>
      </c>
      <c r="AT2887" s="238" t="str">
        <f t="shared" si="721"/>
        <v/>
      </c>
    </row>
    <row r="2888" spans="1:46" s="12" customFormat="1">
      <c r="A2888" s="195" t="s">
        <v>170</v>
      </c>
      <c r="B2888" s="179"/>
      <c r="C2888" s="179" t="s">
        <v>170</v>
      </c>
      <c r="D2888" s="39" t="str">
        <f t="shared" si="707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708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709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85">
        <f t="shared" si="711"/>
        <v>70968.424800000008</v>
      </c>
      <c r="AD2888" s="141">
        <v>0.12</v>
      </c>
      <c r="AE2888" s="186">
        <f t="shared" si="712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2665</v>
      </c>
      <c r="AP2888" s="28" t="str">
        <f t="shared" si="716"/>
        <v>CancelCancel</v>
      </c>
      <c r="AQ2888" s="28" t="str">
        <f t="shared" si="717"/>
        <v>CancelCancelJPY</v>
      </c>
      <c r="AR2888" s="236" t="str">
        <f t="shared" si="720"/>
        <v>YAMAHA_Mounter</v>
      </c>
      <c r="AS2888" s="22" t="str">
        <f t="shared" si="719"/>
        <v/>
      </c>
      <c r="AT2888" s="238" t="str">
        <f t="shared" si="721"/>
        <v/>
      </c>
    </row>
    <row r="2889" spans="1:46" s="12" customFormat="1">
      <c r="A2889" s="195" t="s">
        <v>170</v>
      </c>
      <c r="B2889" s="179"/>
      <c r="C2889" s="179" t="s">
        <v>170</v>
      </c>
      <c r="D2889" s="39" t="str">
        <f t="shared" si="707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708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709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85">
        <f t="shared" si="711"/>
        <v>134100</v>
      </c>
      <c r="AD2889" s="141">
        <v>0.12</v>
      </c>
      <c r="AE2889" s="186">
        <f t="shared" si="712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236" t="str">
        <f t="shared" si="720"/>
        <v>YAMAHA_Mounter</v>
      </c>
      <c r="AS2889" s="22" t="str">
        <f t="shared" si="719"/>
        <v/>
      </c>
      <c r="AT2889" s="238" t="str">
        <f t="shared" si="721"/>
        <v/>
      </c>
    </row>
    <row r="2890" spans="1:46" s="12" customFormat="1">
      <c r="A2890" s="195" t="s">
        <v>170</v>
      </c>
      <c r="B2890" s="179"/>
      <c r="C2890" s="179" t="s">
        <v>170</v>
      </c>
      <c r="D2890" s="39" t="str">
        <f t="shared" si="707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708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709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85">
        <f t="shared" si="711"/>
        <v>58421.999999999993</v>
      </c>
      <c r="AD2890" s="141">
        <v>0.12</v>
      </c>
      <c r="AE2890" s="186">
        <f t="shared" si="712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236" t="str">
        <f t="shared" si="720"/>
        <v>YAMAHA_Mounter</v>
      </c>
      <c r="AS2890" s="22" t="str">
        <f t="shared" si="719"/>
        <v/>
      </c>
      <c r="AT2890" s="238" t="str">
        <f t="shared" si="721"/>
        <v/>
      </c>
    </row>
    <row r="2891" spans="1:46" s="12" customFormat="1">
      <c r="A2891" s="195" t="s">
        <v>35</v>
      </c>
      <c r="B2891" s="179"/>
      <c r="C2891" s="179" t="s">
        <v>170</v>
      </c>
      <c r="D2891" s="39" t="str">
        <f t="shared" si="707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708"/>
        <v>Cancel</v>
      </c>
      <c r="J2891" s="191" t="s">
        <v>2669</v>
      </c>
      <c r="K2891" s="191" t="s">
        <v>3094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709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85">
        <f t="shared" si="711"/>
        <v>62389.38053097346</v>
      </c>
      <c r="AD2891" s="141">
        <v>0.12</v>
      </c>
      <c r="AE2891" s="186">
        <f t="shared" si="712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236" t="str">
        <f t="shared" si="720"/>
        <v>YAMAHA_Mounter</v>
      </c>
      <c r="AS2891" s="22" t="str">
        <f t="shared" si="719"/>
        <v/>
      </c>
      <c r="AT2891" s="238" t="str">
        <f t="shared" si="721"/>
        <v/>
      </c>
    </row>
    <row r="2892" spans="1:46" s="12" customFormat="1">
      <c r="A2892" s="195" t="s">
        <v>170</v>
      </c>
      <c r="B2892" s="179"/>
      <c r="C2892" s="179" t="s">
        <v>170</v>
      </c>
      <c r="D2892" s="39" t="str">
        <f t="shared" si="707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708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709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85">
        <f t="shared" si="711"/>
        <v>103078.2</v>
      </c>
      <c r="AD2892" s="141">
        <v>0.12</v>
      </c>
      <c r="AE2892" s="186">
        <f t="shared" si="712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236" t="str">
        <f t="shared" si="720"/>
        <v>YAMAHA_Mounter</v>
      </c>
      <c r="AS2892" s="22" t="str">
        <f t="shared" si="719"/>
        <v/>
      </c>
      <c r="AT2892" s="238" t="str">
        <f t="shared" si="721"/>
        <v/>
      </c>
    </row>
    <row r="2893" spans="1:46" s="12" customFormat="1">
      <c r="A2893" s="195" t="s">
        <v>170</v>
      </c>
      <c r="B2893" s="179"/>
      <c r="C2893" s="179" t="s">
        <v>170</v>
      </c>
      <c r="D2893" s="39" t="str">
        <f t="shared" si="707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708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709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85">
        <f t="shared" si="711"/>
        <v>103078.2</v>
      </c>
      <c r="AD2893" s="141">
        <v>0.12</v>
      </c>
      <c r="AE2893" s="186">
        <f t="shared" si="712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236" t="str">
        <f t="shared" si="720"/>
        <v>YAMAHA_Mounter</v>
      </c>
      <c r="AS2893" s="22" t="str">
        <f t="shared" si="719"/>
        <v/>
      </c>
      <c r="AT2893" s="238" t="str">
        <f t="shared" si="721"/>
        <v/>
      </c>
    </row>
    <row r="2894" spans="1:46" s="12" customFormat="1">
      <c r="A2894" s="195" t="s">
        <v>170</v>
      </c>
      <c r="B2894" s="179"/>
      <c r="C2894" s="179" t="s">
        <v>170</v>
      </c>
      <c r="D2894" s="39" t="str">
        <f t="shared" si="707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708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709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85">
        <f t="shared" si="711"/>
        <v>67050</v>
      </c>
      <c r="AD2894" s="141">
        <v>0.12</v>
      </c>
      <c r="AE2894" s="186">
        <f t="shared" si="712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236" t="str">
        <f t="shared" si="720"/>
        <v>YAMAHA_Mounter</v>
      </c>
      <c r="AS2894" s="22" t="str">
        <f t="shared" si="719"/>
        <v/>
      </c>
      <c r="AT2894" s="238" t="str">
        <f t="shared" si="721"/>
        <v/>
      </c>
    </row>
    <row r="2895" spans="1:46" s="12" customFormat="1">
      <c r="A2895" s="195" t="s">
        <v>170</v>
      </c>
      <c r="B2895" s="179"/>
      <c r="C2895" s="179" t="s">
        <v>170</v>
      </c>
      <c r="D2895" s="39" t="str">
        <f t="shared" si="707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708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709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85">
        <f t="shared" si="711"/>
        <v>67050</v>
      </c>
      <c r="AD2895" s="141">
        <v>0.12</v>
      </c>
      <c r="AE2895" s="186">
        <f t="shared" si="712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236" t="str">
        <f t="shared" si="720"/>
        <v>YAMAHA_Mounter</v>
      </c>
      <c r="AS2895" s="22" t="str">
        <f t="shared" si="719"/>
        <v/>
      </c>
      <c r="AT2895" s="238" t="str">
        <f t="shared" si="721"/>
        <v/>
      </c>
    </row>
    <row r="2896" spans="1:46" s="12" customFormat="1">
      <c r="A2896" s="195" t="s">
        <v>35</v>
      </c>
      <c r="B2896" s="179"/>
      <c r="C2896" s="179" t="s">
        <v>170</v>
      </c>
      <c r="D2896" s="39" t="str">
        <f t="shared" si="707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708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709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85">
        <f t="shared" si="711"/>
        <v>62654.867256637168</v>
      </c>
      <c r="AD2896" s="141">
        <v>0.12</v>
      </c>
      <c r="AE2896" s="186">
        <f t="shared" si="712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236" t="str">
        <f t="shared" si="720"/>
        <v>YAMAHA_Mounter</v>
      </c>
      <c r="AS2896" s="22" t="str">
        <f t="shared" si="719"/>
        <v/>
      </c>
      <c r="AT2896" s="238" t="str">
        <f t="shared" si="721"/>
        <v/>
      </c>
    </row>
    <row r="2897" spans="1:46" s="12" customFormat="1">
      <c r="A2897" s="195" t="s">
        <v>35</v>
      </c>
      <c r="B2897" s="179"/>
      <c r="C2897" s="179" t="s">
        <v>170</v>
      </c>
      <c r="D2897" s="39" t="str">
        <f t="shared" si="707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708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709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85">
        <f t="shared" si="711"/>
        <v>59004</v>
      </c>
      <c r="AD2897" s="141">
        <v>0.12</v>
      </c>
      <c r="AE2897" s="186">
        <f t="shared" si="712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236" t="str">
        <f t="shared" si="720"/>
        <v>YAMAHA_Mounter</v>
      </c>
      <c r="AS2897" s="22" t="str">
        <f t="shared" si="719"/>
        <v/>
      </c>
      <c r="AT2897" s="238" t="str">
        <f t="shared" si="721"/>
        <v/>
      </c>
    </row>
    <row r="2898" spans="1:46" s="12" customFormat="1">
      <c r="A2898" s="195" t="s">
        <v>35</v>
      </c>
      <c r="B2898" s="179"/>
      <c r="C2898" s="179" t="s">
        <v>170</v>
      </c>
      <c r="D2898" s="39" t="str">
        <f t="shared" si="707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708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709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85">
        <f t="shared" si="711"/>
        <v>86250</v>
      </c>
      <c r="AD2898" s="141">
        <v>0.12</v>
      </c>
      <c r="AE2898" s="186">
        <f t="shared" si="712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236" t="str">
        <f t="shared" si="720"/>
        <v>YAMAHA_Mounter</v>
      </c>
      <c r="AS2898" s="22" t="str">
        <f t="shared" si="719"/>
        <v/>
      </c>
      <c r="AT2898" s="238" t="str">
        <f t="shared" si="721"/>
        <v/>
      </c>
    </row>
    <row r="2899" spans="1:46" s="12" customFormat="1">
      <c r="A2899" s="195" t="s">
        <v>170</v>
      </c>
      <c r="B2899" s="179"/>
      <c r="C2899" s="179" t="s">
        <v>170</v>
      </c>
      <c r="D2899" s="39" t="str">
        <f t="shared" si="707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708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709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85">
        <f t="shared" si="711"/>
        <v>67667.256637168146</v>
      </c>
      <c r="AD2899" s="141">
        <v>0.12</v>
      </c>
      <c r="AE2899" s="186">
        <f t="shared" si="712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236" t="str">
        <f t="shared" si="720"/>
        <v>YAMAHA_Mounter</v>
      </c>
      <c r="AS2899" s="22" t="str">
        <f t="shared" si="719"/>
        <v/>
      </c>
      <c r="AT2899" s="238" t="str">
        <f t="shared" si="721"/>
        <v/>
      </c>
    </row>
    <row r="2900" spans="1:46" s="12" customFormat="1">
      <c r="A2900" s="195" t="s">
        <v>170</v>
      </c>
      <c r="B2900" s="179"/>
      <c r="C2900" s="179" t="s">
        <v>170</v>
      </c>
      <c r="D2900" s="39" t="str">
        <f t="shared" si="707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708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709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85">
        <f t="shared" si="711"/>
        <v>67667.256637168146</v>
      </c>
      <c r="AD2900" s="141">
        <v>0.12</v>
      </c>
      <c r="AE2900" s="186">
        <f t="shared" si="712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236" t="str">
        <f t="shared" si="720"/>
        <v>YAMAHA_Mounter</v>
      </c>
      <c r="AS2900" s="22" t="str">
        <f t="shared" si="719"/>
        <v/>
      </c>
      <c r="AT2900" s="238" t="str">
        <f t="shared" si="721"/>
        <v/>
      </c>
    </row>
    <row r="2901" spans="1:46" s="12" customFormat="1" ht="28">
      <c r="A2901" s="195" t="s">
        <v>170</v>
      </c>
      <c r="B2901" s="179"/>
      <c r="C2901" s="179" t="s">
        <v>170</v>
      </c>
      <c r="D2901" s="39" t="str">
        <f t="shared" si="707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708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85">
        <f t="shared" si="711"/>
        <v>1463492.3893805309</v>
      </c>
      <c r="AD2901" s="141">
        <v>0.12</v>
      </c>
      <c r="AE2901" s="186">
        <f t="shared" si="712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236" t="str">
        <f t="shared" si="720"/>
        <v>YAMAHA_Mounter</v>
      </c>
      <c r="AS2901" s="22" t="str">
        <f t="shared" si="719"/>
        <v/>
      </c>
      <c r="AT2901" s="238" t="str">
        <f t="shared" si="721"/>
        <v/>
      </c>
    </row>
    <row r="2902" spans="1:46" s="12" customFormat="1">
      <c r="A2902" s="195" t="s">
        <v>40</v>
      </c>
      <c r="B2902" s="179"/>
      <c r="C2902" s="179" t="s">
        <v>170</v>
      </c>
      <c r="D2902" s="39" t="str">
        <f t="shared" si="707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708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709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85">
        <f t="shared" si="711"/>
        <v>99000</v>
      </c>
      <c r="AD2902" s="141">
        <v>0.12</v>
      </c>
      <c r="AE2902" s="186">
        <f t="shared" si="712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236" t="str">
        <f t="shared" si="720"/>
        <v>YAMAHA_Mounter</v>
      </c>
      <c r="AS2902" s="22" t="str">
        <f t="shared" si="719"/>
        <v/>
      </c>
      <c r="AT2902" s="238" t="str">
        <f t="shared" si="721"/>
        <v/>
      </c>
    </row>
    <row r="2903" spans="1:46" s="12" customFormat="1">
      <c r="A2903" s="195" t="s">
        <v>40</v>
      </c>
      <c r="B2903" s="179"/>
      <c r="C2903" s="179" t="s">
        <v>170</v>
      </c>
      <c r="D2903" s="39" t="str">
        <f t="shared" si="707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708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709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85">
        <f t="shared" si="711"/>
        <v>112816.704</v>
      </c>
      <c r="AD2903" s="141">
        <v>0.12</v>
      </c>
      <c r="AE2903" s="186">
        <f t="shared" si="712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236" t="str">
        <f t="shared" si="720"/>
        <v>YAMAHA_Mounter</v>
      </c>
      <c r="AS2903" s="22" t="str">
        <f t="shared" si="719"/>
        <v/>
      </c>
      <c r="AT2903" s="238" t="str">
        <f t="shared" si="721"/>
        <v/>
      </c>
    </row>
    <row r="2904" spans="1:46" s="12" customFormat="1">
      <c r="A2904" s="195" t="s">
        <v>40</v>
      </c>
      <c r="B2904" s="179"/>
      <c r="C2904" s="179" t="s">
        <v>170</v>
      </c>
      <c r="D2904" s="39" t="str">
        <f t="shared" si="707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708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709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85">
        <f t="shared" si="711"/>
        <v>62899.199999999997</v>
      </c>
      <c r="AD2904" s="141">
        <v>0.12</v>
      </c>
      <c r="AE2904" s="186">
        <f t="shared" si="712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236" t="str">
        <f t="shared" si="720"/>
        <v>YAMAHA_Mounter</v>
      </c>
      <c r="AS2904" s="22" t="str">
        <f t="shared" si="719"/>
        <v/>
      </c>
      <c r="AT2904" s="238" t="str">
        <f t="shared" si="721"/>
        <v/>
      </c>
    </row>
    <row r="2905" spans="1:46" s="12" customFormat="1">
      <c r="A2905" s="195" t="s">
        <v>40</v>
      </c>
      <c r="B2905" s="179"/>
      <c r="C2905" s="179" t="s">
        <v>170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85">
        <f t="shared" ref="AC2905:AC2968" si="728">IF(R2905&lt;&gt;"",AB2905*AD2905,"")</f>
        <v>82753.221238938058</v>
      </c>
      <c r="AD2905" s="141">
        <v>0.12</v>
      </c>
      <c r="AE2905" s="186">
        <f t="shared" ref="AE2905:AE2968" si="729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236" t="str">
        <f t="shared" si="720"/>
        <v>YAMAHA_Mounter</v>
      </c>
      <c r="AS2905" s="22" t="str">
        <f t="shared" si="719"/>
        <v/>
      </c>
      <c r="AT2905" s="238" t="str">
        <f t="shared" si="721"/>
        <v/>
      </c>
    </row>
    <row r="2906" spans="1:46" s="12" customFormat="1">
      <c r="A2906" s="195" t="s">
        <v>40</v>
      </c>
      <c r="B2906" s="179"/>
      <c r="C2906" s="179" t="s">
        <v>170</v>
      </c>
      <c r="D2906" s="39" t="str">
        <f t="shared" si="724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725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726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85">
        <f t="shared" si="728"/>
        <v>65628.318584070788</v>
      </c>
      <c r="AD2906" s="141">
        <v>0.12</v>
      </c>
      <c r="AE2906" s="186">
        <f t="shared" si="729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236" t="str">
        <f t="shared" si="720"/>
        <v>YAMAHA_Mounter</v>
      </c>
      <c r="AS2906" s="22" t="str">
        <f t="shared" si="719"/>
        <v/>
      </c>
      <c r="AT2906" s="238" t="str">
        <f t="shared" si="721"/>
        <v/>
      </c>
    </row>
    <row r="2907" spans="1:46" s="12" customFormat="1">
      <c r="A2907" s="195" t="s">
        <v>40</v>
      </c>
      <c r="B2907" s="179"/>
      <c r="C2907" s="179" t="s">
        <v>170</v>
      </c>
      <c r="D2907" s="39" t="str">
        <f t="shared" si="724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725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726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85">
        <f t="shared" si="728"/>
        <v>102000</v>
      </c>
      <c r="AD2907" s="141">
        <v>0.12</v>
      </c>
      <c r="AE2907" s="186">
        <f t="shared" si="729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236" t="str">
        <f t="shared" si="720"/>
        <v>YAMAHA_Mounter</v>
      </c>
      <c r="AS2907" s="22" t="str">
        <f t="shared" si="719"/>
        <v/>
      </c>
      <c r="AT2907" s="238" t="str">
        <f t="shared" si="721"/>
        <v/>
      </c>
    </row>
    <row r="2908" spans="1:46" s="12" customFormat="1">
      <c r="A2908" s="195" t="s">
        <v>40</v>
      </c>
      <c r="B2908" s="179"/>
      <c r="C2908" s="179" t="s">
        <v>170</v>
      </c>
      <c r="D2908" s="39" t="str">
        <f t="shared" si="724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725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726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85">
        <f t="shared" si="728"/>
        <v>92250</v>
      </c>
      <c r="AD2908" s="141">
        <v>0.12</v>
      </c>
      <c r="AE2908" s="186">
        <f t="shared" si="729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236" t="str">
        <f t="shared" si="720"/>
        <v>YAMAHA_Mounter</v>
      </c>
      <c r="AS2908" s="22" t="str">
        <f t="shared" si="719"/>
        <v/>
      </c>
      <c r="AT2908" s="238" t="str">
        <f t="shared" si="721"/>
        <v/>
      </c>
    </row>
    <row r="2909" spans="1:46" s="12" customFormat="1">
      <c r="A2909" s="195" t="s">
        <v>41</v>
      </c>
      <c r="B2909" s="179"/>
      <c r="C2909" s="179" t="s">
        <v>170</v>
      </c>
      <c r="D2909" s="39" t="str">
        <f t="shared" si="724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725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726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85">
        <f t="shared" si="728"/>
        <v>91728</v>
      </c>
      <c r="AD2909" s="141">
        <v>0.12</v>
      </c>
      <c r="AE2909" s="186">
        <f t="shared" si="729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236" t="str">
        <f t="shared" si="720"/>
        <v>YAMAHA_Mounter</v>
      </c>
      <c r="AS2909" s="22" t="str">
        <f t="shared" si="719"/>
        <v/>
      </c>
      <c r="AT2909" s="238" t="str">
        <f t="shared" si="721"/>
        <v/>
      </c>
    </row>
    <row r="2910" spans="1:46" s="12" customFormat="1">
      <c r="A2910" s="195" t="s">
        <v>41</v>
      </c>
      <c r="B2910" s="179"/>
      <c r="C2910" s="179" t="s">
        <v>170</v>
      </c>
      <c r="D2910" s="39" t="str">
        <f t="shared" si="724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725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726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85">
        <f t="shared" si="728"/>
        <v>91728</v>
      </c>
      <c r="AD2910" s="141">
        <v>0.12</v>
      </c>
      <c r="AE2910" s="186">
        <f t="shared" si="729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236" t="str">
        <f t="shared" si="720"/>
        <v>YAMAHA_Mounter</v>
      </c>
      <c r="AS2910" s="22" t="str">
        <f t="shared" si="719"/>
        <v/>
      </c>
      <c r="AT2910" s="238" t="str">
        <f t="shared" si="721"/>
        <v/>
      </c>
    </row>
    <row r="2911" spans="1:46" s="12" customFormat="1">
      <c r="A2911" s="195" t="s">
        <v>41</v>
      </c>
      <c r="B2911" s="179"/>
      <c r="C2911" s="179" t="s">
        <v>170</v>
      </c>
      <c r="D2911" s="39" t="str">
        <f t="shared" si="724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725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726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85">
        <f t="shared" si="728"/>
        <v>58564.799999999996</v>
      </c>
      <c r="AD2911" s="141">
        <v>0.12</v>
      </c>
      <c r="AE2911" s="186">
        <f t="shared" si="729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236" t="str">
        <f t="shared" si="720"/>
        <v>YAMAHA_Mounter</v>
      </c>
      <c r="AS2911" s="22" t="str">
        <f t="shared" si="719"/>
        <v/>
      </c>
      <c r="AT2911" s="238" t="str">
        <f t="shared" si="721"/>
        <v/>
      </c>
    </row>
    <row r="2912" spans="1:46" s="12" customFormat="1">
      <c r="A2912" s="195" t="s">
        <v>41</v>
      </c>
      <c r="B2912" s="179"/>
      <c r="C2912" s="179" t="s">
        <v>170</v>
      </c>
      <c r="D2912" s="39" t="str">
        <f t="shared" si="724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725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726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85">
        <f t="shared" si="728"/>
        <v>58564.799999999996</v>
      </c>
      <c r="AD2912" s="141">
        <v>0.12</v>
      </c>
      <c r="AE2912" s="186">
        <f t="shared" si="729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236" t="str">
        <f t="shared" si="720"/>
        <v>YAMAHA_Mounter</v>
      </c>
      <c r="AS2912" s="22" t="str">
        <f t="shared" si="719"/>
        <v/>
      </c>
      <c r="AT2912" s="238" t="str">
        <f t="shared" si="721"/>
        <v/>
      </c>
    </row>
    <row r="2913" spans="1:46" s="12" customFormat="1">
      <c r="A2913" s="195" t="s">
        <v>41</v>
      </c>
      <c r="B2913" s="179"/>
      <c r="C2913" s="179" t="s">
        <v>170</v>
      </c>
      <c r="D2913" s="39" t="str">
        <f t="shared" si="724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725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726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85">
        <f t="shared" si="728"/>
        <v>70560</v>
      </c>
      <c r="AD2913" s="141">
        <v>0.12</v>
      </c>
      <c r="AE2913" s="186">
        <f t="shared" si="729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236" t="str">
        <f t="shared" si="720"/>
        <v>YAMAHA_Mounter</v>
      </c>
      <c r="AS2913" s="22" t="str">
        <f t="shared" si="719"/>
        <v/>
      </c>
      <c r="AT2913" s="238" t="str">
        <f t="shared" si="721"/>
        <v/>
      </c>
    </row>
    <row r="2914" spans="1:46" s="12" customFormat="1">
      <c r="A2914" s="195" t="s">
        <v>41</v>
      </c>
      <c r="B2914" s="179"/>
      <c r="C2914" s="179" t="s">
        <v>170</v>
      </c>
      <c r="D2914" s="39" t="str">
        <f t="shared" si="724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725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726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85">
        <f t="shared" si="728"/>
        <v>91728</v>
      </c>
      <c r="AD2914" s="141">
        <v>0.12</v>
      </c>
      <c r="AE2914" s="186">
        <f t="shared" si="729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236" t="str">
        <f t="shared" si="720"/>
        <v>YAMAHA_Mounter</v>
      </c>
      <c r="AS2914" s="22" t="str">
        <f t="shared" si="719"/>
        <v/>
      </c>
      <c r="AT2914" s="238" t="str">
        <f t="shared" si="721"/>
        <v/>
      </c>
    </row>
    <row r="2915" spans="1:46" s="12" customFormat="1">
      <c r="A2915" s="195" t="s">
        <v>41</v>
      </c>
      <c r="B2915" s="179"/>
      <c r="C2915" s="179" t="s">
        <v>170</v>
      </c>
      <c r="D2915" s="39" t="str">
        <f t="shared" si="724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725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726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85">
        <f t="shared" si="728"/>
        <v>64907.044247787606</v>
      </c>
      <c r="AD2915" s="141">
        <v>0.12</v>
      </c>
      <c r="AE2915" s="186">
        <f t="shared" si="729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236" t="str">
        <f t="shared" si="720"/>
        <v>YAMAHA_Mounter</v>
      </c>
      <c r="AS2915" s="22" t="str">
        <f t="shared" si="719"/>
        <v/>
      </c>
      <c r="AT2915" s="238" t="str">
        <f t="shared" si="721"/>
        <v/>
      </c>
    </row>
    <row r="2916" spans="1:46" s="12" customFormat="1">
      <c r="A2916" s="195" t="s">
        <v>41</v>
      </c>
      <c r="B2916" s="179"/>
      <c r="C2916" s="179" t="s">
        <v>170</v>
      </c>
      <c r="D2916" s="39" t="str">
        <f t="shared" si="724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725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726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85">
        <f t="shared" si="728"/>
        <v>58279.646017699124</v>
      </c>
      <c r="AD2916" s="141">
        <v>0.12</v>
      </c>
      <c r="AE2916" s="186">
        <f t="shared" si="729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236" t="str">
        <f t="shared" si="720"/>
        <v>YAMAHA_Mounter</v>
      </c>
      <c r="AS2916" s="22" t="str">
        <f t="shared" si="719"/>
        <v/>
      </c>
      <c r="AT2916" s="238" t="str">
        <f t="shared" si="721"/>
        <v/>
      </c>
    </row>
    <row r="2917" spans="1:46" s="12" customFormat="1">
      <c r="A2917" s="195" t="s">
        <v>41</v>
      </c>
      <c r="B2917" s="179"/>
      <c r="C2917" s="179" t="s">
        <v>170</v>
      </c>
      <c r="D2917" s="39" t="str">
        <f t="shared" si="724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725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726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85">
        <f t="shared" si="728"/>
        <v>99313.274336283197</v>
      </c>
      <c r="AD2917" s="141">
        <v>0.12</v>
      </c>
      <c r="AE2917" s="186">
        <f t="shared" si="729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236" t="str">
        <f t="shared" si="720"/>
        <v>YAMAHA_Mounter</v>
      </c>
      <c r="AS2917" s="22" t="str">
        <f t="shared" si="719"/>
        <v/>
      </c>
      <c r="AT2917" s="238" t="str">
        <f t="shared" si="721"/>
        <v/>
      </c>
    </row>
    <row r="2918" spans="1:46" s="12" customFormat="1">
      <c r="A2918" s="195" t="s">
        <v>41</v>
      </c>
      <c r="B2918" s="179"/>
      <c r="C2918" s="179" t="s">
        <v>170</v>
      </c>
      <c r="D2918" s="39" t="str">
        <f t="shared" si="724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725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726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85">
        <f t="shared" si="728"/>
        <v>83256.637168141606</v>
      </c>
      <c r="AD2918" s="141">
        <v>0.12</v>
      </c>
      <c r="AE2918" s="186">
        <f t="shared" si="729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236" t="str">
        <f t="shared" si="720"/>
        <v>YAMAHA_Mounter</v>
      </c>
      <c r="AS2918" s="22" t="str">
        <f t="shared" si="719"/>
        <v/>
      </c>
      <c r="AT2918" s="238" t="str">
        <f t="shared" si="721"/>
        <v/>
      </c>
    </row>
    <row r="2919" spans="1:46" s="12" customFormat="1">
      <c r="A2919" s="195" t="s">
        <v>41</v>
      </c>
      <c r="B2919" s="179"/>
      <c r="C2919" s="179" t="s">
        <v>170</v>
      </c>
      <c r="D2919" s="39" t="str">
        <f t="shared" si="724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725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726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85">
        <f t="shared" si="728"/>
        <v>99313.274336283197</v>
      </c>
      <c r="AD2919" s="141">
        <v>0.12</v>
      </c>
      <c r="AE2919" s="186">
        <f t="shared" si="729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236" t="str">
        <f t="shared" si="720"/>
        <v>YAMAHA_Mounter</v>
      </c>
      <c r="AS2919" s="22" t="str">
        <f t="shared" si="719"/>
        <v/>
      </c>
      <c r="AT2919" s="238" t="str">
        <f t="shared" si="721"/>
        <v/>
      </c>
    </row>
    <row r="2920" spans="1:46" s="12" customFormat="1">
      <c r="A2920" s="195" t="s">
        <v>41</v>
      </c>
      <c r="B2920" s="179"/>
      <c r="C2920" s="179" t="s">
        <v>170</v>
      </c>
      <c r="D2920" s="39" t="str">
        <f t="shared" si="724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725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726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85">
        <f t="shared" si="728"/>
        <v>83256.637168141606</v>
      </c>
      <c r="AD2920" s="141">
        <v>0.12</v>
      </c>
      <c r="AE2920" s="186">
        <f t="shared" si="729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236" t="str">
        <f t="shared" si="720"/>
        <v>YAMAHA_Mounter</v>
      </c>
      <c r="AS2920" s="22" t="str">
        <f t="shared" si="719"/>
        <v/>
      </c>
      <c r="AT2920" s="238" t="str">
        <f t="shared" si="721"/>
        <v/>
      </c>
    </row>
    <row r="2921" spans="1:46" s="12" customFormat="1">
      <c r="A2921" s="13" t="s">
        <v>42</v>
      </c>
      <c r="B2921" s="179">
        <v>2023</v>
      </c>
      <c r="C2921" s="179">
        <v>11</v>
      </c>
      <c r="D2921" s="39" t="str">
        <f t="shared" si="724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725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726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85">
        <f t="shared" si="728"/>
        <v>65178.509999999995</v>
      </c>
      <c r="AD2921" s="141">
        <v>0.13619999999999999</v>
      </c>
      <c r="AE2921" s="186">
        <f t="shared" si="729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730"/>
        <v>21594188.700884957</v>
      </c>
      <c r="AJ2921" s="19">
        <f t="shared" si="731"/>
        <v>2559339.3921844242</v>
      </c>
      <c r="AK2921" s="20">
        <f t="shared" si="732"/>
        <v>0.11851982158883048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236" t="str">
        <f t="shared" si="720"/>
        <v>YAMAHA_Mounter</v>
      </c>
      <c r="AS2921" s="22">
        <f t="shared" si="719"/>
        <v>2</v>
      </c>
      <c r="AT2921" s="238" t="str">
        <f t="shared" si="721"/>
        <v>0-3 months</v>
      </c>
    </row>
    <row r="2922" spans="1:46" s="12" customFormat="1">
      <c r="A2922" s="13" t="s">
        <v>42</v>
      </c>
      <c r="B2922" s="179">
        <v>2023</v>
      </c>
      <c r="C2922" s="179">
        <v>11</v>
      </c>
      <c r="D2922" s="39" t="str">
        <f t="shared" si="724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725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726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85">
        <f t="shared" si="728"/>
        <v>65178.509999999995</v>
      </c>
      <c r="AD2922" s="141">
        <v>0.13619999999999999</v>
      </c>
      <c r="AE2922" s="186">
        <f t="shared" si="729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730"/>
        <v>21594188.700884957</v>
      </c>
      <c r="AJ2922" s="19">
        <f t="shared" si="731"/>
        <v>2559339.3921844242</v>
      </c>
      <c r="AK2922" s="20">
        <f t="shared" si="732"/>
        <v>0.11851982158883048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236" t="str">
        <f t="shared" si="720"/>
        <v>YAMAHA_Mounter</v>
      </c>
      <c r="AS2922" s="22">
        <f t="shared" si="719"/>
        <v>2</v>
      </c>
      <c r="AT2922" s="238" t="str">
        <f t="shared" si="721"/>
        <v>0-3 months</v>
      </c>
    </row>
    <row r="2923" spans="1:46" s="12" customFormat="1">
      <c r="A2923" s="13" t="s">
        <v>42</v>
      </c>
      <c r="B2923" s="179">
        <v>2023</v>
      </c>
      <c r="C2923" s="179">
        <v>11</v>
      </c>
      <c r="D2923" s="39" t="str">
        <f t="shared" si="724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725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726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85">
        <f t="shared" si="728"/>
        <v>65178.509999999995</v>
      </c>
      <c r="AD2923" s="141">
        <v>0.13619999999999999</v>
      </c>
      <c r="AE2923" s="186">
        <f t="shared" si="729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730"/>
        <v>21594188.700884957</v>
      </c>
      <c r="AJ2923" s="19">
        <f t="shared" si="731"/>
        <v>2559339.3921844242</v>
      </c>
      <c r="AK2923" s="20">
        <f t="shared" si="732"/>
        <v>0.11851982158883048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236" t="str">
        <f t="shared" si="720"/>
        <v>YAMAHA_Mounter</v>
      </c>
      <c r="AS2923" s="22">
        <f t="shared" si="719"/>
        <v>2</v>
      </c>
      <c r="AT2923" s="238" t="str">
        <f t="shared" si="721"/>
        <v>0-3 months</v>
      </c>
    </row>
    <row r="2924" spans="1:46" s="12" customFormat="1">
      <c r="A2924" s="13" t="s">
        <v>42</v>
      </c>
      <c r="B2924" s="179">
        <v>2023</v>
      </c>
      <c r="C2924" s="179">
        <v>11</v>
      </c>
      <c r="D2924" s="39" t="str">
        <f t="shared" si="724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725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726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85">
        <f t="shared" si="728"/>
        <v>65178.509999999995</v>
      </c>
      <c r="AD2924" s="141">
        <v>0.13619999999999999</v>
      </c>
      <c r="AE2924" s="186">
        <f t="shared" si="729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730"/>
        <v>21594188.700884957</v>
      </c>
      <c r="AJ2924" s="19">
        <f t="shared" si="731"/>
        <v>2559339.3921844242</v>
      </c>
      <c r="AK2924" s="20">
        <f t="shared" si="732"/>
        <v>0.11851982158883048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236" t="str">
        <f t="shared" si="720"/>
        <v>YAMAHA_Mounter</v>
      </c>
      <c r="AS2924" s="22">
        <f t="shared" si="719"/>
        <v>2</v>
      </c>
      <c r="AT2924" s="238" t="str">
        <f t="shared" si="721"/>
        <v>0-3 months</v>
      </c>
    </row>
    <row r="2925" spans="1:46" s="12" customFormat="1">
      <c r="A2925" s="13" t="s">
        <v>51</v>
      </c>
      <c r="B2925" s="179">
        <v>2017</v>
      </c>
      <c r="C2925" s="179">
        <v>12</v>
      </c>
      <c r="D2925" s="39" t="str">
        <f t="shared" si="724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725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726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85">
        <f t="shared" si="728"/>
        <v>44153.846153846156</v>
      </c>
      <c r="AD2925" s="141">
        <v>0.12</v>
      </c>
      <c r="AE2925" s="186">
        <f t="shared" si="729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236" t="str">
        <f t="shared" si="720"/>
        <v>HELLER</v>
      </c>
      <c r="AS2925" s="22">
        <f t="shared" si="719"/>
        <v>4</v>
      </c>
      <c r="AT2925" s="238" t="str">
        <f t="shared" si="721"/>
        <v>4-6 months</v>
      </c>
    </row>
    <row r="2926" spans="1:46" s="12" customFormat="1">
      <c r="A2926" s="13" t="s">
        <v>51</v>
      </c>
      <c r="B2926" s="179">
        <v>2017</v>
      </c>
      <c r="C2926" s="179">
        <v>11</v>
      </c>
      <c r="D2926" s="39" t="str">
        <f t="shared" si="724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725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726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85">
        <f t="shared" si="728"/>
        <v>62446.153846153851</v>
      </c>
      <c r="AD2926" s="141">
        <v>0.13500000000000001</v>
      </c>
      <c r="AE2926" s="186">
        <f t="shared" si="729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733"/>
        <v>20184</v>
      </c>
      <c r="AQ2926" s="28" t="str">
        <f t="shared" si="734"/>
        <v>20184RMB</v>
      </c>
      <c r="AR2926" s="236" t="str">
        <f t="shared" si="720"/>
        <v>YAMAHA_Non_Mounter</v>
      </c>
      <c r="AS2926" s="22">
        <f t="shared" si="719"/>
        <v>5</v>
      </c>
      <c r="AT2926" s="238" t="str">
        <f t="shared" si="721"/>
        <v>4-6 months</v>
      </c>
    </row>
    <row r="2927" spans="1:46" s="12" customFormat="1">
      <c r="A2927" s="13" t="s">
        <v>51</v>
      </c>
      <c r="B2927" s="179">
        <v>2017</v>
      </c>
      <c r="C2927" s="179">
        <v>12</v>
      </c>
      <c r="D2927" s="39" t="str">
        <f t="shared" si="724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725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726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85">
        <f t="shared" si="728"/>
        <v>140631.79487179487</v>
      </c>
      <c r="AD2927" s="141">
        <v>0.12</v>
      </c>
      <c r="AE2927" s="186">
        <f t="shared" si="729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236" t="str">
        <f t="shared" si="720"/>
        <v>YAMAHA_Non_Mounter</v>
      </c>
      <c r="AS2927" s="22">
        <f t="shared" si="719"/>
        <v>3</v>
      </c>
      <c r="AT2927" s="238" t="str">
        <f t="shared" si="721"/>
        <v>0-3 months</v>
      </c>
    </row>
    <row r="2928" spans="1:46" s="12" customFormat="1">
      <c r="A2928" s="13" t="s">
        <v>51</v>
      </c>
      <c r="B2928" s="179">
        <v>2017</v>
      </c>
      <c r="C2928" s="179">
        <v>12</v>
      </c>
      <c r="D2928" s="39" t="str">
        <f t="shared" si="724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725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726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85">
        <f t="shared" si="728"/>
        <v>138273.02564102566</v>
      </c>
      <c r="AD2928" s="141">
        <v>0.16039999999999999</v>
      </c>
      <c r="AE2928" s="186">
        <f t="shared" si="729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156</v>
      </c>
      <c r="AP2928" s="28" t="str">
        <f t="shared" si="733"/>
        <v>20185</v>
      </c>
      <c r="AQ2928" s="28" t="str">
        <f t="shared" si="734"/>
        <v>20185RMB</v>
      </c>
      <c r="AR2928" s="236" t="str">
        <f t="shared" si="720"/>
        <v>YAMAHA_Non_Mounter</v>
      </c>
      <c r="AS2928" s="22">
        <f t="shared" si="719"/>
        <v>5</v>
      </c>
      <c r="AT2928" s="238" t="str">
        <f t="shared" si="721"/>
        <v>4-6 months</v>
      </c>
    </row>
    <row r="2929" spans="1:46" s="12" customFormat="1">
      <c r="A2929" s="13" t="s">
        <v>51</v>
      </c>
      <c r="B2929" s="179">
        <v>2017</v>
      </c>
      <c r="C2929" s="179">
        <v>12</v>
      </c>
      <c r="D2929" s="39" t="str">
        <f t="shared" si="724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725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726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85">
        <f t="shared" si="728"/>
        <v>183801.94871794872</v>
      </c>
      <c r="AD2929" s="141">
        <v>0.16039999999999999</v>
      </c>
      <c r="AE2929" s="186">
        <f t="shared" si="729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156</v>
      </c>
      <c r="AP2929" s="28" t="str">
        <f t="shared" si="733"/>
        <v>20185</v>
      </c>
      <c r="AQ2929" s="28" t="str">
        <f t="shared" si="734"/>
        <v>20185RMB</v>
      </c>
      <c r="AR2929" s="236" t="str">
        <f t="shared" si="720"/>
        <v>YAMAHA_Non_Mounter</v>
      </c>
      <c r="AS2929" s="22">
        <f t="shared" si="719"/>
        <v>5</v>
      </c>
      <c r="AT2929" s="238" t="str">
        <f t="shared" si="721"/>
        <v>4-6 months</v>
      </c>
    </row>
    <row r="2930" spans="1:46" s="12" customFormat="1" ht="28">
      <c r="A2930" s="13" t="s">
        <v>51</v>
      </c>
      <c r="B2930" s="179">
        <v>2017</v>
      </c>
      <c r="C2930" s="179">
        <v>12</v>
      </c>
      <c r="D2930" s="39" t="str">
        <f t="shared" si="724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725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85">
        <f t="shared" si="728"/>
        <v>48766.535384615381</v>
      </c>
      <c r="AD2930" s="141">
        <v>0.16039999999999999</v>
      </c>
      <c r="AE2930" s="186">
        <f t="shared" si="729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236" t="str">
        <f t="shared" si="720"/>
        <v>YAMAHA_Mounter</v>
      </c>
      <c r="AS2930" s="22">
        <f t="shared" si="719"/>
        <v>5</v>
      </c>
      <c r="AT2930" s="238" t="str">
        <f t="shared" si="721"/>
        <v>4-6 months</v>
      </c>
    </row>
    <row r="2931" spans="1:46" s="12" customFormat="1">
      <c r="A2931" s="13" t="s">
        <v>51</v>
      </c>
      <c r="B2931" s="179">
        <v>2017</v>
      </c>
      <c r="C2931" s="179">
        <v>12</v>
      </c>
      <c r="D2931" s="39" t="str">
        <f t="shared" si="724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725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726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85">
        <f t="shared" si="728"/>
        <v>91057.846153846156</v>
      </c>
      <c r="AD2931" s="141">
        <v>0.16039999999999999</v>
      </c>
      <c r="AE2931" s="186">
        <f t="shared" si="729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156</v>
      </c>
      <c r="AP2931" s="28" t="str">
        <f t="shared" si="733"/>
        <v>20185</v>
      </c>
      <c r="AQ2931" s="28" t="str">
        <f t="shared" si="734"/>
        <v>20185RMB</v>
      </c>
      <c r="AR2931" s="236" t="str">
        <f t="shared" si="720"/>
        <v>HELLER</v>
      </c>
      <c r="AS2931" s="22">
        <f t="shared" si="719"/>
        <v>5</v>
      </c>
      <c r="AT2931" s="238" t="str">
        <f t="shared" si="721"/>
        <v>4-6 months</v>
      </c>
    </row>
    <row r="2932" spans="1:46" s="12" customFormat="1">
      <c r="A2932" s="13" t="s">
        <v>28</v>
      </c>
      <c r="B2932" s="179">
        <v>2018</v>
      </c>
      <c r="C2932" s="179">
        <v>4</v>
      </c>
      <c r="D2932" s="39" t="str">
        <f t="shared" si="724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725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726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85">
        <f t="shared" si="728"/>
        <v>84378</v>
      </c>
      <c r="AD2932" s="141">
        <v>0.16239999999999999</v>
      </c>
      <c r="AE2932" s="186">
        <f t="shared" si="729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236" t="str">
        <f t="shared" si="720"/>
        <v>HELLER</v>
      </c>
      <c r="AS2932" s="22">
        <f t="shared" si="719"/>
        <v>2</v>
      </c>
      <c r="AT2932" s="238" t="str">
        <f t="shared" si="721"/>
        <v>0-3 months</v>
      </c>
    </row>
    <row r="2933" spans="1:46" s="12" customFormat="1">
      <c r="A2933" s="13" t="s">
        <v>43</v>
      </c>
      <c r="B2933" s="179">
        <v>2018</v>
      </c>
      <c r="C2933" s="179">
        <v>2</v>
      </c>
      <c r="D2933" s="39" t="str">
        <f t="shared" si="724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725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726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85">
        <f t="shared" si="728"/>
        <v>174054.46153846153</v>
      </c>
      <c r="AD2933" s="141">
        <v>0.15329999999999999</v>
      </c>
      <c r="AE2933" s="186">
        <f t="shared" si="729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236" t="str">
        <f t="shared" si="720"/>
        <v>HELLER</v>
      </c>
      <c r="AS2933" s="22">
        <f t="shared" si="719"/>
        <v>3</v>
      </c>
      <c r="AT2933" s="238" t="str">
        <f t="shared" si="721"/>
        <v>0-3 months</v>
      </c>
    </row>
    <row r="2934" spans="1:46" s="12" customFormat="1">
      <c r="A2934" s="13" t="s">
        <v>43</v>
      </c>
      <c r="B2934" s="179">
        <v>2018</v>
      </c>
      <c r="C2934" s="179">
        <v>1</v>
      </c>
      <c r="D2934" s="39" t="str">
        <f t="shared" si="724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725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726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85">
        <f t="shared" si="728"/>
        <v>33696</v>
      </c>
      <c r="AD2934" s="141">
        <v>0.12</v>
      </c>
      <c r="AE2934" s="186">
        <f t="shared" si="729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236" t="str">
        <f t="shared" si="720"/>
        <v>HELLER</v>
      </c>
      <c r="AS2934" s="22">
        <f t="shared" si="719"/>
        <v>3</v>
      </c>
      <c r="AT2934" s="238" t="str">
        <f t="shared" si="721"/>
        <v>0-3 months</v>
      </c>
    </row>
    <row r="2935" spans="1:46" s="12" customFormat="1">
      <c r="A2935" s="13" t="s">
        <v>43</v>
      </c>
      <c r="B2935" s="179">
        <v>2018</v>
      </c>
      <c r="C2935" s="179">
        <v>1</v>
      </c>
      <c r="D2935" s="39" t="str">
        <f t="shared" si="724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725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726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85">
        <f t="shared" si="728"/>
        <v>167544</v>
      </c>
      <c r="AD2935" s="141">
        <v>0.12</v>
      </c>
      <c r="AE2935" s="186">
        <f t="shared" si="729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236" t="str">
        <f t="shared" si="720"/>
        <v>HELLER</v>
      </c>
      <c r="AS2935" s="22">
        <f t="shared" si="719"/>
        <v>2</v>
      </c>
      <c r="AT2935" s="238" t="str">
        <f t="shared" si="721"/>
        <v>0-3 months</v>
      </c>
    </row>
    <row r="2936" spans="1:46" s="12" customFormat="1">
      <c r="A2936" s="13" t="s">
        <v>28</v>
      </c>
      <c r="B2936" s="179">
        <v>2018</v>
      </c>
      <c r="C2936" s="179">
        <v>7</v>
      </c>
      <c r="D2936" s="39" t="str">
        <f t="shared" si="724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725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726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85">
        <f t="shared" si="728"/>
        <v>31736.03448275862</v>
      </c>
      <c r="AD2936" s="141">
        <v>0.1208</v>
      </c>
      <c r="AE2936" s="186">
        <f t="shared" si="729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236" t="str">
        <f t="shared" si="720"/>
        <v>HELLER</v>
      </c>
      <c r="AS2936" s="22">
        <f t="shared" si="719"/>
        <v>1</v>
      </c>
      <c r="AT2936" s="238" t="str">
        <f t="shared" si="721"/>
        <v>0-3 months</v>
      </c>
    </row>
    <row r="2937" spans="1:46" s="12" customFormat="1">
      <c r="A2937" s="13" t="s">
        <v>28</v>
      </c>
      <c r="B2937" s="179">
        <v>2018</v>
      </c>
      <c r="C2937" s="179">
        <v>7</v>
      </c>
      <c r="D2937" s="39" t="str">
        <f t="shared" si="724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725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726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85">
        <f t="shared" si="728"/>
        <v>64003.448275862065</v>
      </c>
      <c r="AD2937" s="141">
        <v>0.12</v>
      </c>
      <c r="AE2937" s="186">
        <f t="shared" si="729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236" t="str">
        <f t="shared" si="720"/>
        <v>YAMAHA_Non_Mounter</v>
      </c>
      <c r="AS2937" s="22">
        <f t="shared" si="719"/>
        <v>1</v>
      </c>
      <c r="AT2937" s="238" t="str">
        <f t="shared" si="721"/>
        <v>0-3 months</v>
      </c>
    </row>
    <row r="2938" spans="1:46" s="12" customFormat="1" ht="17">
      <c r="A2938" s="13" t="s">
        <v>28</v>
      </c>
      <c r="B2938" s="179">
        <v>2018</v>
      </c>
      <c r="C2938" s="179">
        <v>6</v>
      </c>
      <c r="D2938" s="39" t="str">
        <f t="shared" si="724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725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726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3309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85">
        <f t="shared" si="728"/>
        <v>77399.322413793096</v>
      </c>
      <c r="AD2938" s="141">
        <v>0.12</v>
      </c>
      <c r="AE2938" s="186">
        <f t="shared" si="729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236" t="str">
        <f t="shared" si="720"/>
        <v>HELLER</v>
      </c>
      <c r="AS2938" s="22">
        <f t="shared" si="719"/>
        <v>2</v>
      </c>
      <c r="AT2938" s="238" t="str">
        <f t="shared" si="721"/>
        <v>0-3 months</v>
      </c>
    </row>
    <row r="2939" spans="1:46" s="12" customFormat="1">
      <c r="A2939" s="13" t="s">
        <v>28</v>
      </c>
      <c r="B2939" s="179">
        <v>2018</v>
      </c>
      <c r="C2939" s="179">
        <v>6</v>
      </c>
      <c r="D2939" s="39" t="str">
        <f t="shared" si="724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725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726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85">
        <f t="shared" si="728"/>
        <v>130119.59781119999</v>
      </c>
      <c r="AD2939" s="141">
        <v>0.16339999999999999</v>
      </c>
      <c r="AE2939" s="186">
        <f t="shared" si="729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236" t="str">
        <f t="shared" si="720"/>
        <v>YAMAHA_Non_Mounter</v>
      </c>
      <c r="AS2939" s="22">
        <f t="shared" si="719"/>
        <v>1</v>
      </c>
      <c r="AT2939" s="238" t="str">
        <f t="shared" si="721"/>
        <v>0-3 months</v>
      </c>
    </row>
    <row r="2940" spans="1:46" s="12" customFormat="1">
      <c r="A2940" s="13" t="s">
        <v>28</v>
      </c>
      <c r="B2940" s="179">
        <v>2018</v>
      </c>
      <c r="C2940" s="179">
        <v>6</v>
      </c>
      <c r="D2940" s="39" t="str">
        <f t="shared" si="724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725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726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85">
        <f t="shared" si="728"/>
        <v>35082.112068965522</v>
      </c>
      <c r="AD2940" s="141">
        <v>7.7499999999999999E-2</v>
      </c>
      <c r="AE2940" s="186">
        <f t="shared" si="729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236" t="str">
        <f t="shared" si="720"/>
        <v>SHIMADZU</v>
      </c>
      <c r="AS2940" s="22">
        <f t="shared" si="719"/>
        <v>1</v>
      </c>
      <c r="AT2940" s="238" t="str">
        <f t="shared" si="721"/>
        <v>0-3 months</v>
      </c>
    </row>
    <row r="2941" spans="1:46" s="12" customFormat="1">
      <c r="A2941" s="13" t="s">
        <v>28</v>
      </c>
      <c r="B2941" s="179">
        <v>2018</v>
      </c>
      <c r="C2941" s="179">
        <v>6</v>
      </c>
      <c r="D2941" s="39" t="str">
        <f t="shared" si="724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725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726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85">
        <f t="shared" si="728"/>
        <v>30933.24</v>
      </c>
      <c r="AD2941" s="141">
        <v>0.1004</v>
      </c>
      <c r="AE2941" s="186">
        <f t="shared" si="729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236" t="str">
        <f t="shared" si="720"/>
        <v>HELLER</v>
      </c>
      <c r="AS2941" s="22">
        <f t="shared" si="719"/>
        <v>1</v>
      </c>
      <c r="AT2941" s="238" t="str">
        <f t="shared" si="721"/>
        <v>0-3 months</v>
      </c>
    </row>
    <row r="2942" spans="1:46" s="12" customFormat="1">
      <c r="A2942" s="13" t="s">
        <v>28</v>
      </c>
      <c r="B2942" s="179">
        <v>2018</v>
      </c>
      <c r="C2942" s="179">
        <v>6</v>
      </c>
      <c r="D2942" s="39" t="str">
        <f t="shared" si="724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725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726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85">
        <f t="shared" si="728"/>
        <v>70203.387931034493</v>
      </c>
      <c r="AD2942" s="141">
        <v>0.16550000000000001</v>
      </c>
      <c r="AE2942" s="186">
        <f t="shared" si="729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236" t="str">
        <f t="shared" si="720"/>
        <v>YAMAHA_Non_Mounter</v>
      </c>
      <c r="AS2942" s="22">
        <f t="shared" si="719"/>
        <v>1</v>
      </c>
      <c r="AT2942" s="238" t="str">
        <f t="shared" si="721"/>
        <v>0-3 months</v>
      </c>
    </row>
    <row r="2943" spans="1:46" s="12" customFormat="1">
      <c r="A2943" s="13" t="s">
        <v>43</v>
      </c>
      <c r="B2943" s="179">
        <v>2018</v>
      </c>
      <c r="C2943" s="179">
        <v>3</v>
      </c>
      <c r="D2943" s="39" t="str">
        <f t="shared" si="724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725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726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85">
        <f t="shared" si="728"/>
        <v>87607.538461538468</v>
      </c>
      <c r="AD2943" s="141">
        <v>0.1462</v>
      </c>
      <c r="AE2943" s="186">
        <f t="shared" si="729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236" t="str">
        <f t="shared" si="720"/>
        <v>HELLER</v>
      </c>
      <c r="AS2943" s="22">
        <f t="shared" si="719"/>
        <v>1</v>
      </c>
      <c r="AT2943" s="238" t="str">
        <f t="shared" si="721"/>
        <v>0-3 months</v>
      </c>
    </row>
    <row r="2944" spans="1:46" s="12" customFormat="1">
      <c r="A2944" s="13" t="s">
        <v>43</v>
      </c>
      <c r="B2944" s="179">
        <v>2018</v>
      </c>
      <c r="C2944" s="179">
        <v>3</v>
      </c>
      <c r="D2944" s="39" t="str">
        <f t="shared" si="724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725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726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85">
        <f t="shared" si="728"/>
        <v>11206.402758620688</v>
      </c>
      <c r="AD2944" s="141">
        <v>0.16159999999999999</v>
      </c>
      <c r="AE2944" s="186">
        <f t="shared" si="729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236" t="str">
        <f t="shared" si="720"/>
        <v>NUTEK</v>
      </c>
      <c r="AS2944" s="22">
        <f t="shared" si="719"/>
        <v>3</v>
      </c>
      <c r="AT2944" s="238" t="str">
        <f t="shared" si="721"/>
        <v>0-3 months</v>
      </c>
    </row>
    <row r="2945" spans="1:46" s="12" customFormat="1">
      <c r="A2945" s="13" t="s">
        <v>43</v>
      </c>
      <c r="B2945" s="179">
        <v>2018</v>
      </c>
      <c r="C2945" s="179">
        <v>3</v>
      </c>
      <c r="D2945" s="39" t="str">
        <f t="shared" si="724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725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726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85">
        <f t="shared" si="728"/>
        <v>9372.9393103448274</v>
      </c>
      <c r="AD2945" s="141">
        <v>0.16159999999999999</v>
      </c>
      <c r="AE2945" s="186">
        <f t="shared" si="729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236" t="str">
        <f t="shared" si="720"/>
        <v>NUTEK</v>
      </c>
      <c r="AS2945" s="22">
        <f t="shared" si="719"/>
        <v>3</v>
      </c>
      <c r="AT2945" s="238" t="str">
        <f t="shared" si="721"/>
        <v>0-3 months</v>
      </c>
    </row>
    <row r="2946" spans="1:46" s="12" customFormat="1">
      <c r="A2946" s="13" t="s">
        <v>43</v>
      </c>
      <c r="B2946" s="179">
        <v>2018</v>
      </c>
      <c r="C2946" s="179">
        <v>3</v>
      </c>
      <c r="D2946" s="39" t="str">
        <f t="shared" si="724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725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726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85">
        <f t="shared" si="728"/>
        <v>7762.2331034482759</v>
      </c>
      <c r="AD2946" s="141">
        <v>0.16159999999999999</v>
      </c>
      <c r="AE2946" s="186">
        <f t="shared" si="729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236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38" t="str">
        <f t="shared" si="721"/>
        <v>0-3 months</v>
      </c>
    </row>
    <row r="2947" spans="1:46" s="12" customFormat="1">
      <c r="A2947" s="13" t="s">
        <v>28</v>
      </c>
      <c r="B2947" s="179">
        <v>2018</v>
      </c>
      <c r="C2947" s="179">
        <v>5</v>
      </c>
      <c r="D2947" s="39" t="str">
        <f t="shared" si="724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725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726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85">
        <f t="shared" si="728"/>
        <v>139620</v>
      </c>
      <c r="AD2947" s="141">
        <v>0.05</v>
      </c>
      <c r="AE2947" s="186">
        <f t="shared" si="729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236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38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28</v>
      </c>
      <c r="B2948" s="179">
        <v>2018</v>
      </c>
      <c r="C2948" s="179">
        <v>5</v>
      </c>
      <c r="D2948" s="39" t="str">
        <f t="shared" si="724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725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726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85">
        <f t="shared" si="728"/>
        <v>25548.12</v>
      </c>
      <c r="AD2948" s="141">
        <v>5.2999999999999999E-2</v>
      </c>
      <c r="AE2948" s="186">
        <f t="shared" si="729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236" t="str">
        <f t="shared" si="736"/>
        <v>HELLER</v>
      </c>
      <c r="AS2948" s="22">
        <f t="shared" si="735"/>
        <v>1</v>
      </c>
      <c r="AT2948" s="238" t="str">
        <f t="shared" si="737"/>
        <v>0-3 months</v>
      </c>
    </row>
    <row r="2949" spans="1:46" s="12" customFormat="1">
      <c r="A2949" s="13" t="s">
        <v>28</v>
      </c>
      <c r="B2949" s="179">
        <v>2018</v>
      </c>
      <c r="C2949" s="179">
        <v>5</v>
      </c>
      <c r="D2949" s="39" t="str">
        <f t="shared" si="724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725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726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85">
        <f t="shared" si="728"/>
        <v>4053.751293103448</v>
      </c>
      <c r="AD2949" s="141">
        <v>0.23169999999999999</v>
      </c>
      <c r="AE2949" s="186">
        <f t="shared" si="729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236" t="str">
        <f t="shared" si="736"/>
        <v>SOLDERSTAR</v>
      </c>
      <c r="AS2949" s="22">
        <f t="shared" si="735"/>
        <v>1</v>
      </c>
      <c r="AT2949" s="238" t="str">
        <f t="shared" si="737"/>
        <v>0-3 months</v>
      </c>
    </row>
    <row r="2950" spans="1:46" s="12" customFormat="1">
      <c r="A2950" s="13" t="s">
        <v>28</v>
      </c>
      <c r="B2950" s="179">
        <v>2018</v>
      </c>
      <c r="C2950" s="179">
        <v>5</v>
      </c>
      <c r="D2950" s="39" t="str">
        <f t="shared" si="724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725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726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85">
        <f t="shared" si="728"/>
        <v>4053.751293103448</v>
      </c>
      <c r="AD2950" s="141">
        <v>0.23169999999999999</v>
      </c>
      <c r="AE2950" s="186">
        <f t="shared" si="729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236" t="str">
        <f t="shared" si="736"/>
        <v>SOLDERSTAR</v>
      </c>
      <c r="AS2950" s="22">
        <f t="shared" si="735"/>
        <v>1</v>
      </c>
      <c r="AT2950" s="238" t="str">
        <f t="shared" si="737"/>
        <v>0-3 months</v>
      </c>
    </row>
    <row r="2951" spans="1:46" s="12" customFormat="1">
      <c r="A2951" s="13" t="s">
        <v>28</v>
      </c>
      <c r="B2951" s="179">
        <v>2018</v>
      </c>
      <c r="C2951" s="179">
        <v>5</v>
      </c>
      <c r="D2951" s="39" t="str">
        <f t="shared" si="724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725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726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85">
        <f t="shared" si="728"/>
        <v>150949.51892844829</v>
      </c>
      <c r="AD2951" s="141">
        <v>0.20430000000000001</v>
      </c>
      <c r="AE2951" s="186">
        <f t="shared" si="729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2751</v>
      </c>
      <c r="AP2951" s="28" t="str">
        <f t="shared" si="733"/>
        <v>20185</v>
      </c>
      <c r="AQ2951" s="28" t="str">
        <f t="shared" si="734"/>
        <v>20185RMB</v>
      </c>
      <c r="AR2951" s="236" t="str">
        <f t="shared" si="736"/>
        <v>PEMTRON</v>
      </c>
      <c r="AS2951" s="22">
        <f t="shared" si="735"/>
        <v>0</v>
      </c>
      <c r="AT2951" s="238" t="str">
        <f t="shared" si="737"/>
        <v>0-3 months</v>
      </c>
    </row>
    <row r="2952" spans="1:46" s="12" customFormat="1">
      <c r="A2952" s="13" t="s">
        <v>28</v>
      </c>
      <c r="B2952" s="179">
        <v>2018</v>
      </c>
      <c r="C2952" s="179">
        <v>11</v>
      </c>
      <c r="D2952" s="39" t="str">
        <f t="shared" si="724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725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726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85">
        <f t="shared" si="728"/>
        <v>78632.650862068986</v>
      </c>
      <c r="AD2952" s="141">
        <v>0.1822</v>
      </c>
      <c r="AE2952" s="186">
        <f t="shared" si="729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236" t="str">
        <f t="shared" si="736"/>
        <v>PEMTRON</v>
      </c>
      <c r="AS2952" s="22">
        <f t="shared" si="735"/>
        <v>1</v>
      </c>
      <c r="AT2952" s="238" t="str">
        <f t="shared" si="737"/>
        <v>0-3 months</v>
      </c>
    </row>
    <row r="2953" spans="1:46" s="12" customFormat="1">
      <c r="A2953" s="13" t="s">
        <v>28</v>
      </c>
      <c r="B2953" s="179">
        <v>2018</v>
      </c>
      <c r="C2953" s="179">
        <v>11</v>
      </c>
      <c r="D2953" s="39" t="str">
        <f t="shared" si="724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725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726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85">
        <f t="shared" si="728"/>
        <v>56010.452586206899</v>
      </c>
      <c r="AD2953" s="141">
        <v>0.18629999999999999</v>
      </c>
      <c r="AE2953" s="186">
        <f t="shared" si="729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236" t="str">
        <f t="shared" si="736"/>
        <v>HELLER</v>
      </c>
      <c r="AS2953" s="22">
        <f t="shared" si="735"/>
        <v>1</v>
      </c>
      <c r="AT2953" s="238" t="str">
        <f t="shared" si="737"/>
        <v>0-3 months</v>
      </c>
    </row>
    <row r="2954" spans="1:46" s="12" customFormat="1">
      <c r="A2954" s="13" t="s">
        <v>28</v>
      </c>
      <c r="B2954" s="179">
        <v>2018</v>
      </c>
      <c r="C2954" s="179">
        <v>11</v>
      </c>
      <c r="D2954" s="39" t="str">
        <f t="shared" si="724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725"/>
        <v>Q3</v>
      </c>
      <c r="J2954" s="191" t="s">
        <v>2757</v>
      </c>
      <c r="K2954" s="191" t="s">
        <v>3148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726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85">
        <f t="shared" si="728"/>
        <v>33760.051681034485</v>
      </c>
      <c r="AD2954" s="141">
        <v>7.8899999999999998E-2</v>
      </c>
      <c r="AE2954" s="186">
        <f t="shared" si="729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236" t="str">
        <f t="shared" si="736"/>
        <v>HELLER</v>
      </c>
      <c r="AS2954" s="22">
        <f t="shared" si="735"/>
        <v>1</v>
      </c>
      <c r="AT2954" s="238" t="str">
        <f t="shared" si="737"/>
        <v>0-3 months</v>
      </c>
    </row>
    <row r="2955" spans="1:46" s="12" customFormat="1">
      <c r="A2955" s="13" t="s">
        <v>28</v>
      </c>
      <c r="B2955" s="179">
        <v>2018</v>
      </c>
      <c r="C2955" s="179">
        <v>10</v>
      </c>
      <c r="D2955" s="39" t="str">
        <f t="shared" si="724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725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726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85">
        <f t="shared" si="728"/>
        <v>57767.169181034478</v>
      </c>
      <c r="AD2955" s="141">
        <v>0.1119</v>
      </c>
      <c r="AE2955" s="186">
        <f t="shared" si="729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236" t="str">
        <f t="shared" si="736"/>
        <v>YAMAHA_Non_Mounter</v>
      </c>
      <c r="AS2955" s="22">
        <f t="shared" si="735"/>
        <v>2</v>
      </c>
      <c r="AT2955" s="238" t="str">
        <f t="shared" si="737"/>
        <v>0-3 months</v>
      </c>
    </row>
    <row r="2956" spans="1:46" s="12" customFormat="1">
      <c r="A2956" s="13" t="s">
        <v>28</v>
      </c>
      <c r="B2956" s="179">
        <v>2018</v>
      </c>
      <c r="C2956" s="179">
        <v>10</v>
      </c>
      <c r="D2956" s="39" t="str">
        <f t="shared" si="724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725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726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85">
        <f t="shared" si="728"/>
        <v>45579.956896551725</v>
      </c>
      <c r="AD2956" s="141">
        <v>0.1119</v>
      </c>
      <c r="AE2956" s="186">
        <f t="shared" si="729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236" t="str">
        <f t="shared" si="736"/>
        <v>HELLER</v>
      </c>
      <c r="AS2956" s="22">
        <f t="shared" si="735"/>
        <v>2</v>
      </c>
      <c r="AT2956" s="238" t="str">
        <f t="shared" si="737"/>
        <v>0-3 months</v>
      </c>
    </row>
    <row r="2957" spans="1:46" s="12" customFormat="1">
      <c r="A2957" s="13" t="s">
        <v>28</v>
      </c>
      <c r="B2957" s="179">
        <v>2018</v>
      </c>
      <c r="C2957" s="179">
        <v>9</v>
      </c>
      <c r="D2957" s="39" t="str">
        <f t="shared" si="724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725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726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85">
        <f t="shared" si="728"/>
        <v>73080</v>
      </c>
      <c r="AD2957" s="141">
        <v>0.17399999999999999</v>
      </c>
      <c r="AE2957" s="186">
        <f t="shared" si="729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236" t="str">
        <f t="shared" si="736"/>
        <v>HELLER</v>
      </c>
      <c r="AS2957" s="22">
        <f t="shared" si="735"/>
        <v>2</v>
      </c>
      <c r="AT2957" s="238" t="str">
        <f t="shared" si="737"/>
        <v>0-3 months</v>
      </c>
    </row>
    <row r="2958" spans="1:46" s="12" customFormat="1">
      <c r="A2958" s="13" t="s">
        <v>28</v>
      </c>
      <c r="B2958" s="179">
        <v>2018</v>
      </c>
      <c r="C2958" s="179">
        <v>9</v>
      </c>
      <c r="D2958" s="39" t="str">
        <f t="shared" si="724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725"/>
        <v>Q3</v>
      </c>
      <c r="J2958" s="191" t="s">
        <v>2762</v>
      </c>
      <c r="K2958" s="191" t="s">
        <v>3149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726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85">
        <f t="shared" si="728"/>
        <v>52254.310344827587</v>
      </c>
      <c r="AD2958" s="141">
        <v>0.12</v>
      </c>
      <c r="AE2958" s="186">
        <f t="shared" si="729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236" t="str">
        <f t="shared" si="736"/>
        <v>PEMTRON</v>
      </c>
      <c r="AS2958" s="22">
        <f t="shared" si="735"/>
        <v>2</v>
      </c>
      <c r="AT2958" s="238" t="str">
        <f t="shared" si="737"/>
        <v>0-3 months</v>
      </c>
    </row>
    <row r="2959" spans="1:46" s="12" customFormat="1">
      <c r="A2959" s="13" t="s">
        <v>28</v>
      </c>
      <c r="B2959" s="179">
        <v>2018</v>
      </c>
      <c r="C2959" s="179">
        <v>9</v>
      </c>
      <c r="D2959" s="39" t="str">
        <f t="shared" si="724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725"/>
        <v>Q2</v>
      </c>
      <c r="J2959" s="191" t="s">
        <v>2762</v>
      </c>
      <c r="K2959" s="191" t="s">
        <v>3149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726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85">
        <f t="shared" si="728"/>
        <v>54833.628318584073</v>
      </c>
      <c r="AD2959" s="141">
        <v>0.12</v>
      </c>
      <c r="AE2959" s="186">
        <f t="shared" si="729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236" t="str">
        <f t="shared" si="736"/>
        <v>PEMTRON</v>
      </c>
      <c r="AS2959" s="22">
        <f t="shared" si="735"/>
        <v>0</v>
      </c>
      <c r="AT2959" s="238" t="str">
        <f t="shared" si="737"/>
        <v>0-3 months</v>
      </c>
    </row>
    <row r="2960" spans="1:46" s="12" customFormat="1">
      <c r="A2960" s="13" t="s">
        <v>28</v>
      </c>
      <c r="B2960" s="179">
        <v>2018</v>
      </c>
      <c r="C2960" s="179">
        <v>11</v>
      </c>
      <c r="D2960" s="39" t="str">
        <f t="shared" si="724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725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726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85">
        <f t="shared" si="728"/>
        <v>97897.680000000008</v>
      </c>
      <c r="AD2960" s="141">
        <v>0.1769</v>
      </c>
      <c r="AE2960" s="186">
        <f t="shared" si="729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236" t="str">
        <f t="shared" si="736"/>
        <v>YAMAHA_Non_Mounter</v>
      </c>
      <c r="AS2960" s="22">
        <f t="shared" si="735"/>
        <v>2</v>
      </c>
      <c r="AT2960" s="238" t="str">
        <f t="shared" si="737"/>
        <v>0-3 months</v>
      </c>
    </row>
    <row r="2961" spans="1:46" s="12" customFormat="1">
      <c r="A2961" s="13" t="s">
        <v>28</v>
      </c>
      <c r="B2961" s="179">
        <v>2018</v>
      </c>
      <c r="C2961" s="179">
        <v>10</v>
      </c>
      <c r="D2961" s="39" t="str">
        <f t="shared" si="724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725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726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85">
        <f t="shared" si="728"/>
        <v>44224.137931034486</v>
      </c>
      <c r="AD2961" s="141">
        <v>0.12</v>
      </c>
      <c r="AE2961" s="186">
        <f t="shared" si="729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236" t="str">
        <f t="shared" si="736"/>
        <v>PEMTRON</v>
      </c>
      <c r="AS2961" s="22">
        <f t="shared" si="735"/>
        <v>3</v>
      </c>
      <c r="AT2961" s="238" t="str">
        <f t="shared" si="737"/>
        <v>0-3 months</v>
      </c>
    </row>
    <row r="2962" spans="1:46" s="12" customFormat="1">
      <c r="A2962" s="13" t="s">
        <v>28</v>
      </c>
      <c r="B2962" s="179">
        <v>2019</v>
      </c>
      <c r="C2962" s="179">
        <v>3</v>
      </c>
      <c r="D2962" s="39" t="str">
        <f t="shared" si="724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725"/>
        <v>Q1</v>
      </c>
      <c r="J2962" s="191" t="s">
        <v>604</v>
      </c>
      <c r="K2962" s="191" t="s">
        <v>3110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726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85">
        <f t="shared" si="728"/>
        <v>50250.000118584074</v>
      </c>
      <c r="AD2962" s="141">
        <v>0.16750000000000001</v>
      </c>
      <c r="AE2962" s="186">
        <f t="shared" si="729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236" t="str">
        <f t="shared" si="736"/>
        <v>HELLER</v>
      </c>
      <c r="AS2962" s="22">
        <f t="shared" si="735"/>
        <v>1</v>
      </c>
      <c r="AT2962" s="238" t="str">
        <f t="shared" si="737"/>
        <v>0-3 months</v>
      </c>
    </row>
    <row r="2963" spans="1:46" s="12" customFormat="1">
      <c r="A2963" s="13" t="s">
        <v>28</v>
      </c>
      <c r="B2963" s="179">
        <v>2019</v>
      </c>
      <c r="C2963" s="179">
        <v>3</v>
      </c>
      <c r="D2963" s="39" t="str">
        <f t="shared" si="724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725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726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85">
        <f t="shared" si="728"/>
        <v>62205.930463716817</v>
      </c>
      <c r="AD2963" s="141">
        <v>0.16370000000000001</v>
      </c>
      <c r="AE2963" s="186">
        <f t="shared" si="729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236" t="str">
        <f t="shared" si="736"/>
        <v>PEMTRON</v>
      </c>
      <c r="AS2963" s="22">
        <f t="shared" si="735"/>
        <v>1</v>
      </c>
      <c r="AT2963" s="238" t="str">
        <f t="shared" si="737"/>
        <v>0-3 months</v>
      </c>
    </row>
    <row r="2964" spans="1:46" s="12" customFormat="1">
      <c r="A2964" s="13" t="s">
        <v>34</v>
      </c>
      <c r="B2964" s="179">
        <v>2019</v>
      </c>
      <c r="C2964" s="179">
        <v>11</v>
      </c>
      <c r="D2964" s="39" t="str">
        <f t="shared" si="724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725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726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85">
        <f t="shared" si="728"/>
        <v>92352</v>
      </c>
      <c r="AD2964" s="141">
        <v>0.23680000000000001</v>
      </c>
      <c r="AE2964" s="186">
        <f t="shared" si="729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236" t="str">
        <f t="shared" si="736"/>
        <v>HELLER</v>
      </c>
      <c r="AS2964" s="22">
        <f t="shared" si="735"/>
        <v>1</v>
      </c>
      <c r="AT2964" s="238" t="str">
        <f t="shared" si="737"/>
        <v>0-3 months</v>
      </c>
    </row>
    <row r="2965" spans="1:46" s="12" customFormat="1">
      <c r="A2965" s="13" t="s">
        <v>34</v>
      </c>
      <c r="B2965" s="179">
        <v>2019</v>
      </c>
      <c r="C2965" s="179">
        <v>11</v>
      </c>
      <c r="D2965" s="39" t="str">
        <f t="shared" si="724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725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726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85">
        <f t="shared" si="728"/>
        <v>37390.300884955759</v>
      </c>
      <c r="AD2965" s="141">
        <v>0.1464</v>
      </c>
      <c r="AE2965" s="186">
        <f t="shared" si="729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236" t="str">
        <f t="shared" si="736"/>
        <v>HELLER</v>
      </c>
      <c r="AS2965" s="22">
        <f t="shared" si="735"/>
        <v>1</v>
      </c>
      <c r="AT2965" s="238" t="str">
        <f t="shared" si="737"/>
        <v>0-3 months</v>
      </c>
    </row>
    <row r="2966" spans="1:46" s="12" customFormat="1">
      <c r="A2966" s="13" t="s">
        <v>34</v>
      </c>
      <c r="B2966" s="179">
        <v>2019</v>
      </c>
      <c r="C2966" s="179">
        <v>10</v>
      </c>
      <c r="D2966" s="39" t="str">
        <f t="shared" si="724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725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726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85">
        <f t="shared" si="728"/>
        <v>41651.52212389381</v>
      </c>
      <c r="AD2966" s="141">
        <v>0.11459999999999999</v>
      </c>
      <c r="AE2966" s="186">
        <f t="shared" si="729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236" t="str">
        <f t="shared" si="736"/>
        <v>YAMAHA_Non_Mounter</v>
      </c>
      <c r="AS2966" s="22">
        <f t="shared" si="735"/>
        <v>2</v>
      </c>
      <c r="AT2966" s="238" t="str">
        <f t="shared" si="737"/>
        <v>0-3 months</v>
      </c>
    </row>
    <row r="2967" spans="1:46" s="12" customFormat="1">
      <c r="A2967" s="13" t="s">
        <v>28</v>
      </c>
      <c r="B2967" s="179">
        <v>2019</v>
      </c>
      <c r="C2967" s="179">
        <v>1</v>
      </c>
      <c r="D2967" s="39" t="str">
        <f t="shared" si="724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725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726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85">
        <f t="shared" si="728"/>
        <v>45065.327586206899</v>
      </c>
      <c r="AD2967" s="141">
        <v>0.1242</v>
      </c>
      <c r="AE2967" s="186">
        <f t="shared" si="729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236" t="str">
        <f t="shared" si="736"/>
        <v>PEMTRON</v>
      </c>
      <c r="AS2967" s="22">
        <f t="shared" si="735"/>
        <v>1</v>
      </c>
      <c r="AT2967" s="238" t="str">
        <f t="shared" si="737"/>
        <v>0-3 months</v>
      </c>
    </row>
    <row r="2968" spans="1:46" s="12" customFormat="1">
      <c r="A2968" s="13" t="s">
        <v>28</v>
      </c>
      <c r="B2968" s="179">
        <v>2019</v>
      </c>
      <c r="C2968" s="179">
        <v>1</v>
      </c>
      <c r="D2968" s="39" t="str">
        <f t="shared" si="724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725"/>
        <v>Q4</v>
      </c>
      <c r="J2968" s="191" t="s">
        <v>2777</v>
      </c>
      <c r="K2968" s="191" t="s">
        <v>3322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726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85">
        <f t="shared" si="728"/>
        <v>28456.551724137931</v>
      </c>
      <c r="AD2968" s="141">
        <v>0.1104</v>
      </c>
      <c r="AE2968" s="186">
        <f t="shared" si="729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236" t="str">
        <f t="shared" si="736"/>
        <v>HELLER</v>
      </c>
      <c r="AS2968" s="22">
        <f t="shared" si="735"/>
        <v>1</v>
      </c>
      <c r="AT2968" s="238" t="str">
        <f t="shared" si="737"/>
        <v>0-3 months</v>
      </c>
    </row>
    <row r="2969" spans="1:46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3136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85">
        <f t="shared" ref="AC2969:AC3032" si="743">IF(R2969&lt;&gt;"",AB2969*AD2969,"")</f>
        <v>46743.37485088496</v>
      </c>
      <c r="AD2969" s="141">
        <v>0.1111</v>
      </c>
      <c r="AE2969" s="186">
        <f t="shared" ref="AE2969:AE3032" si="744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236" t="str">
        <f t="shared" si="736"/>
        <v>YAMAHA_Non_Mounter</v>
      </c>
      <c r="AS2969" s="22">
        <f t="shared" si="735"/>
        <v>5</v>
      </c>
      <c r="AT2969" s="238" t="str">
        <f t="shared" si="737"/>
        <v>4-6 months</v>
      </c>
    </row>
    <row r="2970" spans="1:46" s="12" customFormat="1">
      <c r="A2970" s="13" t="s">
        <v>28</v>
      </c>
      <c r="B2970" s="179">
        <v>2019</v>
      </c>
      <c r="C2970" s="179">
        <v>1</v>
      </c>
      <c r="D2970" s="39" t="str">
        <f t="shared" si="739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740"/>
        <v>Q1</v>
      </c>
      <c r="J2970" s="191" t="s">
        <v>2778</v>
      </c>
      <c r="K2970" s="191" t="s">
        <v>3136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741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85">
        <f t="shared" si="743"/>
        <v>184799.47199026553</v>
      </c>
      <c r="AD2970" s="141">
        <v>0.1111</v>
      </c>
      <c r="AE2970" s="186">
        <f t="shared" si="744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236" t="str">
        <f t="shared" si="736"/>
        <v>HELLER</v>
      </c>
      <c r="AS2970" s="22">
        <f t="shared" si="735"/>
        <v>5</v>
      </c>
      <c r="AT2970" s="238" t="str">
        <f t="shared" si="737"/>
        <v>4-6 months</v>
      </c>
    </row>
    <row r="2971" spans="1:46" s="12" customFormat="1">
      <c r="A2971" s="13" t="s">
        <v>34</v>
      </c>
      <c r="B2971" s="179">
        <v>2019</v>
      </c>
      <c r="C2971" s="179">
        <v>4</v>
      </c>
      <c r="D2971" s="39" t="str">
        <f t="shared" si="739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740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741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85">
        <f t="shared" si="743"/>
        <v>32513.230088495577</v>
      </c>
      <c r="AD2971" s="141">
        <v>0.1079</v>
      </c>
      <c r="AE2971" s="186">
        <f t="shared" si="744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236" t="str">
        <f t="shared" si="736"/>
        <v>HELLER</v>
      </c>
      <c r="AS2971" s="22">
        <f t="shared" si="735"/>
        <v>2</v>
      </c>
      <c r="AT2971" s="238" t="str">
        <f t="shared" si="737"/>
        <v>0-3 months</v>
      </c>
    </row>
    <row r="2972" spans="1:46" s="12" customFormat="1">
      <c r="A2972" s="13" t="s">
        <v>28</v>
      </c>
      <c r="B2972" s="179">
        <v>2019</v>
      </c>
      <c r="C2972" s="179">
        <v>1</v>
      </c>
      <c r="D2972" s="39" t="str">
        <f t="shared" si="739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740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741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85">
        <f t="shared" si="743"/>
        <v>43677.840000000004</v>
      </c>
      <c r="AD2972" s="141">
        <v>0.14330000000000001</v>
      </c>
      <c r="AE2972" s="186">
        <f t="shared" si="744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236" t="str">
        <f t="shared" si="736"/>
        <v>HELLER</v>
      </c>
      <c r="AS2972" s="22">
        <f t="shared" si="735"/>
        <v>2</v>
      </c>
      <c r="AT2972" s="238" t="str">
        <f t="shared" si="737"/>
        <v>0-3 months</v>
      </c>
    </row>
    <row r="2973" spans="1:46" s="12" customFormat="1">
      <c r="A2973" s="13" t="s">
        <v>34</v>
      </c>
      <c r="B2973" s="179">
        <v>2019</v>
      </c>
      <c r="C2973" s="179">
        <v>4</v>
      </c>
      <c r="D2973" s="39" t="str">
        <f t="shared" si="739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740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741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85">
        <f t="shared" si="743"/>
        <v>41852.800000000003</v>
      </c>
      <c r="AD2973" s="141">
        <v>0.12429999999999999</v>
      </c>
      <c r="AE2973" s="186">
        <f t="shared" si="744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236" t="str">
        <f t="shared" si="736"/>
        <v>HELLER</v>
      </c>
      <c r="AS2973" s="22">
        <f t="shared" si="735"/>
        <v>1</v>
      </c>
      <c r="AT2973" s="238" t="str">
        <f t="shared" si="737"/>
        <v>0-3 months</v>
      </c>
    </row>
    <row r="2974" spans="1:46" s="12" customFormat="1">
      <c r="A2974" s="13" t="s">
        <v>34</v>
      </c>
      <c r="B2974" s="179">
        <v>2019</v>
      </c>
      <c r="C2974" s="179">
        <v>7</v>
      </c>
      <c r="D2974" s="39" t="str">
        <f t="shared" si="739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740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741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85">
        <f t="shared" si="743"/>
        <v>66355.061946902657</v>
      </c>
      <c r="AD2974" s="141">
        <v>0.25840000000000002</v>
      </c>
      <c r="AE2974" s="186">
        <f t="shared" si="744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236" t="str">
        <f t="shared" si="736"/>
        <v>SAKI</v>
      </c>
      <c r="AS2974" s="22">
        <f t="shared" si="735"/>
        <v>3</v>
      </c>
      <c r="AT2974" s="238" t="str">
        <f t="shared" si="737"/>
        <v>0-3 months</v>
      </c>
    </row>
    <row r="2975" spans="1:46" s="12" customFormat="1">
      <c r="A2975" s="13" t="s">
        <v>28</v>
      </c>
      <c r="B2975" s="179">
        <v>2019</v>
      </c>
      <c r="C2975" s="179">
        <v>2</v>
      </c>
      <c r="D2975" s="39" t="str">
        <f t="shared" si="739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740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741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85">
        <f t="shared" si="743"/>
        <v>189029.03059115045</v>
      </c>
      <c r="AD2975" s="141">
        <v>8.0100000000000005E-2</v>
      </c>
      <c r="AE2975" s="186">
        <f t="shared" si="744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236" t="str">
        <f t="shared" si="736"/>
        <v>YAMAHA_Non_Mounter</v>
      </c>
      <c r="AS2975" s="22">
        <f t="shared" si="735"/>
        <v>7</v>
      </c>
      <c r="AT2975" s="238" t="str">
        <f t="shared" si="737"/>
        <v>&gt; 6 months</v>
      </c>
    </row>
    <row r="2976" spans="1:46" s="12" customFormat="1">
      <c r="A2976" s="13" t="s">
        <v>34</v>
      </c>
      <c r="B2976" s="179">
        <v>2019</v>
      </c>
      <c r="C2976" s="179">
        <v>7</v>
      </c>
      <c r="D2976" s="39" t="str">
        <f t="shared" si="739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740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741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85">
        <f t="shared" si="743"/>
        <v>147086.6017699115</v>
      </c>
      <c r="AD2976" s="141">
        <v>0.29189999999999999</v>
      </c>
      <c r="AE2976" s="186">
        <f t="shared" si="744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236" t="str">
        <f t="shared" si="736"/>
        <v>YAMAHA_Non_Mounter</v>
      </c>
      <c r="AS2976" s="22">
        <f t="shared" si="735"/>
        <v>2</v>
      </c>
      <c r="AT2976" s="238" t="str">
        <f t="shared" si="737"/>
        <v>0-3 months</v>
      </c>
    </row>
    <row r="2977" spans="1:46" s="12" customFormat="1">
      <c r="A2977" s="13" t="s">
        <v>34</v>
      </c>
      <c r="B2977" s="179">
        <v>2019</v>
      </c>
      <c r="C2977" s="179">
        <v>7</v>
      </c>
      <c r="D2977" s="39" t="str">
        <f t="shared" si="739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740"/>
        <v>Q2</v>
      </c>
      <c r="J2977" s="191" t="s">
        <v>2799</v>
      </c>
      <c r="K2977" s="191" t="s">
        <v>3150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741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85">
        <f t="shared" si="743"/>
        <v>43543.207964601766</v>
      </c>
      <c r="AD2977" s="141">
        <v>0.16339999999999999</v>
      </c>
      <c r="AE2977" s="186">
        <f t="shared" si="744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236" t="str">
        <f t="shared" si="736"/>
        <v>HELLER</v>
      </c>
      <c r="AS2977" s="22">
        <f t="shared" si="735"/>
        <v>2</v>
      </c>
      <c r="AT2977" s="238" t="str">
        <f t="shared" si="737"/>
        <v>0-3 months</v>
      </c>
    </row>
    <row r="2978" spans="1:46" s="12" customFormat="1">
      <c r="A2978" s="13" t="s">
        <v>34</v>
      </c>
      <c r="B2978" s="179">
        <v>2019</v>
      </c>
      <c r="C2978" s="179">
        <v>6</v>
      </c>
      <c r="D2978" s="39" t="str">
        <f t="shared" si="739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740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741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85">
        <f t="shared" si="743"/>
        <v>110094.49778761061</v>
      </c>
      <c r="AD2978" s="141">
        <v>0.24970000000000001</v>
      </c>
      <c r="AE2978" s="186">
        <f t="shared" si="744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236" t="str">
        <f t="shared" si="736"/>
        <v>YAMAHA_Non_Mounter</v>
      </c>
      <c r="AS2978" s="22">
        <f t="shared" si="735"/>
        <v>3</v>
      </c>
      <c r="AT2978" s="238" t="str">
        <f t="shared" si="737"/>
        <v>0-3 months</v>
      </c>
    </row>
    <row r="2979" spans="1:46" s="12" customFormat="1">
      <c r="A2979" s="13" t="s">
        <v>34</v>
      </c>
      <c r="B2979" s="179">
        <v>2019</v>
      </c>
      <c r="C2979" s="179">
        <v>6</v>
      </c>
      <c r="D2979" s="39" t="str">
        <f t="shared" si="739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740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741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85">
        <f t="shared" si="743"/>
        <v>81034.389690265496</v>
      </c>
      <c r="AD2979" s="141">
        <v>0.24970000000000001</v>
      </c>
      <c r="AE2979" s="186">
        <f t="shared" si="744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236" t="str">
        <f t="shared" si="736"/>
        <v>HELLER</v>
      </c>
      <c r="AS2979" s="22">
        <f t="shared" si="735"/>
        <v>3</v>
      </c>
      <c r="AT2979" s="238" t="str">
        <f t="shared" si="737"/>
        <v>0-3 months</v>
      </c>
    </row>
    <row r="2980" spans="1:46" s="12" customFormat="1">
      <c r="A2980" s="13" t="s">
        <v>34</v>
      </c>
      <c r="B2980" s="179">
        <v>2019</v>
      </c>
      <c r="C2980" s="179">
        <v>6</v>
      </c>
      <c r="D2980" s="39" t="str">
        <f t="shared" si="739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740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741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85">
        <f t="shared" si="743"/>
        <v>196790.89022123895</v>
      </c>
      <c r="AD2980" s="141">
        <v>0.24970000000000001</v>
      </c>
      <c r="AE2980" s="186">
        <f t="shared" si="744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236" t="str">
        <f t="shared" si="736"/>
        <v>YAMAHA_Non_Mounter</v>
      </c>
      <c r="AS2980" s="22">
        <f t="shared" si="735"/>
        <v>3</v>
      </c>
      <c r="AT2980" s="238" t="str">
        <f t="shared" si="737"/>
        <v>0-3 months</v>
      </c>
    </row>
    <row r="2981" spans="1:46" s="12" customFormat="1">
      <c r="A2981" s="13" t="s">
        <v>34</v>
      </c>
      <c r="B2981" s="179">
        <v>2019</v>
      </c>
      <c r="C2981" s="179">
        <v>12</v>
      </c>
      <c r="D2981" s="39" t="str">
        <f t="shared" si="739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740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741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85">
        <f t="shared" si="743"/>
        <v>99091.98</v>
      </c>
      <c r="AD2981" s="141">
        <v>0.24909999999999999</v>
      </c>
      <c r="AE2981" s="186">
        <f t="shared" si="744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236" t="str">
        <f t="shared" si="736"/>
        <v>PEMTRON</v>
      </c>
      <c r="AS2981" s="22">
        <f t="shared" si="735"/>
        <v>4</v>
      </c>
      <c r="AT2981" s="238" t="str">
        <f t="shared" si="737"/>
        <v>4-6 months</v>
      </c>
    </row>
    <row r="2982" spans="1:46" s="12" customFormat="1">
      <c r="A2982" s="13" t="s">
        <v>34</v>
      </c>
      <c r="B2982" s="179">
        <v>2019</v>
      </c>
      <c r="C2982" s="179">
        <v>12</v>
      </c>
      <c r="D2982" s="39" t="str">
        <f t="shared" si="739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740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741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85">
        <f t="shared" si="743"/>
        <v>87597.983999999997</v>
      </c>
      <c r="AD2982" s="141">
        <v>0.20449999999999999</v>
      </c>
      <c r="AE2982" s="186">
        <f t="shared" si="744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236" t="str">
        <f t="shared" si="736"/>
        <v>YAMAHA_Non_Mounter</v>
      </c>
      <c r="AS2982" s="22">
        <f t="shared" si="735"/>
        <v>4</v>
      </c>
      <c r="AT2982" s="238" t="str">
        <f t="shared" si="737"/>
        <v>4-6 months</v>
      </c>
    </row>
    <row r="2983" spans="1:46" s="12" customFormat="1">
      <c r="A2983" s="13" t="s">
        <v>34</v>
      </c>
      <c r="B2983" s="179">
        <v>2019</v>
      </c>
      <c r="C2983" s="179">
        <v>12</v>
      </c>
      <c r="D2983" s="39" t="str">
        <f t="shared" si="739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740"/>
        <v>Q1</v>
      </c>
      <c r="J2983" s="191" t="s">
        <v>940</v>
      </c>
      <c r="K2983" s="191" t="s">
        <v>3136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741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85">
        <f t="shared" si="743"/>
        <v>56368.274336283182</v>
      </c>
      <c r="AD2983" s="141">
        <v>0.16619999999999999</v>
      </c>
      <c r="AE2983" s="186">
        <f t="shared" si="744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236" t="str">
        <f t="shared" si="736"/>
        <v>HELLER</v>
      </c>
      <c r="AS2983" s="22">
        <f t="shared" si="735"/>
        <v>4</v>
      </c>
      <c r="AT2983" s="238" t="str">
        <f t="shared" si="737"/>
        <v>4-6 months</v>
      </c>
    </row>
    <row r="2984" spans="1:46" s="12" customFormat="1">
      <c r="A2984" s="13" t="s">
        <v>34</v>
      </c>
      <c r="B2984" s="179">
        <v>2019</v>
      </c>
      <c r="C2984" s="179">
        <v>11</v>
      </c>
      <c r="D2984" s="39" t="str">
        <f t="shared" si="739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740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741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85">
        <f t="shared" si="743"/>
        <v>138090.41999999998</v>
      </c>
      <c r="AD2984" s="141">
        <v>0.22409999999999999</v>
      </c>
      <c r="AE2984" s="186">
        <f t="shared" si="744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236" t="str">
        <f t="shared" si="736"/>
        <v>HELLER</v>
      </c>
      <c r="AS2984" s="22">
        <f t="shared" si="735"/>
        <v>5</v>
      </c>
      <c r="AT2984" s="238" t="str">
        <f t="shared" si="737"/>
        <v>4-6 months</v>
      </c>
    </row>
    <row r="2985" spans="1:46" s="12" customFormat="1">
      <c r="A2985" s="13" t="s">
        <v>34</v>
      </c>
      <c r="B2985" s="179">
        <v>2019</v>
      </c>
      <c r="C2985" s="179">
        <v>12</v>
      </c>
      <c r="D2985" s="39" t="str">
        <f t="shared" si="739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740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741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85">
        <f t="shared" si="743"/>
        <v>54105.04015486726</v>
      </c>
      <c r="AD2985" s="141">
        <v>0.11940000000000001</v>
      </c>
      <c r="AE2985" s="186">
        <f t="shared" si="744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236" t="str">
        <f t="shared" si="736"/>
        <v>LOCAL SUPPLIER</v>
      </c>
      <c r="AS2985" s="22">
        <f t="shared" si="735"/>
        <v>3</v>
      </c>
      <c r="AT2985" s="238" t="str">
        <f t="shared" si="737"/>
        <v>0-3 months</v>
      </c>
    </row>
    <row r="2986" spans="1:46" s="12" customFormat="1">
      <c r="A2986" s="13" t="s">
        <v>34</v>
      </c>
      <c r="B2986" s="179">
        <v>2019</v>
      </c>
      <c r="C2986" s="179">
        <v>12</v>
      </c>
      <c r="D2986" s="39" t="str">
        <f t="shared" si="739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740"/>
        <v>Q4</v>
      </c>
      <c r="J2986" s="191" t="s">
        <v>940</v>
      </c>
      <c r="K2986" s="191" t="s">
        <v>3136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741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85">
        <f t="shared" si="743"/>
        <v>39809.54867256638</v>
      </c>
      <c r="AD2986" s="141">
        <v>0.1002</v>
      </c>
      <c r="AE2986" s="186">
        <f t="shared" si="744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236" t="str">
        <f t="shared" si="736"/>
        <v>YAMAHA_Non_Mounter</v>
      </c>
      <c r="AS2986" s="22">
        <f t="shared" si="735"/>
        <v>3</v>
      </c>
      <c r="AT2986" s="238" t="str">
        <f t="shared" si="737"/>
        <v>0-3 months</v>
      </c>
    </row>
    <row r="2987" spans="1:46" s="12" customFormat="1">
      <c r="A2987" s="13" t="s">
        <v>34</v>
      </c>
      <c r="B2987" s="179">
        <v>2019</v>
      </c>
      <c r="C2987" s="179">
        <v>12</v>
      </c>
      <c r="D2987" s="39" t="str">
        <f t="shared" si="739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740"/>
        <v>Q4</v>
      </c>
      <c r="J2987" s="191" t="s">
        <v>940</v>
      </c>
      <c r="K2987" s="191" t="s">
        <v>3136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741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85">
        <f t="shared" si="743"/>
        <v>48548.230088495577</v>
      </c>
      <c r="AD2987" s="141">
        <v>0.1002</v>
      </c>
      <c r="AE2987" s="186">
        <f t="shared" si="744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236" t="str">
        <f t="shared" si="736"/>
        <v>YAMAHA_Non_Mounter</v>
      </c>
      <c r="AS2987" s="22">
        <f t="shared" si="735"/>
        <v>3</v>
      </c>
      <c r="AT2987" s="238" t="str">
        <f t="shared" si="737"/>
        <v>0-3 months</v>
      </c>
    </row>
    <row r="2988" spans="1:46" s="12" customFormat="1" ht="28">
      <c r="A2988" s="13" t="s">
        <v>2804</v>
      </c>
      <c r="B2988" s="179">
        <v>2019</v>
      </c>
      <c r="C2988" s="179">
        <v>9</v>
      </c>
      <c r="D2988" s="39" t="str">
        <f t="shared" si="739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740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741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85">
        <f t="shared" si="743"/>
        <v>3360</v>
      </c>
      <c r="AD2988" s="141">
        <v>0.12</v>
      </c>
      <c r="AE2988" s="186">
        <f t="shared" si="744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236" t="str">
        <f t="shared" si="736"/>
        <v>YAMAHA_Non_Mounter</v>
      </c>
      <c r="AS2988" s="22">
        <f t="shared" si="735"/>
        <v>12</v>
      </c>
      <c r="AT2988" s="238" t="str">
        <f t="shared" si="737"/>
        <v>&gt; 6 months</v>
      </c>
    </row>
    <row r="2989" spans="1:46" s="12" customFormat="1">
      <c r="A2989" s="13" t="s">
        <v>34</v>
      </c>
      <c r="B2989" s="179">
        <v>2020</v>
      </c>
      <c r="C2989" s="179">
        <v>3</v>
      </c>
      <c r="D2989" s="39" t="str">
        <f t="shared" si="739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740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741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85">
        <f t="shared" si="743"/>
        <v>50854.125663716812</v>
      </c>
      <c r="AD2989" s="141">
        <v>0.17319999999999999</v>
      </c>
      <c r="AE2989" s="186">
        <f t="shared" si="744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236" t="str">
        <f t="shared" si="736"/>
        <v>HELLER</v>
      </c>
      <c r="AS2989" s="22">
        <f t="shared" si="735"/>
        <v>1</v>
      </c>
      <c r="AT2989" s="238" t="str">
        <f t="shared" si="737"/>
        <v>0-3 months</v>
      </c>
    </row>
    <row r="2990" spans="1:46" s="12" customFormat="1">
      <c r="A2990" s="13" t="s">
        <v>34</v>
      </c>
      <c r="B2990" s="179">
        <v>2020</v>
      </c>
      <c r="C2990" s="179">
        <v>3</v>
      </c>
      <c r="D2990" s="39" t="str">
        <f t="shared" si="739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740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741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85">
        <f t="shared" si="743"/>
        <v>176614.23287610622</v>
      </c>
      <c r="AD2990" s="141">
        <v>0.16789999999999999</v>
      </c>
      <c r="AE2990" s="186">
        <f t="shared" si="744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236" t="str">
        <f t="shared" si="736"/>
        <v>LOCAL SUPPLIER</v>
      </c>
      <c r="AS2990" s="22">
        <f t="shared" si="735"/>
        <v>5</v>
      </c>
      <c r="AT2990" s="238" t="str">
        <f t="shared" si="737"/>
        <v>4-6 months</v>
      </c>
    </row>
    <row r="2991" spans="1:46" s="12" customFormat="1">
      <c r="A2991" s="13" t="s">
        <v>34</v>
      </c>
      <c r="B2991" s="179">
        <v>2020</v>
      </c>
      <c r="C2991" s="179">
        <v>3</v>
      </c>
      <c r="D2991" s="39" t="str">
        <f t="shared" si="739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740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741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85">
        <f t="shared" si="743"/>
        <v>106818.98097345134</v>
      </c>
      <c r="AD2991" s="141">
        <v>0.2477</v>
      </c>
      <c r="AE2991" s="186">
        <f t="shared" si="744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236" t="str">
        <f t="shared" si="736"/>
        <v>LOCAL SUPPLIER</v>
      </c>
      <c r="AS2991" s="22">
        <f t="shared" si="735"/>
        <v>5</v>
      </c>
      <c r="AT2991" s="238" t="str">
        <f t="shared" si="737"/>
        <v>4-6 months</v>
      </c>
    </row>
    <row r="2992" spans="1:46" s="12" customFormat="1">
      <c r="A2992" s="13" t="s">
        <v>34</v>
      </c>
      <c r="B2992" s="179">
        <v>2020</v>
      </c>
      <c r="C2992" s="179">
        <v>3</v>
      </c>
      <c r="D2992" s="39" t="str">
        <f t="shared" si="739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740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741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85">
        <f t="shared" si="743"/>
        <v>59106.743362831861</v>
      </c>
      <c r="AD2992" s="141">
        <v>0.16789999999999999</v>
      </c>
      <c r="AE2992" s="186">
        <f t="shared" si="744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236" t="str">
        <f t="shared" si="736"/>
        <v>LOCAL SUPPLIER</v>
      </c>
      <c r="AS2992" s="22">
        <f t="shared" si="735"/>
        <v>5</v>
      </c>
      <c r="AT2992" s="238" t="str">
        <f t="shared" si="737"/>
        <v>4-6 months</v>
      </c>
    </row>
    <row r="2993" spans="1:46" s="12" customFormat="1">
      <c r="A2993" s="13" t="s">
        <v>35</v>
      </c>
      <c r="B2993" s="179">
        <v>2020</v>
      </c>
      <c r="C2993" s="179">
        <v>5</v>
      </c>
      <c r="D2993" s="39" t="str">
        <f t="shared" si="739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740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741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85">
        <f t="shared" si="743"/>
        <v>164942.10809734516</v>
      </c>
      <c r="AD2993" s="141">
        <v>0.1014</v>
      </c>
      <c r="AE2993" s="186">
        <f t="shared" si="744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236" t="str">
        <f t="shared" si="736"/>
        <v>HELLER</v>
      </c>
      <c r="AS2993" s="22">
        <f t="shared" si="735"/>
        <v>3</v>
      </c>
      <c r="AT2993" s="238" t="str">
        <f t="shared" si="737"/>
        <v>0-3 months</v>
      </c>
    </row>
    <row r="2994" spans="1:46" s="12" customFormat="1">
      <c r="A2994" s="13" t="s">
        <v>34</v>
      </c>
      <c r="B2994" s="179">
        <v>2020</v>
      </c>
      <c r="C2994" s="179">
        <v>3</v>
      </c>
      <c r="D2994" s="39" t="str">
        <f t="shared" si="739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740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741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85">
        <f t="shared" si="743"/>
        <v>88495.929646017699</v>
      </c>
      <c r="AD2994" s="141">
        <v>0.16789999999999999</v>
      </c>
      <c r="AE2994" s="186">
        <f t="shared" si="744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236" t="str">
        <f t="shared" si="736"/>
        <v>YAMAHA_Non_Mounter</v>
      </c>
      <c r="AS2994" s="22">
        <f t="shared" si="735"/>
        <v>5</v>
      </c>
      <c r="AT2994" s="238" t="str">
        <f t="shared" si="737"/>
        <v>4-6 months</v>
      </c>
    </row>
    <row r="2995" spans="1:46" s="12" customFormat="1">
      <c r="A2995" s="13" t="s">
        <v>35</v>
      </c>
      <c r="B2995" s="179">
        <v>2020</v>
      </c>
      <c r="C2995" s="179">
        <v>5</v>
      </c>
      <c r="D2995" s="39" t="str">
        <f t="shared" si="739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740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741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85">
        <f t="shared" si="743"/>
        <v>75247.566371681431</v>
      </c>
      <c r="AD2995" s="141">
        <v>8.1000000000000003E-2</v>
      </c>
      <c r="AE2995" s="186">
        <f t="shared" si="744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236" t="str">
        <f t="shared" si="736"/>
        <v>YAMAHA_Non_Mounter</v>
      </c>
      <c r="AS2995" s="22">
        <f t="shared" si="735"/>
        <v>3</v>
      </c>
      <c r="AT2995" s="238" t="str">
        <f t="shared" si="737"/>
        <v>0-3 months</v>
      </c>
    </row>
    <row r="2996" spans="1:46" s="12" customFormat="1">
      <c r="A2996" s="13" t="s">
        <v>34</v>
      </c>
      <c r="B2996" s="179">
        <v>2020</v>
      </c>
      <c r="C2996" s="179">
        <v>3</v>
      </c>
      <c r="D2996" s="39" t="str">
        <f t="shared" si="739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740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741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85">
        <f t="shared" si="743"/>
        <v>5631.5591592920364</v>
      </c>
      <c r="AD2996" s="141">
        <v>0.16789999999999999</v>
      </c>
      <c r="AE2996" s="186">
        <f t="shared" si="744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236" t="str">
        <f t="shared" si="736"/>
        <v>LOCAL SUPPLIER</v>
      </c>
      <c r="AS2996" s="22">
        <f t="shared" si="735"/>
        <v>5</v>
      </c>
      <c r="AT2996" s="238" t="str">
        <f t="shared" si="737"/>
        <v>4-6 months</v>
      </c>
    </row>
    <row r="2997" spans="1:46" s="12" customFormat="1">
      <c r="A2997" s="13" t="s">
        <v>35</v>
      </c>
      <c r="B2997" s="179">
        <v>2020</v>
      </c>
      <c r="C2997" s="179">
        <v>6</v>
      </c>
      <c r="D2997" s="39" t="str">
        <f t="shared" si="739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740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741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85">
        <f t="shared" si="743"/>
        <v>40914.336283185847</v>
      </c>
      <c r="AD2997" s="141">
        <v>0.1046</v>
      </c>
      <c r="AE2997" s="186">
        <f t="shared" si="744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236" t="str">
        <f t="shared" si="736"/>
        <v>YAMAHA_Non_Mounter</v>
      </c>
      <c r="AS2997" s="22">
        <f t="shared" si="735"/>
        <v>2</v>
      </c>
      <c r="AT2997" s="238" t="str">
        <f t="shared" si="737"/>
        <v>0-3 months</v>
      </c>
    </row>
    <row r="2998" spans="1:46" s="12" customFormat="1">
      <c r="A2998" s="13" t="s">
        <v>35</v>
      </c>
      <c r="B2998" s="179">
        <v>2020</v>
      </c>
      <c r="C2998" s="179">
        <v>7</v>
      </c>
      <c r="D2998" s="39" t="str">
        <f t="shared" si="739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740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741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85">
        <f t="shared" si="743"/>
        <v>37304.677765486726</v>
      </c>
      <c r="AD2998" s="141">
        <v>0.1409</v>
      </c>
      <c r="AE2998" s="186">
        <f t="shared" si="744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236" t="str">
        <f t="shared" si="736"/>
        <v>LOCAL SUPPLIER</v>
      </c>
      <c r="AS2998" s="22">
        <f t="shared" si="735"/>
        <v>1</v>
      </c>
      <c r="AT2998" s="238" t="str">
        <f t="shared" si="737"/>
        <v>0-3 months</v>
      </c>
    </row>
    <row r="2999" spans="1:46" s="12" customFormat="1">
      <c r="A2999" s="13" t="s">
        <v>35</v>
      </c>
      <c r="B2999" s="179">
        <v>2020</v>
      </c>
      <c r="C2999" s="179">
        <v>7</v>
      </c>
      <c r="D2999" s="39" t="str">
        <f t="shared" si="739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740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741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85">
        <f t="shared" si="743"/>
        <v>83802.42</v>
      </c>
      <c r="AD2999" s="141">
        <v>0.18210000000000001</v>
      </c>
      <c r="AE2999" s="186">
        <f t="shared" si="744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236" t="str">
        <f t="shared" si="736"/>
        <v>LOCAL SUPPLIER</v>
      </c>
      <c r="AS2999" s="22">
        <f t="shared" si="735"/>
        <v>1</v>
      </c>
      <c r="AT2999" s="238" t="str">
        <f t="shared" si="737"/>
        <v>0-3 months</v>
      </c>
    </row>
    <row r="3000" spans="1:46" s="12" customFormat="1">
      <c r="A3000" s="13" t="s">
        <v>35</v>
      </c>
      <c r="B3000" s="179">
        <v>2020</v>
      </c>
      <c r="C3000" s="179">
        <v>7</v>
      </c>
      <c r="D3000" s="39" t="str">
        <f t="shared" si="739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740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741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85">
        <f t="shared" si="743"/>
        <v>2443.4865</v>
      </c>
      <c r="AD3000" s="141">
        <v>0.1053</v>
      </c>
      <c r="AE3000" s="186">
        <f t="shared" si="744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236" t="str">
        <f t="shared" si="736"/>
        <v>SOLDERSTAR</v>
      </c>
      <c r="AS3000" s="22">
        <f t="shared" si="735"/>
        <v>1</v>
      </c>
      <c r="AT3000" s="238" t="str">
        <f t="shared" si="737"/>
        <v>0-3 months</v>
      </c>
    </row>
    <row r="3001" spans="1:46" s="12" customFormat="1">
      <c r="A3001" s="13" t="s">
        <v>35</v>
      </c>
      <c r="B3001" s="179">
        <v>2020</v>
      </c>
      <c r="C3001" s="179">
        <v>8</v>
      </c>
      <c r="D3001" s="39" t="str">
        <f t="shared" si="739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740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741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85">
        <f t="shared" si="743"/>
        <v>12284.2</v>
      </c>
      <c r="AD3001" s="141">
        <v>0.36130000000000001</v>
      </c>
      <c r="AE3001" s="186">
        <f t="shared" si="744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236" t="str">
        <f t="shared" si="736"/>
        <v>SOLDERSTAR</v>
      </c>
      <c r="AS3001" s="22">
        <f t="shared" si="735"/>
        <v>1</v>
      </c>
      <c r="AT3001" s="238" t="str">
        <f t="shared" si="737"/>
        <v>0-3 months</v>
      </c>
    </row>
    <row r="3002" spans="1:46" s="12" customFormat="1">
      <c r="A3002" s="13" t="s">
        <v>35</v>
      </c>
      <c r="B3002" s="179">
        <v>2020</v>
      </c>
      <c r="C3002" s="179">
        <v>5</v>
      </c>
      <c r="D3002" s="39" t="str">
        <f t="shared" si="739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740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741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85">
        <f t="shared" si="743"/>
        <v>70022.827433628336</v>
      </c>
      <c r="AD3002" s="141">
        <v>0.2331</v>
      </c>
      <c r="AE3002" s="186">
        <f t="shared" si="744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236" t="str">
        <f t="shared" si="736"/>
        <v>HELLER</v>
      </c>
      <c r="AS3002" s="22">
        <f t="shared" si="735"/>
        <v>2</v>
      </c>
      <c r="AT3002" s="238" t="str">
        <f t="shared" si="737"/>
        <v>0-3 months</v>
      </c>
    </row>
    <row r="3003" spans="1:46" s="12" customFormat="1">
      <c r="A3003" s="13" t="s">
        <v>35</v>
      </c>
      <c r="B3003" s="179">
        <v>2020</v>
      </c>
      <c r="C3003" s="179">
        <v>6</v>
      </c>
      <c r="D3003" s="39" t="str">
        <f t="shared" si="739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740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741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85">
        <f t="shared" si="743"/>
        <v>52846.83185840708</v>
      </c>
      <c r="AD3003" s="141">
        <v>0.16039999999999999</v>
      </c>
      <c r="AE3003" s="186">
        <f t="shared" si="744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236" t="str">
        <f t="shared" si="736"/>
        <v>PEMTRON</v>
      </c>
      <c r="AS3003" s="22">
        <f t="shared" si="735"/>
        <v>1</v>
      </c>
      <c r="AT3003" s="238" t="str">
        <f t="shared" si="737"/>
        <v>0-3 months</v>
      </c>
    </row>
    <row r="3004" spans="1:46" s="12" customFormat="1">
      <c r="A3004" s="13" t="s">
        <v>35</v>
      </c>
      <c r="B3004" s="179">
        <v>2020</v>
      </c>
      <c r="C3004" s="179">
        <v>6</v>
      </c>
      <c r="D3004" s="39" t="str">
        <f t="shared" si="739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740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741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85">
        <f t="shared" si="743"/>
        <v>32942.057522123891</v>
      </c>
      <c r="AD3004" s="141">
        <v>0.1046</v>
      </c>
      <c r="AE3004" s="186">
        <f t="shared" si="744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236" t="str">
        <f t="shared" si="736"/>
        <v>HELLER</v>
      </c>
      <c r="AS3004" s="22">
        <f t="shared" si="735"/>
        <v>1</v>
      </c>
      <c r="AT3004" s="238" t="str">
        <f t="shared" si="737"/>
        <v>0-3 months</v>
      </c>
    </row>
    <row r="3005" spans="1:46" s="12" customFormat="1">
      <c r="A3005" s="13" t="s">
        <v>35</v>
      </c>
      <c r="B3005" s="179">
        <v>2020</v>
      </c>
      <c r="C3005" s="179">
        <v>5</v>
      </c>
      <c r="D3005" s="39" t="str">
        <f t="shared" si="739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740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741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85">
        <f t="shared" si="743"/>
        <v>66364.267699115051</v>
      </c>
      <c r="AD3005" s="141">
        <v>0.16020000000000001</v>
      </c>
      <c r="AE3005" s="186">
        <f t="shared" si="744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236" t="str">
        <f t="shared" si="736"/>
        <v>YAMAHA_Non_Mounter</v>
      </c>
      <c r="AS3005" s="22">
        <f t="shared" si="735"/>
        <v>2</v>
      </c>
      <c r="AT3005" s="238" t="str">
        <f t="shared" si="737"/>
        <v>0-3 months</v>
      </c>
    </row>
    <row r="3006" spans="1:46" s="12" customFormat="1">
      <c r="A3006" s="13" t="s">
        <v>35</v>
      </c>
      <c r="B3006" s="179">
        <v>2020</v>
      </c>
      <c r="C3006" s="179">
        <v>5</v>
      </c>
      <c r="D3006" s="39" t="str">
        <f t="shared" si="739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740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741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85">
        <f t="shared" si="743"/>
        <v>78899.74048672567</v>
      </c>
      <c r="AD3006" s="141">
        <v>0.16020000000000001</v>
      </c>
      <c r="AE3006" s="186">
        <f t="shared" si="744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236" t="str">
        <f t="shared" si="736"/>
        <v>YAMAHA_Non_Mounter</v>
      </c>
      <c r="AS3006" s="22">
        <f t="shared" si="735"/>
        <v>2</v>
      </c>
      <c r="AT3006" s="238" t="str">
        <f t="shared" si="737"/>
        <v>0-3 months</v>
      </c>
    </row>
    <row r="3007" spans="1:46" s="12" customFormat="1">
      <c r="A3007" s="13" t="s">
        <v>35</v>
      </c>
      <c r="B3007" s="179">
        <v>2020</v>
      </c>
      <c r="C3007" s="179">
        <v>5</v>
      </c>
      <c r="D3007" s="39" t="str">
        <f t="shared" si="739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740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741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85">
        <f t="shared" si="743"/>
        <v>66588.795995575216</v>
      </c>
      <c r="AD3007" s="141">
        <v>0.16109999999999999</v>
      </c>
      <c r="AE3007" s="186">
        <f t="shared" si="744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236" t="str">
        <f t="shared" si="736"/>
        <v>PEMTRON</v>
      </c>
      <c r="AS3007" s="22">
        <f t="shared" si="735"/>
        <v>2</v>
      </c>
      <c r="AT3007" s="238" t="str">
        <f t="shared" si="737"/>
        <v>0-3 months</v>
      </c>
    </row>
    <row r="3008" spans="1:46" s="12" customFormat="1">
      <c r="A3008" s="13" t="s">
        <v>35</v>
      </c>
      <c r="B3008" s="179">
        <v>2020</v>
      </c>
      <c r="C3008" s="179">
        <v>5</v>
      </c>
      <c r="D3008" s="39" t="str">
        <f t="shared" si="739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740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741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85">
        <f t="shared" si="743"/>
        <v>23950.126831858412</v>
      </c>
      <c r="AD3008" s="141">
        <v>0.16020000000000001</v>
      </c>
      <c r="AE3008" s="186">
        <f t="shared" si="744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236" t="str">
        <f t="shared" si="736"/>
        <v>LOCAL SUPPLIER</v>
      </c>
      <c r="AS3008" s="22">
        <f t="shared" si="735"/>
        <v>2</v>
      </c>
      <c r="AT3008" s="238" t="str">
        <f t="shared" si="737"/>
        <v>0-3 months</v>
      </c>
    </row>
    <row r="3009" spans="1:46" s="12" customFormat="1">
      <c r="A3009" s="13" t="s">
        <v>34</v>
      </c>
      <c r="B3009" s="179">
        <v>2020</v>
      </c>
      <c r="C3009" s="179">
        <v>2</v>
      </c>
      <c r="D3009" s="39" t="str">
        <f t="shared" si="739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740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741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85">
        <f t="shared" si="743"/>
        <v>83012.200446902658</v>
      </c>
      <c r="AD3009" s="141">
        <v>0.1235</v>
      </c>
      <c r="AE3009" s="186">
        <f t="shared" si="744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236" t="str">
        <f t="shared" si="736"/>
        <v>LOCAL SUPPLIER</v>
      </c>
      <c r="AS3009" s="22">
        <f t="shared" si="735"/>
        <v>4</v>
      </c>
      <c r="AT3009" s="238" t="str">
        <f t="shared" si="737"/>
        <v>4-6 months</v>
      </c>
    </row>
    <row r="3010" spans="1:46" s="12" customFormat="1">
      <c r="A3010" s="13" t="s">
        <v>34</v>
      </c>
      <c r="B3010" s="179">
        <v>2020</v>
      </c>
      <c r="C3010" s="179">
        <v>2</v>
      </c>
      <c r="D3010" s="39" t="str">
        <f t="shared" si="739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740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741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85">
        <f t="shared" si="743"/>
        <v>32730.232300884956</v>
      </c>
      <c r="AD3010" s="141">
        <v>0.1235</v>
      </c>
      <c r="AE3010" s="186">
        <f t="shared" si="744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236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38" t="str">
        <f t="shared" si="737"/>
        <v>4-6 months</v>
      </c>
    </row>
    <row r="3011" spans="1:46" s="12" customFormat="1">
      <c r="A3011" s="13" t="s">
        <v>34</v>
      </c>
      <c r="B3011" s="179">
        <v>2020</v>
      </c>
      <c r="C3011" s="179">
        <v>2</v>
      </c>
      <c r="D3011" s="39" t="str">
        <f t="shared" si="739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740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741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85">
        <f t="shared" si="743"/>
        <v>3570.570796460177</v>
      </c>
      <c r="AD3011" s="141">
        <v>0.1235</v>
      </c>
      <c r="AE3011" s="186">
        <f t="shared" si="744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236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38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35</v>
      </c>
      <c r="B3012" s="179">
        <v>2020</v>
      </c>
      <c r="C3012" s="179">
        <v>4</v>
      </c>
      <c r="D3012" s="39" t="str">
        <f t="shared" si="739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740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741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85">
        <f t="shared" si="743"/>
        <v>80746.3624778761</v>
      </c>
      <c r="AD3012" s="141">
        <v>0.19439999999999999</v>
      </c>
      <c r="AE3012" s="186">
        <f t="shared" si="744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236" t="str">
        <f t="shared" si="753"/>
        <v>YAMAHA_Non_Mounter</v>
      </c>
      <c r="AS3012" s="22">
        <f t="shared" si="752"/>
        <v>2</v>
      </c>
      <c r="AT3012" s="238" t="str">
        <f t="shared" si="754"/>
        <v>0-3 months</v>
      </c>
    </row>
    <row r="3013" spans="1:46" s="12" customFormat="1">
      <c r="A3013" s="13" t="s">
        <v>35</v>
      </c>
      <c r="B3013" s="179">
        <v>2020</v>
      </c>
      <c r="C3013" s="179">
        <v>4</v>
      </c>
      <c r="D3013" s="39" t="str">
        <f t="shared" si="739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740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741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85">
        <f t="shared" si="743"/>
        <v>103614.11928318585</v>
      </c>
      <c r="AD3013" s="141">
        <v>0.2641</v>
      </c>
      <c r="AE3013" s="186">
        <f t="shared" si="744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236" t="str">
        <f t="shared" si="753"/>
        <v>PEMTRON</v>
      </c>
      <c r="AS3013" s="22">
        <f t="shared" si="752"/>
        <v>2</v>
      </c>
      <c r="AT3013" s="238" t="str">
        <f t="shared" si="754"/>
        <v>0-3 months</v>
      </c>
    </row>
    <row r="3014" spans="1:46" s="12" customFormat="1">
      <c r="A3014" s="13" t="s">
        <v>35</v>
      </c>
      <c r="B3014" s="179">
        <v>2020</v>
      </c>
      <c r="C3014" s="179">
        <v>4</v>
      </c>
      <c r="D3014" s="39" t="str">
        <f t="shared" si="739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740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741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85">
        <f t="shared" si="743"/>
        <v>34625.381415929209</v>
      </c>
      <c r="AD3014" s="141">
        <v>0.1178</v>
      </c>
      <c r="AE3014" s="186">
        <f t="shared" si="744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236" t="str">
        <f t="shared" si="753"/>
        <v>HELLER</v>
      </c>
      <c r="AS3014" s="22">
        <f t="shared" si="752"/>
        <v>2</v>
      </c>
      <c r="AT3014" s="238" t="str">
        <f t="shared" si="754"/>
        <v>0-3 months</v>
      </c>
    </row>
    <row r="3015" spans="1:46" s="12" customFormat="1">
      <c r="A3015" s="13" t="s">
        <v>35</v>
      </c>
      <c r="B3015" s="179">
        <v>2020</v>
      </c>
      <c r="C3015" s="179">
        <v>4</v>
      </c>
      <c r="D3015" s="39" t="str">
        <f t="shared" si="739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740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741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85">
        <f t="shared" si="743"/>
        <v>3973.4044247787615</v>
      </c>
      <c r="AD3015" s="141">
        <v>0.1178</v>
      </c>
      <c r="AE3015" s="186">
        <f t="shared" si="744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236" t="str">
        <f t="shared" si="753"/>
        <v>SOLDERSTAR</v>
      </c>
      <c r="AS3015" s="22">
        <f t="shared" si="752"/>
        <v>2</v>
      </c>
      <c r="AT3015" s="238" t="str">
        <f t="shared" si="754"/>
        <v>0-3 months</v>
      </c>
    </row>
    <row r="3016" spans="1:46" s="12" customFormat="1">
      <c r="A3016" s="13" t="s">
        <v>35</v>
      </c>
      <c r="B3016" s="179">
        <v>2020</v>
      </c>
      <c r="C3016" s="179">
        <v>4</v>
      </c>
      <c r="D3016" s="39" t="str">
        <f t="shared" si="739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740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741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85">
        <f t="shared" si="743"/>
        <v>45012.995840707976</v>
      </c>
      <c r="AD3016" s="141">
        <v>0.1178</v>
      </c>
      <c r="AE3016" s="186">
        <f t="shared" si="744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236" t="str">
        <f t="shared" si="753"/>
        <v>LOCAL SUPPLIER</v>
      </c>
      <c r="AS3016" s="22">
        <f t="shared" si="752"/>
        <v>2</v>
      </c>
      <c r="AT3016" s="238" t="str">
        <f t="shared" si="754"/>
        <v>0-3 months</v>
      </c>
    </row>
    <row r="3017" spans="1:46" s="12" customFormat="1">
      <c r="A3017" s="13" t="s">
        <v>34</v>
      </c>
      <c r="B3017" s="179">
        <v>2020</v>
      </c>
      <c r="C3017" s="179">
        <v>3</v>
      </c>
      <c r="D3017" s="39" t="str">
        <f t="shared" si="739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740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741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85">
        <f t="shared" si="743"/>
        <v>32571.63</v>
      </c>
      <c r="AD3017" s="141">
        <v>6.7900000000000002E-2</v>
      </c>
      <c r="AE3017" s="186">
        <f t="shared" si="744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236" t="str">
        <f t="shared" si="753"/>
        <v>HELLER</v>
      </c>
      <c r="AS3017" s="22">
        <f t="shared" si="752"/>
        <v>3</v>
      </c>
      <c r="AT3017" s="238" t="str">
        <f t="shared" si="754"/>
        <v>0-3 months</v>
      </c>
    </row>
    <row r="3018" spans="1:46" s="12" customFormat="1">
      <c r="A3018" s="13" t="s">
        <v>34</v>
      </c>
      <c r="B3018" s="179">
        <v>2020</v>
      </c>
      <c r="C3018" s="179">
        <v>1</v>
      </c>
      <c r="D3018" s="39" t="str">
        <f t="shared" si="739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740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741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85">
        <f t="shared" si="743"/>
        <v>49013.985132743372</v>
      </c>
      <c r="AD3018" s="141">
        <v>0.14560000000000001</v>
      </c>
      <c r="AE3018" s="186">
        <f t="shared" si="744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236" t="str">
        <f t="shared" si="753"/>
        <v>HELLER</v>
      </c>
      <c r="AS3018" s="22">
        <f t="shared" si="752"/>
        <v>2</v>
      </c>
      <c r="AT3018" s="238" t="str">
        <f t="shared" si="754"/>
        <v>0-3 months</v>
      </c>
    </row>
    <row r="3019" spans="1:46" s="12" customFormat="1">
      <c r="A3019" s="13" t="s">
        <v>35</v>
      </c>
      <c r="B3019" s="179">
        <v>2020</v>
      </c>
      <c r="C3019" s="179">
        <v>4</v>
      </c>
      <c r="D3019" s="39" t="str">
        <f t="shared" si="739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740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741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85">
        <f t="shared" si="743"/>
        <v>104553.15823008851</v>
      </c>
      <c r="AD3019" s="141">
        <v>0.21340000000000001</v>
      </c>
      <c r="AE3019" s="186">
        <f t="shared" si="744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236" t="str">
        <f t="shared" si="753"/>
        <v>HELLER</v>
      </c>
      <c r="AS3019" s="22">
        <f t="shared" si="752"/>
        <v>1</v>
      </c>
      <c r="AT3019" s="238" t="str">
        <f t="shared" si="754"/>
        <v>0-3 months</v>
      </c>
    </row>
    <row r="3020" spans="1:46" s="12" customFormat="1">
      <c r="A3020" s="13" t="s">
        <v>35</v>
      </c>
      <c r="B3020" s="179">
        <v>2020</v>
      </c>
      <c r="C3020" s="179">
        <v>5</v>
      </c>
      <c r="D3020" s="39" t="str">
        <f t="shared" si="739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740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741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85">
        <f t="shared" si="743"/>
        <v>175189.38053097346</v>
      </c>
      <c r="AD3020" s="141">
        <v>0.12</v>
      </c>
      <c r="AE3020" s="186">
        <f t="shared" si="744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236" t="str">
        <f t="shared" si="753"/>
        <v>PEMTRON</v>
      </c>
      <c r="AS3020" s="22">
        <f t="shared" si="752"/>
        <v>7</v>
      </c>
      <c r="AT3020" s="238" t="str">
        <f t="shared" si="754"/>
        <v>&gt; 6 months</v>
      </c>
    </row>
    <row r="3021" spans="1:46" s="12" customFormat="1">
      <c r="A3021" s="13" t="s">
        <v>35</v>
      </c>
      <c r="B3021" s="179">
        <v>2020</v>
      </c>
      <c r="C3021" s="179">
        <v>7</v>
      </c>
      <c r="D3021" s="39" t="str">
        <f t="shared" si="739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740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741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85">
        <f t="shared" si="743"/>
        <v>64400</v>
      </c>
      <c r="AD3021" s="141">
        <v>0.161</v>
      </c>
      <c r="AE3021" s="186">
        <f t="shared" si="744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236" t="str">
        <f t="shared" si="753"/>
        <v>SHIMADZU</v>
      </c>
      <c r="AS3021" s="22">
        <f t="shared" si="752"/>
        <v>2</v>
      </c>
      <c r="AT3021" s="238" t="str">
        <f t="shared" si="754"/>
        <v>0-3 months</v>
      </c>
    </row>
    <row r="3022" spans="1:46" s="12" customFormat="1">
      <c r="A3022" s="13" t="s">
        <v>35</v>
      </c>
      <c r="B3022" s="179">
        <v>2020</v>
      </c>
      <c r="C3022" s="179">
        <v>7</v>
      </c>
      <c r="D3022" s="39" t="str">
        <f t="shared" si="739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740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741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85">
        <f t="shared" si="743"/>
        <v>227359.99999999997</v>
      </c>
      <c r="AD3022" s="141">
        <v>0.16239999999999999</v>
      </c>
      <c r="AE3022" s="186">
        <f t="shared" si="744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236" t="str">
        <f t="shared" si="753"/>
        <v>SHIMADZU</v>
      </c>
      <c r="AS3022" s="22">
        <f t="shared" si="752"/>
        <v>2</v>
      </c>
      <c r="AT3022" s="238" t="str">
        <f t="shared" si="754"/>
        <v>0-3 months</v>
      </c>
    </row>
    <row r="3023" spans="1:46" s="12" customFormat="1">
      <c r="A3023" s="13" t="s">
        <v>35</v>
      </c>
      <c r="B3023" s="179">
        <v>2020</v>
      </c>
      <c r="C3023" s="179">
        <v>8</v>
      </c>
      <c r="D3023" s="39" t="str">
        <f t="shared" si="739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740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741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85">
        <f t="shared" si="743"/>
        <v>103729.95013274338</v>
      </c>
      <c r="AD3023" s="141">
        <v>0.22309999999999999</v>
      </c>
      <c r="AE3023" s="186">
        <f t="shared" si="744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236" t="str">
        <f t="shared" si="753"/>
        <v>YAMAHA_Non_Mounter</v>
      </c>
      <c r="AS3023" s="22">
        <f t="shared" si="752"/>
        <v>2</v>
      </c>
      <c r="AT3023" s="238" t="str">
        <f t="shared" si="754"/>
        <v>0-3 months</v>
      </c>
    </row>
    <row r="3024" spans="1:46" s="12" customFormat="1">
      <c r="A3024" s="13" t="s">
        <v>35</v>
      </c>
      <c r="B3024" s="179">
        <v>2020</v>
      </c>
      <c r="C3024" s="179">
        <v>8</v>
      </c>
      <c r="D3024" s="39" t="str">
        <f t="shared" si="739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740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741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85">
        <f t="shared" si="743"/>
        <v>129874.48399999998</v>
      </c>
      <c r="AD3024" s="141">
        <v>0.25779999999999997</v>
      </c>
      <c r="AE3024" s="186">
        <f t="shared" si="744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236" t="str">
        <f t="shared" si="753"/>
        <v>HELLER</v>
      </c>
      <c r="AS3024" s="22">
        <f t="shared" si="752"/>
        <v>1</v>
      </c>
      <c r="AT3024" s="238" t="str">
        <f t="shared" si="754"/>
        <v>0-3 months</v>
      </c>
    </row>
    <row r="3025" spans="1:46" s="12" customFormat="1" ht="28">
      <c r="A3025" s="13" t="s">
        <v>35</v>
      </c>
      <c r="B3025" s="179">
        <v>2020</v>
      </c>
      <c r="C3025" s="179">
        <v>8</v>
      </c>
      <c r="D3025" s="39" t="str">
        <f t="shared" si="739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740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741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85">
        <f t="shared" si="743"/>
        <v>26748.560000000001</v>
      </c>
      <c r="AD3025" s="141">
        <v>0.1028</v>
      </c>
      <c r="AE3025" s="186">
        <f t="shared" si="744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236" t="str">
        <f t="shared" si="753"/>
        <v>LOCAL SUPPLIER</v>
      </c>
      <c r="AS3025" s="22">
        <f t="shared" si="752"/>
        <v>1</v>
      </c>
      <c r="AT3025" s="238" t="str">
        <f t="shared" si="754"/>
        <v>0-3 months</v>
      </c>
    </row>
    <row r="3026" spans="1:46" s="12" customFormat="1">
      <c r="A3026" s="13" t="s">
        <v>35</v>
      </c>
      <c r="B3026" s="179">
        <v>2020</v>
      </c>
      <c r="C3026" s="179">
        <v>9</v>
      </c>
      <c r="D3026" s="39" t="str">
        <f t="shared" si="739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740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741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85">
        <f t="shared" si="743"/>
        <v>43323.185840707971</v>
      </c>
      <c r="AD3026" s="141">
        <v>0.13020000000000001</v>
      </c>
      <c r="AE3026" s="186">
        <f t="shared" si="744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236" t="str">
        <f t="shared" si="753"/>
        <v>HELLER</v>
      </c>
      <c r="AS3026" s="22">
        <f t="shared" si="752"/>
        <v>3</v>
      </c>
      <c r="AT3026" s="238" t="str">
        <f t="shared" si="754"/>
        <v>0-3 months</v>
      </c>
    </row>
    <row r="3027" spans="1:46" s="12" customFormat="1">
      <c r="A3027" s="13" t="s">
        <v>35</v>
      </c>
      <c r="B3027" s="179">
        <v>2020</v>
      </c>
      <c r="C3027" s="179">
        <v>9</v>
      </c>
      <c r="D3027" s="39" t="str">
        <f t="shared" si="739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740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741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85">
        <f t="shared" si="743"/>
        <v>30945.132743362836</v>
      </c>
      <c r="AD3027" s="141">
        <v>0.12</v>
      </c>
      <c r="AE3027" s="186">
        <f t="shared" si="744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236" t="str">
        <f t="shared" si="753"/>
        <v>HELLER</v>
      </c>
      <c r="AS3027" s="22">
        <f t="shared" si="752"/>
        <v>3</v>
      </c>
      <c r="AT3027" s="238" t="str">
        <f t="shared" si="754"/>
        <v>0-3 months</v>
      </c>
    </row>
    <row r="3028" spans="1:46" s="12" customFormat="1">
      <c r="A3028" s="13" t="s">
        <v>35</v>
      </c>
      <c r="B3028" s="179">
        <v>2020</v>
      </c>
      <c r="C3028" s="179">
        <v>9</v>
      </c>
      <c r="D3028" s="39" t="str">
        <f t="shared" si="739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740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741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85">
        <f t="shared" si="743"/>
        <v>47736</v>
      </c>
      <c r="AD3028" s="141">
        <v>0.12</v>
      </c>
      <c r="AE3028" s="186">
        <f t="shared" si="744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236" t="str">
        <f t="shared" si="753"/>
        <v>PEMTRON</v>
      </c>
      <c r="AS3028" s="22">
        <f t="shared" si="752"/>
        <v>3</v>
      </c>
      <c r="AT3028" s="238" t="str">
        <f t="shared" si="754"/>
        <v>0-3 months</v>
      </c>
    </row>
    <row r="3029" spans="1:46" s="12" customFormat="1">
      <c r="A3029" s="13" t="s">
        <v>35</v>
      </c>
      <c r="B3029" s="179">
        <v>2020</v>
      </c>
      <c r="C3029" s="179">
        <v>9</v>
      </c>
      <c r="D3029" s="39" t="str">
        <f t="shared" si="739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740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741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85">
        <f t="shared" si="743"/>
        <v>53148.24</v>
      </c>
      <c r="AD3029" s="141">
        <v>0.12</v>
      </c>
      <c r="AE3029" s="186">
        <f t="shared" si="744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236" t="str">
        <f t="shared" si="753"/>
        <v>YAMAHA_Non_Mounter</v>
      </c>
      <c r="AS3029" s="22">
        <f t="shared" si="752"/>
        <v>2</v>
      </c>
      <c r="AT3029" s="238" t="str">
        <f t="shared" si="754"/>
        <v>0-3 months</v>
      </c>
    </row>
    <row r="3030" spans="1:46" s="12" customFormat="1">
      <c r="A3030" s="13" t="s">
        <v>35</v>
      </c>
      <c r="B3030" s="179">
        <v>2020</v>
      </c>
      <c r="C3030" s="179">
        <v>9</v>
      </c>
      <c r="D3030" s="39" t="str">
        <f t="shared" si="739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740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741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85">
        <f t="shared" si="743"/>
        <v>73944</v>
      </c>
      <c r="AD3030" s="141">
        <v>0.12</v>
      </c>
      <c r="AE3030" s="186">
        <f t="shared" si="744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236" t="str">
        <f t="shared" si="753"/>
        <v>HELLER</v>
      </c>
      <c r="AS3030" s="22">
        <f t="shared" si="752"/>
        <v>3</v>
      </c>
      <c r="AT3030" s="238" t="str">
        <f t="shared" si="754"/>
        <v>0-3 months</v>
      </c>
    </row>
    <row r="3031" spans="1:46" s="12" customFormat="1">
      <c r="A3031" s="13" t="s">
        <v>35</v>
      </c>
      <c r="B3031" s="179">
        <v>2020</v>
      </c>
      <c r="C3031" s="179">
        <v>10</v>
      </c>
      <c r="D3031" s="39" t="str">
        <f t="shared" si="739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740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741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85">
        <f t="shared" si="743"/>
        <v>31996.566371681416</v>
      </c>
      <c r="AD3031" s="141">
        <v>0.12039999999999999</v>
      </c>
      <c r="AE3031" s="186">
        <f t="shared" si="744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236" t="str">
        <f t="shared" si="753"/>
        <v>HELLER</v>
      </c>
      <c r="AS3031" s="22">
        <f t="shared" si="752"/>
        <v>1</v>
      </c>
      <c r="AT3031" s="238" t="str">
        <f t="shared" si="754"/>
        <v>0-3 months</v>
      </c>
    </row>
    <row r="3032" spans="1:46" s="12" customFormat="1">
      <c r="A3032" s="13" t="s">
        <v>35</v>
      </c>
      <c r="B3032" s="179">
        <v>2020</v>
      </c>
      <c r="C3032" s="179">
        <v>7</v>
      </c>
      <c r="D3032" s="39" t="str">
        <f t="shared" si="739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740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741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85">
        <f t="shared" si="743"/>
        <v>12494.86505840708</v>
      </c>
      <c r="AD3032" s="141">
        <v>0.36070000000000002</v>
      </c>
      <c r="AE3032" s="186">
        <f t="shared" si="744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236" t="str">
        <f t="shared" si="753"/>
        <v>SOLDERSTAR</v>
      </c>
      <c r="AS3032" s="22">
        <f t="shared" si="752"/>
        <v>3</v>
      </c>
      <c r="AT3032" s="238" t="str">
        <f t="shared" si="754"/>
        <v>0-3 months</v>
      </c>
    </row>
    <row r="3033" spans="1:46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85">
        <f t="shared" ref="AC3033:AC3096" si="760">IF(R3033&lt;&gt;"",AB3033*AD3033,"")</f>
        <v>59670.451327433635</v>
      </c>
      <c r="AD3033" s="141">
        <v>0.16489999999999999</v>
      </c>
      <c r="AE3033" s="186">
        <f t="shared" ref="AE3033:AE3096" si="761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236" t="str">
        <f t="shared" si="753"/>
        <v>PEMTRON</v>
      </c>
      <c r="AS3033" s="22">
        <f t="shared" si="752"/>
        <v>1</v>
      </c>
      <c r="AT3033" s="238" t="str">
        <f t="shared" si="754"/>
        <v>0-3 months</v>
      </c>
    </row>
    <row r="3034" spans="1:46" s="12" customFormat="1">
      <c r="A3034" s="13" t="s">
        <v>35</v>
      </c>
      <c r="B3034" s="179">
        <v>2020</v>
      </c>
      <c r="C3034" s="179">
        <v>11</v>
      </c>
      <c r="D3034" s="39" t="str">
        <f t="shared" si="756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757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758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85">
        <f t="shared" si="760"/>
        <v>104540.89380530975</v>
      </c>
      <c r="AD3034" s="141">
        <v>0.2349</v>
      </c>
      <c r="AE3034" s="186">
        <f t="shared" si="761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236" t="str">
        <f t="shared" si="753"/>
        <v>YAMAHA_Non_Mounter</v>
      </c>
      <c r="AS3034" s="22">
        <f t="shared" si="752"/>
        <v>1</v>
      </c>
      <c r="AT3034" s="238" t="str">
        <f t="shared" si="754"/>
        <v>0-3 months</v>
      </c>
    </row>
    <row r="3035" spans="1:46" s="12" customFormat="1">
      <c r="A3035" s="13" t="s">
        <v>35</v>
      </c>
      <c r="B3035" s="179">
        <v>2020</v>
      </c>
      <c r="C3035" s="179">
        <v>10</v>
      </c>
      <c r="D3035" s="39" t="str">
        <f t="shared" si="756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757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758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85">
        <f t="shared" si="760"/>
        <v>50537.477876106204</v>
      </c>
      <c r="AD3035" s="141">
        <v>0.12790000000000001</v>
      </c>
      <c r="AE3035" s="186">
        <f t="shared" si="761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236" t="str">
        <f t="shared" si="753"/>
        <v>HELLER</v>
      </c>
      <c r="AS3035" s="22">
        <f t="shared" si="752"/>
        <v>2</v>
      </c>
      <c r="AT3035" s="238" t="str">
        <f t="shared" si="754"/>
        <v>0-3 months</v>
      </c>
    </row>
    <row r="3036" spans="1:46" s="12" customFormat="1">
      <c r="A3036" s="13" t="s">
        <v>35</v>
      </c>
      <c r="B3036" s="179">
        <v>2020</v>
      </c>
      <c r="C3036" s="179">
        <v>11</v>
      </c>
      <c r="D3036" s="39" t="str">
        <f t="shared" si="756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757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758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85">
        <f t="shared" si="760"/>
        <v>4822.5839999999998</v>
      </c>
      <c r="AD3036" s="141">
        <v>0.1885</v>
      </c>
      <c r="AE3036" s="186">
        <f t="shared" si="761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236" t="str">
        <f t="shared" si="753"/>
        <v>SOLDERSTAR</v>
      </c>
      <c r="AS3036" s="22">
        <f t="shared" si="752"/>
        <v>1</v>
      </c>
      <c r="AT3036" s="238" t="str">
        <f t="shared" si="754"/>
        <v>0-3 months</v>
      </c>
    </row>
    <row r="3037" spans="1:46" s="12" customFormat="1">
      <c r="A3037" s="13" t="s">
        <v>35</v>
      </c>
      <c r="B3037" s="179">
        <v>2020</v>
      </c>
      <c r="C3037" s="179">
        <v>11</v>
      </c>
      <c r="D3037" s="39" t="str">
        <f t="shared" si="756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757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758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85">
        <f t="shared" si="760"/>
        <v>89117.662831858426</v>
      </c>
      <c r="AD3037" s="141">
        <v>0.1202</v>
      </c>
      <c r="AE3037" s="186">
        <f t="shared" si="761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236" t="str">
        <f t="shared" si="753"/>
        <v>YAMAHA_Non_Mounter</v>
      </c>
      <c r="AS3037" s="22">
        <f t="shared" si="752"/>
        <v>2</v>
      </c>
      <c r="AT3037" s="238" t="str">
        <f t="shared" si="754"/>
        <v>0-3 months</v>
      </c>
    </row>
    <row r="3038" spans="1:46" s="12" customFormat="1">
      <c r="A3038" s="13" t="s">
        <v>35</v>
      </c>
      <c r="B3038" s="179">
        <v>2020</v>
      </c>
      <c r="C3038" s="179">
        <v>11</v>
      </c>
      <c r="D3038" s="39" t="str">
        <f t="shared" si="756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757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758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85">
        <f t="shared" si="760"/>
        <v>143812.85690118588</v>
      </c>
      <c r="AD3038" s="141">
        <v>0.21540000000000001</v>
      </c>
      <c r="AE3038" s="186">
        <f t="shared" si="761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236" t="str">
        <f t="shared" si="753"/>
        <v>YAMAHA_Non_Mounter</v>
      </c>
      <c r="AS3038" s="22">
        <f t="shared" si="752"/>
        <v>2</v>
      </c>
      <c r="AT3038" s="238" t="str">
        <f t="shared" si="754"/>
        <v>0-3 months</v>
      </c>
    </row>
    <row r="3039" spans="1:46" s="12" customFormat="1">
      <c r="A3039" s="13" t="s">
        <v>35</v>
      </c>
      <c r="B3039" s="179">
        <v>2020</v>
      </c>
      <c r="C3039" s="179">
        <v>11</v>
      </c>
      <c r="D3039" s="39" t="str">
        <f t="shared" si="756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757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758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85">
        <f t="shared" si="760"/>
        <v>133383.996460177</v>
      </c>
      <c r="AD3039" s="141">
        <v>0.1784</v>
      </c>
      <c r="AE3039" s="186">
        <f t="shared" si="761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236" t="str">
        <f t="shared" si="753"/>
        <v>YAMAHA_Non_Mounter</v>
      </c>
      <c r="AS3039" s="22">
        <f t="shared" si="752"/>
        <v>6</v>
      </c>
      <c r="AT3039" s="238" t="str">
        <f t="shared" si="754"/>
        <v>4-6 months</v>
      </c>
    </row>
    <row r="3040" spans="1:46" s="12" customFormat="1">
      <c r="A3040" s="13" t="s">
        <v>35</v>
      </c>
      <c r="B3040" s="179">
        <v>2020</v>
      </c>
      <c r="C3040" s="179">
        <v>11</v>
      </c>
      <c r="D3040" s="39" t="str">
        <f t="shared" si="756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757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758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85">
        <f t="shared" si="760"/>
        <v>133383.996460177</v>
      </c>
      <c r="AD3040" s="141">
        <v>0.1784</v>
      </c>
      <c r="AE3040" s="186">
        <f t="shared" si="761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236" t="str">
        <f t="shared" si="753"/>
        <v>YAMAHA_Non_Mounter</v>
      </c>
      <c r="AS3040" s="22">
        <f t="shared" si="752"/>
        <v>6</v>
      </c>
      <c r="AT3040" s="238" t="str">
        <f t="shared" si="754"/>
        <v>4-6 months</v>
      </c>
    </row>
    <row r="3041" spans="1:46" s="12" customFormat="1">
      <c r="A3041" s="13" t="s">
        <v>35</v>
      </c>
      <c r="B3041" s="179">
        <v>2020</v>
      </c>
      <c r="C3041" s="179">
        <v>9</v>
      </c>
      <c r="D3041" s="39" t="str">
        <f t="shared" si="756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757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758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85">
        <f t="shared" si="760"/>
        <v>134756.46456999998</v>
      </c>
      <c r="AD3041" s="141">
        <v>0.24049999999999999</v>
      </c>
      <c r="AE3041" s="186">
        <f t="shared" si="761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236" t="str">
        <f t="shared" si="753"/>
        <v>YAMAHA_Non_Mounter</v>
      </c>
      <c r="AS3041" s="22">
        <f t="shared" si="752"/>
        <v>9</v>
      </c>
      <c r="AT3041" s="238" t="str">
        <f t="shared" si="754"/>
        <v>&gt; 6 months</v>
      </c>
    </row>
    <row r="3042" spans="1:46" s="12" customFormat="1">
      <c r="A3042" s="13" t="s">
        <v>40</v>
      </c>
      <c r="B3042" s="179">
        <v>2021</v>
      </c>
      <c r="C3042" s="179">
        <v>12</v>
      </c>
      <c r="D3042" s="39" t="str">
        <f t="shared" si="756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757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758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85">
        <f t="shared" si="760"/>
        <v>145102.97999999998</v>
      </c>
      <c r="AD3042" s="141">
        <v>0.20169999999999999</v>
      </c>
      <c r="AE3042" s="186">
        <f t="shared" si="761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236" t="str">
        <f t="shared" si="753"/>
        <v>YAMAHA_Non_Mounter</v>
      </c>
      <c r="AS3042" s="22">
        <f t="shared" si="752"/>
        <v>4</v>
      </c>
      <c r="AT3042" s="238" t="str">
        <f t="shared" si="754"/>
        <v>4-6 months</v>
      </c>
    </row>
    <row r="3043" spans="1:46" s="12" customFormat="1">
      <c r="A3043" s="13" t="s">
        <v>35</v>
      </c>
      <c r="B3043" s="179">
        <v>2021</v>
      </c>
      <c r="C3043" s="179">
        <v>1</v>
      </c>
      <c r="D3043" s="39" t="str">
        <f t="shared" si="756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757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758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85">
        <f t="shared" si="760"/>
        <v>136306.72566371682</v>
      </c>
      <c r="AD3043" s="141">
        <v>0.28210000000000002</v>
      </c>
      <c r="AE3043" s="186">
        <f t="shared" si="761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236" t="str">
        <f t="shared" si="753"/>
        <v>YAMAHA_Non_Mounter</v>
      </c>
      <c r="AS3043" s="22">
        <f t="shared" si="752"/>
        <v>2</v>
      </c>
      <c r="AT3043" s="238" t="str">
        <f t="shared" si="754"/>
        <v>0-3 months</v>
      </c>
    </row>
    <row r="3044" spans="1:46" s="12" customFormat="1">
      <c r="A3044" s="13" t="s">
        <v>35</v>
      </c>
      <c r="B3044" s="179">
        <v>2021</v>
      </c>
      <c r="C3044" s="179">
        <v>1</v>
      </c>
      <c r="D3044" s="39" t="str">
        <f t="shared" si="756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757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758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85">
        <f t="shared" si="760"/>
        <v>48753.840707964606</v>
      </c>
      <c r="AD3044" s="141">
        <v>0.1459</v>
      </c>
      <c r="AE3044" s="186">
        <f t="shared" si="761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236" t="str">
        <f t="shared" si="753"/>
        <v>HELLER</v>
      </c>
      <c r="AS3044" s="22">
        <f t="shared" si="752"/>
        <v>3</v>
      </c>
      <c r="AT3044" s="238" t="str">
        <f t="shared" si="754"/>
        <v>0-3 months</v>
      </c>
    </row>
    <row r="3045" spans="1:46" s="12" customFormat="1">
      <c r="A3045" s="13" t="s">
        <v>35</v>
      </c>
      <c r="B3045" s="179">
        <v>2021</v>
      </c>
      <c r="C3045" s="179">
        <v>1</v>
      </c>
      <c r="D3045" s="39" t="str">
        <f t="shared" si="756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757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758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85">
        <f t="shared" si="760"/>
        <v>84652.991150442482</v>
      </c>
      <c r="AD3045" s="141">
        <v>0.22900000000000001</v>
      </c>
      <c r="AE3045" s="186">
        <f t="shared" si="761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236" t="str">
        <f t="shared" si="753"/>
        <v>HELLER</v>
      </c>
      <c r="AS3045" s="22">
        <f t="shared" si="752"/>
        <v>3</v>
      </c>
      <c r="AT3045" s="238" t="str">
        <f t="shared" si="754"/>
        <v>0-3 months</v>
      </c>
    </row>
    <row r="3046" spans="1:46" s="12" customFormat="1">
      <c r="A3046" s="13" t="s">
        <v>35</v>
      </c>
      <c r="B3046" s="179">
        <v>2021</v>
      </c>
      <c r="C3046" s="179">
        <v>1</v>
      </c>
      <c r="D3046" s="39" t="str">
        <f t="shared" si="756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757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758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85">
        <f t="shared" si="760"/>
        <v>246125.1636</v>
      </c>
      <c r="AD3046" s="141">
        <v>0.26860000000000001</v>
      </c>
      <c r="AE3046" s="186">
        <f t="shared" si="761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236" t="str">
        <f t="shared" si="753"/>
        <v>YAMAHA_Non_Mounter</v>
      </c>
      <c r="AS3046" s="22">
        <f t="shared" si="752"/>
        <v>3</v>
      </c>
      <c r="AT3046" s="238" t="str">
        <f t="shared" si="754"/>
        <v>0-3 months</v>
      </c>
    </row>
    <row r="3047" spans="1:46" s="12" customFormat="1">
      <c r="A3047" s="13" t="s">
        <v>35</v>
      </c>
      <c r="B3047" s="179">
        <v>2021</v>
      </c>
      <c r="C3047" s="179">
        <v>1</v>
      </c>
      <c r="D3047" s="39" t="str">
        <f t="shared" si="756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757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758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85">
        <f t="shared" si="760"/>
        <v>235943.34400000001</v>
      </c>
      <c r="AD3047" s="141">
        <v>0.23350000000000001</v>
      </c>
      <c r="AE3047" s="186">
        <f t="shared" si="761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236" t="str">
        <f t="shared" si="753"/>
        <v>YAMAHA_Non_Mounter</v>
      </c>
      <c r="AS3047" s="22">
        <f t="shared" si="752"/>
        <v>4</v>
      </c>
      <c r="AT3047" s="238" t="str">
        <f t="shared" si="754"/>
        <v>4-6 months</v>
      </c>
    </row>
    <row r="3048" spans="1:46" s="12" customFormat="1">
      <c r="A3048" s="13" t="s">
        <v>35</v>
      </c>
      <c r="B3048" s="179">
        <v>2021</v>
      </c>
      <c r="C3048" s="179">
        <v>3</v>
      </c>
      <c r="D3048" s="39" t="str">
        <f t="shared" si="756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757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758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85">
        <f t="shared" si="760"/>
        <v>88283.520000000004</v>
      </c>
      <c r="AD3048" s="141">
        <v>0.23580000000000001</v>
      </c>
      <c r="AE3048" s="186">
        <f t="shared" si="761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236" t="str">
        <f t="shared" si="753"/>
        <v>HELLER</v>
      </c>
      <c r="AS3048" s="22">
        <f t="shared" si="752"/>
        <v>2</v>
      </c>
      <c r="AT3048" s="238" t="str">
        <f t="shared" si="754"/>
        <v>0-3 months</v>
      </c>
    </row>
    <row r="3049" spans="1:46" s="12" customFormat="1">
      <c r="A3049" s="13" t="s">
        <v>35</v>
      </c>
      <c r="B3049" s="179">
        <v>2021</v>
      </c>
      <c r="C3049" s="179">
        <v>2</v>
      </c>
      <c r="D3049" s="39" t="str">
        <f t="shared" si="756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757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758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85">
        <f t="shared" si="760"/>
        <v>90850.818584070803</v>
      </c>
      <c r="AD3049" s="141">
        <v>0.13100000000000001</v>
      </c>
      <c r="AE3049" s="186">
        <f t="shared" si="761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236" t="str">
        <f t="shared" si="753"/>
        <v>HELLER</v>
      </c>
      <c r="AS3049" s="22">
        <f t="shared" si="752"/>
        <v>4</v>
      </c>
      <c r="AT3049" s="238" t="str">
        <f t="shared" si="754"/>
        <v>4-6 months</v>
      </c>
    </row>
    <row r="3050" spans="1:46" s="12" customFormat="1">
      <c r="A3050" s="13" t="s">
        <v>35</v>
      </c>
      <c r="B3050" s="179">
        <v>2021</v>
      </c>
      <c r="C3050" s="179">
        <v>3</v>
      </c>
      <c r="D3050" s="39" t="str">
        <f t="shared" si="756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757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758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85">
        <f t="shared" si="760"/>
        <v>275410.71637168142</v>
      </c>
      <c r="AD3050" s="141">
        <v>0.2155</v>
      </c>
      <c r="AE3050" s="186">
        <f t="shared" si="761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236" t="str">
        <f t="shared" si="753"/>
        <v>PEMTRON</v>
      </c>
      <c r="AS3050" s="22">
        <f t="shared" si="752"/>
        <v>3</v>
      </c>
      <c r="AT3050" s="238" t="str">
        <f t="shared" si="754"/>
        <v>0-3 months</v>
      </c>
    </row>
    <row r="3051" spans="1:46" s="12" customFormat="1">
      <c r="A3051" s="13" t="s">
        <v>40</v>
      </c>
      <c r="B3051" s="179">
        <v>2021</v>
      </c>
      <c r="C3051" s="179">
        <v>5</v>
      </c>
      <c r="D3051" s="39" t="str">
        <f t="shared" si="756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757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758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85">
        <f t="shared" si="760"/>
        <v>127817.1504424779</v>
      </c>
      <c r="AD3051" s="141">
        <v>0.25480000000000003</v>
      </c>
      <c r="AE3051" s="186">
        <f t="shared" si="761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236" t="str">
        <f t="shared" si="753"/>
        <v>HELLER</v>
      </c>
      <c r="AS3051" s="22">
        <f t="shared" si="752"/>
        <v>2</v>
      </c>
      <c r="AT3051" s="238" t="str">
        <f t="shared" si="754"/>
        <v>0-3 months</v>
      </c>
    </row>
    <row r="3052" spans="1:46" s="12" customFormat="1">
      <c r="A3052" s="13" t="s">
        <v>40</v>
      </c>
      <c r="B3052" s="179">
        <v>2021</v>
      </c>
      <c r="C3052" s="179">
        <v>5</v>
      </c>
      <c r="D3052" s="39" t="str">
        <f t="shared" si="756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757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758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85">
        <f t="shared" si="760"/>
        <v>65534.867256637168</v>
      </c>
      <c r="AD3052" s="141">
        <v>0.16239999999999999</v>
      </c>
      <c r="AE3052" s="186">
        <f t="shared" si="761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236" t="str">
        <f t="shared" si="753"/>
        <v>HELLER</v>
      </c>
      <c r="AS3052" s="22">
        <f t="shared" si="752"/>
        <v>3</v>
      </c>
      <c r="AT3052" s="238" t="str">
        <f t="shared" si="754"/>
        <v>0-3 months</v>
      </c>
    </row>
    <row r="3053" spans="1:46" s="12" customFormat="1">
      <c r="A3053" s="13" t="s">
        <v>40</v>
      </c>
      <c r="B3053" s="179">
        <v>2021</v>
      </c>
      <c r="C3053" s="179">
        <v>5</v>
      </c>
      <c r="D3053" s="39" t="str">
        <f t="shared" si="756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757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758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85">
        <f t="shared" si="760"/>
        <v>116011.4</v>
      </c>
      <c r="AD3053" s="141">
        <v>0.38929999999999998</v>
      </c>
      <c r="AE3053" s="186">
        <f t="shared" si="761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236" t="str">
        <f t="shared" si="753"/>
        <v>LOCAL SUPPLIER</v>
      </c>
      <c r="AS3053" s="22">
        <f t="shared" si="752"/>
        <v>3</v>
      </c>
      <c r="AT3053" s="238" t="str">
        <f t="shared" si="754"/>
        <v>0-3 months</v>
      </c>
    </row>
    <row r="3054" spans="1:46" s="12" customFormat="1">
      <c r="A3054" s="13" t="s">
        <v>40</v>
      </c>
      <c r="B3054" s="179">
        <v>2021</v>
      </c>
      <c r="C3054" s="179">
        <v>7</v>
      </c>
      <c r="D3054" s="39" t="str">
        <f t="shared" si="756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757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758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85">
        <f t="shared" si="760"/>
        <v>131752.35398230091</v>
      </c>
      <c r="AD3054" s="141">
        <v>0.2651</v>
      </c>
      <c r="AE3054" s="186">
        <f t="shared" si="761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236" t="str">
        <f t="shared" si="753"/>
        <v>PEMTRON</v>
      </c>
      <c r="AS3054" s="22">
        <f t="shared" si="752"/>
        <v>2</v>
      </c>
      <c r="AT3054" s="238" t="str">
        <f t="shared" si="754"/>
        <v>0-3 months</v>
      </c>
    </row>
    <row r="3055" spans="1:46" s="12" customFormat="1">
      <c r="A3055" s="13" t="s">
        <v>40</v>
      </c>
      <c r="B3055" s="179">
        <v>2021</v>
      </c>
      <c r="C3055" s="179">
        <v>7</v>
      </c>
      <c r="D3055" s="39" t="str">
        <f t="shared" si="756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757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758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85">
        <f t="shared" si="760"/>
        <v>131752.35398230091</v>
      </c>
      <c r="AD3055" s="141">
        <v>0.2651</v>
      </c>
      <c r="AE3055" s="186">
        <f t="shared" si="761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236" t="str">
        <f t="shared" si="753"/>
        <v>PEMTRON</v>
      </c>
      <c r="AS3055" s="22">
        <f t="shared" si="752"/>
        <v>2</v>
      </c>
      <c r="AT3055" s="238" t="str">
        <f t="shared" si="754"/>
        <v>0-3 months</v>
      </c>
    </row>
    <row r="3056" spans="1:46" s="12" customFormat="1">
      <c r="A3056" s="13" t="s">
        <v>40</v>
      </c>
      <c r="B3056" s="179">
        <v>2021</v>
      </c>
      <c r="C3056" s="179">
        <v>7</v>
      </c>
      <c r="D3056" s="39" t="str">
        <f t="shared" si="756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757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758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85">
        <f t="shared" si="760"/>
        <v>112380.5946902655</v>
      </c>
      <c r="AD3056" s="141">
        <v>0.18429999999999999</v>
      </c>
      <c r="AE3056" s="186">
        <f t="shared" si="761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236" t="str">
        <f t="shared" si="753"/>
        <v>PEMTRON</v>
      </c>
      <c r="AS3056" s="22">
        <f t="shared" si="752"/>
        <v>2</v>
      </c>
      <c r="AT3056" s="238" t="str">
        <f t="shared" si="754"/>
        <v>0-3 months</v>
      </c>
    </row>
    <row r="3057" spans="1:46" s="12" customFormat="1">
      <c r="A3057" s="13" t="s">
        <v>40</v>
      </c>
      <c r="B3057" s="179">
        <v>2021</v>
      </c>
      <c r="C3057" s="179">
        <v>9</v>
      </c>
      <c r="D3057" s="39" t="str">
        <f t="shared" si="756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757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758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85">
        <f t="shared" si="760"/>
        <v>9238.9380530973449</v>
      </c>
      <c r="AD3057" s="141">
        <v>0.3</v>
      </c>
      <c r="AE3057" s="186">
        <f t="shared" si="761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236" t="str">
        <f t="shared" si="753"/>
        <v>SOLDERSTAR</v>
      </c>
      <c r="AS3057" s="22">
        <f t="shared" si="752"/>
        <v>0</v>
      </c>
      <c r="AT3057" s="238" t="str">
        <f t="shared" si="754"/>
        <v>0-3 months</v>
      </c>
    </row>
    <row r="3058" spans="1:46" s="12" customFormat="1">
      <c r="A3058" s="13" t="s">
        <v>40</v>
      </c>
      <c r="B3058" s="179">
        <v>2021</v>
      </c>
      <c r="C3058" s="179">
        <v>4</v>
      </c>
      <c r="D3058" s="39" t="str">
        <f t="shared" si="756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757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758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85">
        <f t="shared" si="760"/>
        <v>32831.150442477876</v>
      </c>
      <c r="AD3058" s="141">
        <v>0.11799999999999999</v>
      </c>
      <c r="AE3058" s="186">
        <f t="shared" si="761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236" t="str">
        <f t="shared" si="753"/>
        <v>HELLER</v>
      </c>
      <c r="AS3058" s="22">
        <f t="shared" si="752"/>
        <v>6</v>
      </c>
      <c r="AT3058" s="238" t="str">
        <f t="shared" si="754"/>
        <v>4-6 months</v>
      </c>
    </row>
    <row r="3059" spans="1:46" s="12" customFormat="1">
      <c r="A3059" s="13" t="s">
        <v>40</v>
      </c>
      <c r="B3059" s="179">
        <v>2021</v>
      </c>
      <c r="C3059" s="179">
        <v>8</v>
      </c>
      <c r="D3059" s="39" t="str">
        <f t="shared" si="756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757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758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85">
        <f t="shared" si="760"/>
        <v>23902.300884955755</v>
      </c>
      <c r="AD3059" s="141">
        <v>0.33100000000000002</v>
      </c>
      <c r="AE3059" s="186">
        <f t="shared" si="761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236" t="str">
        <f t="shared" si="753"/>
        <v>SOLDERSTAR</v>
      </c>
      <c r="AS3059" s="22">
        <f t="shared" si="752"/>
        <v>2</v>
      </c>
      <c r="AT3059" s="238" t="str">
        <f t="shared" si="754"/>
        <v>0-3 months</v>
      </c>
    </row>
    <row r="3060" spans="1:46" s="12" customFormat="1">
      <c r="A3060" s="13" t="s">
        <v>40</v>
      </c>
      <c r="B3060" s="179">
        <v>2021</v>
      </c>
      <c r="C3060" s="179">
        <v>9</v>
      </c>
      <c r="D3060" s="39" t="str">
        <f t="shared" si="756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757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758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85">
        <f t="shared" si="760"/>
        <v>7488</v>
      </c>
      <c r="AD3060" s="141">
        <v>0.16</v>
      </c>
      <c r="AE3060" s="186">
        <f t="shared" si="761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236" t="str">
        <f t="shared" si="753"/>
        <v>SOLDERSTAR</v>
      </c>
      <c r="AS3060" s="22">
        <f t="shared" si="752"/>
        <v>1</v>
      </c>
      <c r="AT3060" s="238" t="str">
        <f t="shared" si="754"/>
        <v>0-3 months</v>
      </c>
    </row>
    <row r="3061" spans="1:46" s="12" customFormat="1">
      <c r="A3061" s="13" t="s">
        <v>40</v>
      </c>
      <c r="B3061" s="179">
        <v>2021</v>
      </c>
      <c r="C3061" s="179">
        <v>6</v>
      </c>
      <c r="D3061" s="39" t="str">
        <f t="shared" si="756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757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758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85">
        <f t="shared" si="760"/>
        <v>269668.71238938055</v>
      </c>
      <c r="AD3061" s="141">
        <v>0.39810000000000001</v>
      </c>
      <c r="AE3061" s="186">
        <f t="shared" si="761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236" t="str">
        <f t="shared" si="753"/>
        <v>YAMAHA_Non_Mounter</v>
      </c>
      <c r="AS3061" s="22">
        <f t="shared" si="752"/>
        <v>6</v>
      </c>
      <c r="AT3061" s="238" t="str">
        <f t="shared" si="754"/>
        <v>4-6 months</v>
      </c>
    </row>
    <row r="3062" spans="1:46" s="12" customFormat="1">
      <c r="A3062" s="13" t="s">
        <v>40</v>
      </c>
      <c r="B3062" s="179">
        <v>2021</v>
      </c>
      <c r="C3062" s="179">
        <v>6</v>
      </c>
      <c r="D3062" s="39" t="str">
        <f t="shared" si="756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757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758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85">
        <f t="shared" si="760"/>
        <v>269668.71238938055</v>
      </c>
      <c r="AD3062" s="141">
        <v>0.39810000000000001</v>
      </c>
      <c r="AE3062" s="186">
        <f t="shared" si="761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236" t="str">
        <f t="shared" si="753"/>
        <v>YAMAHA_Non_Mounter</v>
      </c>
      <c r="AS3062" s="22">
        <f t="shared" si="752"/>
        <v>6</v>
      </c>
      <c r="AT3062" s="238" t="str">
        <f t="shared" si="754"/>
        <v>4-6 months</v>
      </c>
    </row>
    <row r="3063" spans="1:46" s="12" customFormat="1">
      <c r="A3063" s="13" t="s">
        <v>40</v>
      </c>
      <c r="B3063" s="179">
        <v>2021</v>
      </c>
      <c r="C3063" s="179">
        <v>8</v>
      </c>
      <c r="D3063" s="39" t="str">
        <f t="shared" si="756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757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758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85">
        <f t="shared" si="760"/>
        <v>221418.28799999997</v>
      </c>
      <c r="AD3063" s="141">
        <v>0.12809999999999999</v>
      </c>
      <c r="AE3063" s="186">
        <f t="shared" si="761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236" t="str">
        <f t="shared" si="753"/>
        <v>HELLER</v>
      </c>
      <c r="AS3063" s="22">
        <f t="shared" si="752"/>
        <v>4</v>
      </c>
      <c r="AT3063" s="238" t="str">
        <f t="shared" si="754"/>
        <v>4-6 months</v>
      </c>
    </row>
    <row r="3064" spans="1:46" s="12" customFormat="1">
      <c r="A3064" s="13" t="s">
        <v>40</v>
      </c>
      <c r="B3064" s="179">
        <v>2021</v>
      </c>
      <c r="C3064" s="179">
        <v>8</v>
      </c>
      <c r="D3064" s="39" t="str">
        <f t="shared" si="756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757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758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85">
        <f t="shared" si="760"/>
        <v>119701.764</v>
      </c>
      <c r="AD3064" s="141">
        <v>0.12809999999999999</v>
      </c>
      <c r="AE3064" s="186">
        <f t="shared" si="761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236" t="str">
        <f t="shared" si="753"/>
        <v>HELLER</v>
      </c>
      <c r="AS3064" s="22">
        <f t="shared" si="752"/>
        <v>4</v>
      </c>
      <c r="AT3064" s="238" t="str">
        <f t="shared" si="754"/>
        <v>4-6 months</v>
      </c>
    </row>
    <row r="3065" spans="1:46" s="12" customFormat="1">
      <c r="A3065" s="13" t="s">
        <v>40</v>
      </c>
      <c r="B3065" s="179">
        <v>2021</v>
      </c>
      <c r="C3065" s="179">
        <v>9</v>
      </c>
      <c r="D3065" s="39" t="str">
        <f t="shared" si="756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757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758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85">
        <f t="shared" si="760"/>
        <v>55557.332999999999</v>
      </c>
      <c r="AD3065" s="141">
        <v>0.1636</v>
      </c>
      <c r="AE3065" s="186">
        <f t="shared" si="761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236" t="str">
        <f t="shared" si="753"/>
        <v>PEMTRON</v>
      </c>
      <c r="AS3065" s="22">
        <f t="shared" si="752"/>
        <v>3</v>
      </c>
      <c r="AT3065" s="238" t="str">
        <f t="shared" si="754"/>
        <v>0-3 months</v>
      </c>
    </row>
    <row r="3066" spans="1:46" s="12" customFormat="1">
      <c r="A3066" s="13" t="s">
        <v>40</v>
      </c>
      <c r="B3066" s="179">
        <v>2021</v>
      </c>
      <c r="C3066" s="179">
        <v>9</v>
      </c>
      <c r="D3066" s="39" t="str">
        <f t="shared" si="756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757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758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85">
        <f t="shared" si="760"/>
        <v>105946.542</v>
      </c>
      <c r="AD3066" s="141">
        <v>0.1636</v>
      </c>
      <c r="AE3066" s="186">
        <f t="shared" si="761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236" t="str">
        <f t="shared" si="753"/>
        <v>PEMTRON</v>
      </c>
      <c r="AS3066" s="22">
        <f t="shared" si="752"/>
        <v>3</v>
      </c>
      <c r="AT3066" s="238" t="str">
        <f t="shared" si="754"/>
        <v>0-3 months</v>
      </c>
    </row>
    <row r="3067" spans="1:46" s="12" customFormat="1">
      <c r="A3067" s="13" t="s">
        <v>40</v>
      </c>
      <c r="B3067" s="179">
        <v>2021</v>
      </c>
      <c r="C3067" s="179">
        <v>9</v>
      </c>
      <c r="D3067" s="39" t="str">
        <f t="shared" si="756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757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758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85">
        <f t="shared" si="760"/>
        <v>221418.28799999997</v>
      </c>
      <c r="AD3067" s="141">
        <v>0.12809999999999999</v>
      </c>
      <c r="AE3067" s="186">
        <f t="shared" si="761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236" t="str">
        <f t="shared" si="753"/>
        <v>HELLER</v>
      </c>
      <c r="AS3067" s="22">
        <f t="shared" si="752"/>
        <v>3</v>
      </c>
      <c r="AT3067" s="238" t="str">
        <f t="shared" si="754"/>
        <v>0-3 months</v>
      </c>
    </row>
    <row r="3068" spans="1:46" s="12" customFormat="1">
      <c r="A3068" s="13" t="s">
        <v>40</v>
      </c>
      <c r="B3068" s="179">
        <v>2021</v>
      </c>
      <c r="C3068" s="179">
        <v>9</v>
      </c>
      <c r="D3068" s="39" t="str">
        <f t="shared" si="756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757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758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85">
        <f t="shared" si="760"/>
        <v>119701.764</v>
      </c>
      <c r="AD3068" s="141">
        <v>0.12809999999999999</v>
      </c>
      <c r="AE3068" s="186">
        <f t="shared" si="761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236" t="str">
        <f t="shared" si="753"/>
        <v>HELLER</v>
      </c>
      <c r="AS3068" s="22">
        <f t="shared" si="752"/>
        <v>3</v>
      </c>
      <c r="AT3068" s="238" t="str">
        <f t="shared" si="754"/>
        <v>0-3 months</v>
      </c>
    </row>
    <row r="3069" spans="1:46" s="12" customFormat="1">
      <c r="A3069" s="13" t="s">
        <v>40</v>
      </c>
      <c r="B3069" s="179">
        <v>2021</v>
      </c>
      <c r="C3069" s="179">
        <v>11</v>
      </c>
      <c r="D3069" s="39" t="str">
        <f t="shared" si="756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757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758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85">
        <f t="shared" si="760"/>
        <v>89754.092920353985</v>
      </c>
      <c r="AD3069" s="141">
        <v>0.23849999999999999</v>
      </c>
      <c r="AE3069" s="186">
        <f t="shared" si="761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236" t="str">
        <f t="shared" si="753"/>
        <v>HELLER</v>
      </c>
      <c r="AS3069" s="22">
        <f t="shared" si="752"/>
        <v>1</v>
      </c>
      <c r="AT3069" s="238" t="str">
        <f t="shared" si="754"/>
        <v>0-3 months</v>
      </c>
    </row>
    <row r="3070" spans="1:46" s="12" customFormat="1">
      <c r="A3070" s="13" t="s">
        <v>40</v>
      </c>
      <c r="B3070" s="179">
        <v>2021</v>
      </c>
      <c r="C3070" s="179">
        <v>11</v>
      </c>
      <c r="D3070" s="39" t="str">
        <f t="shared" si="756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757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758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85">
        <f t="shared" si="760"/>
        <v>89754.092920353985</v>
      </c>
      <c r="AD3070" s="141">
        <v>0.23849999999999999</v>
      </c>
      <c r="AE3070" s="186">
        <f t="shared" si="761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236" t="str">
        <f t="shared" si="753"/>
        <v>HELLER</v>
      </c>
      <c r="AS3070" s="22">
        <f t="shared" si="752"/>
        <v>1</v>
      </c>
      <c r="AT3070" s="238" t="str">
        <f t="shared" si="754"/>
        <v>0-3 months</v>
      </c>
    </row>
    <row r="3071" spans="1:46" s="12" customFormat="1">
      <c r="A3071" s="13" t="s">
        <v>40</v>
      </c>
      <c r="B3071" s="179">
        <v>2021</v>
      </c>
      <c r="C3071" s="179">
        <v>11</v>
      </c>
      <c r="D3071" s="39" t="str">
        <f t="shared" si="756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757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758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85">
        <f t="shared" si="760"/>
        <v>126928.2</v>
      </c>
      <c r="AD3071" s="141">
        <v>0.4501</v>
      </c>
      <c r="AE3071" s="186">
        <f t="shared" si="761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236" t="str">
        <f t="shared" si="753"/>
        <v>LOCAL SUPPLIER</v>
      </c>
      <c r="AS3071" s="22">
        <f t="shared" si="752"/>
        <v>1</v>
      </c>
      <c r="AT3071" s="238" t="str">
        <f t="shared" si="754"/>
        <v>0-3 months</v>
      </c>
    </row>
    <row r="3072" spans="1:46" s="12" customFormat="1">
      <c r="A3072" s="13" t="s">
        <v>40</v>
      </c>
      <c r="B3072" s="179">
        <v>2021</v>
      </c>
      <c r="C3072" s="179">
        <v>11</v>
      </c>
      <c r="D3072" s="39" t="str">
        <f t="shared" si="756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757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758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85">
        <f t="shared" si="760"/>
        <v>62387.345132743365</v>
      </c>
      <c r="AD3072" s="141">
        <v>0.17780000000000001</v>
      </c>
      <c r="AE3072" s="186">
        <f t="shared" si="761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236" t="str">
        <f t="shared" si="753"/>
        <v>HELLER</v>
      </c>
      <c r="AS3072" s="22">
        <f t="shared" si="752"/>
        <v>2</v>
      </c>
      <c r="AT3072" s="238" t="str">
        <f t="shared" si="754"/>
        <v>0-3 months</v>
      </c>
    </row>
    <row r="3073" spans="1:46" s="12" customFormat="1">
      <c r="A3073" s="13" t="s">
        <v>40</v>
      </c>
      <c r="B3073" s="179">
        <v>2021</v>
      </c>
      <c r="C3073" s="179">
        <v>11</v>
      </c>
      <c r="D3073" s="39" t="str">
        <f t="shared" si="756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757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758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85">
        <f t="shared" si="760"/>
        <v>117275.46902654869</v>
      </c>
      <c r="AD3073" s="141">
        <v>0.2336</v>
      </c>
      <c r="AE3073" s="186">
        <f t="shared" si="761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236" t="str">
        <f t="shared" si="753"/>
        <v>YAMAHA_Non_Mounter</v>
      </c>
      <c r="AS3073" s="22">
        <f t="shared" si="752"/>
        <v>2</v>
      </c>
      <c r="AT3073" s="238" t="str">
        <f t="shared" si="754"/>
        <v>0-3 months</v>
      </c>
    </row>
    <row r="3074" spans="1:46" s="12" customFormat="1">
      <c r="A3074" s="13" t="s">
        <v>40</v>
      </c>
      <c r="B3074" s="179">
        <v>2021</v>
      </c>
      <c r="C3074" s="179">
        <v>11</v>
      </c>
      <c r="D3074" s="39" t="str">
        <f t="shared" si="756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757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758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85">
        <f t="shared" si="760"/>
        <v>90793.911504424788</v>
      </c>
      <c r="AD3074" s="141">
        <v>0.2336</v>
      </c>
      <c r="AE3074" s="186">
        <f t="shared" si="761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236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38" t="str">
        <f t="shared" si="754"/>
        <v>0-3 months</v>
      </c>
    </row>
    <row r="3075" spans="1:46" s="12" customFormat="1">
      <c r="A3075" s="13" t="s">
        <v>40</v>
      </c>
      <c r="B3075" s="179">
        <v>2021</v>
      </c>
      <c r="C3075" s="179">
        <v>11</v>
      </c>
      <c r="D3075" s="39" t="str">
        <f t="shared" si="756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757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758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85">
        <f t="shared" si="760"/>
        <v>129192.60176991152</v>
      </c>
      <c r="AD3075" s="141">
        <v>0.17860000000000001</v>
      </c>
      <c r="AE3075" s="186">
        <f t="shared" si="761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236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38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40</v>
      </c>
      <c r="B3076" s="179">
        <v>2021</v>
      </c>
      <c r="C3076" s="179">
        <v>11</v>
      </c>
      <c r="D3076" s="39" t="str">
        <f t="shared" si="756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757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758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85">
        <f t="shared" si="760"/>
        <v>129192.60176991152</v>
      </c>
      <c r="AD3076" s="141">
        <v>0.17860000000000001</v>
      </c>
      <c r="AE3076" s="186">
        <f t="shared" si="761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236" t="str">
        <f t="shared" si="770"/>
        <v>YAMAHA_Non_Mounter</v>
      </c>
      <c r="AS3076" s="22">
        <f t="shared" si="769"/>
        <v>3</v>
      </c>
      <c r="AT3076" s="238" t="str">
        <f t="shared" si="771"/>
        <v>0-3 months</v>
      </c>
    </row>
    <row r="3077" spans="1:46" s="12" customFormat="1">
      <c r="A3077" s="13" t="s">
        <v>40</v>
      </c>
      <c r="B3077" s="179">
        <v>2021</v>
      </c>
      <c r="C3077" s="179">
        <v>11</v>
      </c>
      <c r="D3077" s="39" t="str">
        <f t="shared" si="756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757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758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85">
        <f t="shared" si="760"/>
        <v>113012.34637168144</v>
      </c>
      <c r="AD3077" s="141">
        <v>0.24540000000000001</v>
      </c>
      <c r="AE3077" s="186">
        <f t="shared" si="761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236" t="str">
        <f t="shared" si="770"/>
        <v>PEMTRON</v>
      </c>
      <c r="AS3077" s="22">
        <f t="shared" si="769"/>
        <v>3</v>
      </c>
      <c r="AT3077" s="238" t="str">
        <f t="shared" si="771"/>
        <v>0-3 months</v>
      </c>
    </row>
    <row r="3078" spans="1:46" s="12" customFormat="1">
      <c r="A3078" s="13" t="s">
        <v>40</v>
      </c>
      <c r="B3078" s="179">
        <v>2021</v>
      </c>
      <c r="C3078" s="179">
        <v>11</v>
      </c>
      <c r="D3078" s="39" t="str">
        <f t="shared" si="756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757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758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85">
        <f t="shared" si="760"/>
        <v>113012.34637168144</v>
      </c>
      <c r="AD3078" s="141">
        <v>0.24540000000000001</v>
      </c>
      <c r="AE3078" s="186">
        <f t="shared" si="761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236" t="str">
        <f t="shared" si="770"/>
        <v>PEMTRON</v>
      </c>
      <c r="AS3078" s="22">
        <f t="shared" si="769"/>
        <v>3</v>
      </c>
      <c r="AT3078" s="238" t="str">
        <f t="shared" si="771"/>
        <v>0-3 months</v>
      </c>
    </row>
    <row r="3079" spans="1:46" s="12" customFormat="1">
      <c r="A3079" s="13" t="s">
        <v>40</v>
      </c>
      <c r="B3079" s="179">
        <v>2021</v>
      </c>
      <c r="C3079" s="179">
        <v>11</v>
      </c>
      <c r="D3079" s="39" t="str">
        <f t="shared" si="756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757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758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85">
        <f t="shared" si="760"/>
        <v>4945.95557522124</v>
      </c>
      <c r="AD3079" s="141">
        <v>0.17860000000000001</v>
      </c>
      <c r="AE3079" s="186">
        <f t="shared" si="761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236" t="str">
        <f t="shared" si="770"/>
        <v>LOCAL SUPPLIER</v>
      </c>
      <c r="AS3079" s="22">
        <f t="shared" si="769"/>
        <v>3</v>
      </c>
      <c r="AT3079" s="238" t="str">
        <f t="shared" si="771"/>
        <v>0-3 months</v>
      </c>
    </row>
    <row r="3080" spans="1:46" s="12" customFormat="1">
      <c r="A3080" s="13" t="s">
        <v>40</v>
      </c>
      <c r="B3080" s="179">
        <v>2021</v>
      </c>
      <c r="C3080" s="179">
        <v>11</v>
      </c>
      <c r="D3080" s="39" t="str">
        <f t="shared" si="756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757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758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85">
        <f t="shared" si="760"/>
        <v>4945.95557522124</v>
      </c>
      <c r="AD3080" s="141">
        <v>0.17860000000000001</v>
      </c>
      <c r="AE3080" s="186">
        <f t="shared" si="761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236" t="str">
        <f t="shared" si="770"/>
        <v>LOCAL SUPPLIER</v>
      </c>
      <c r="AS3080" s="22">
        <f t="shared" si="769"/>
        <v>3</v>
      </c>
      <c r="AT3080" s="238" t="str">
        <f t="shared" si="771"/>
        <v>0-3 months</v>
      </c>
    </row>
    <row r="3081" spans="1:46" s="12" customFormat="1">
      <c r="A3081" s="13" t="s">
        <v>40</v>
      </c>
      <c r="B3081" s="179">
        <v>2021</v>
      </c>
      <c r="C3081" s="179">
        <v>11</v>
      </c>
      <c r="D3081" s="39" t="str">
        <f t="shared" si="756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757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758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85">
        <f t="shared" si="760"/>
        <v>10624.645309734515</v>
      </c>
      <c r="AD3081" s="141">
        <v>0.17860000000000001</v>
      </c>
      <c r="AE3081" s="186">
        <f t="shared" si="761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236" t="str">
        <f t="shared" si="770"/>
        <v>LOCAL SUPPLIER</v>
      </c>
      <c r="AS3081" s="22">
        <f t="shared" si="769"/>
        <v>3</v>
      </c>
      <c r="AT3081" s="238" t="str">
        <f t="shared" si="771"/>
        <v>0-3 months</v>
      </c>
    </row>
    <row r="3082" spans="1:46" s="12" customFormat="1">
      <c r="A3082" s="13" t="s">
        <v>40</v>
      </c>
      <c r="B3082" s="179">
        <v>2021</v>
      </c>
      <c r="C3082" s="179">
        <v>11</v>
      </c>
      <c r="D3082" s="39" t="str">
        <f t="shared" si="756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757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758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85">
        <f t="shared" si="760"/>
        <v>10624.645309734515</v>
      </c>
      <c r="AD3082" s="141">
        <v>0.17860000000000001</v>
      </c>
      <c r="AE3082" s="186">
        <f t="shared" si="761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236" t="str">
        <f t="shared" si="770"/>
        <v>LOCAL SUPPLIER</v>
      </c>
      <c r="AS3082" s="22">
        <f t="shared" si="769"/>
        <v>3</v>
      </c>
      <c r="AT3082" s="238" t="str">
        <f t="shared" si="771"/>
        <v>0-3 months</v>
      </c>
    </row>
    <row r="3083" spans="1:46" s="12" customFormat="1">
      <c r="A3083" s="13" t="s">
        <v>40</v>
      </c>
      <c r="B3083" s="179">
        <v>2021</v>
      </c>
      <c r="C3083" s="179">
        <v>11</v>
      </c>
      <c r="D3083" s="39" t="str">
        <f t="shared" si="756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757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758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85">
        <f t="shared" si="760"/>
        <v>9159.1769911504434</v>
      </c>
      <c r="AD3083" s="141">
        <v>0.17860000000000001</v>
      </c>
      <c r="AE3083" s="186">
        <f t="shared" si="761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236" t="str">
        <f t="shared" si="770"/>
        <v>LOCAL SUPPLIER</v>
      </c>
      <c r="AS3083" s="22">
        <f t="shared" si="769"/>
        <v>3</v>
      </c>
      <c r="AT3083" s="238" t="str">
        <f t="shared" si="771"/>
        <v>0-3 months</v>
      </c>
    </row>
    <row r="3084" spans="1:46" s="12" customFormat="1">
      <c r="A3084" s="13" t="s">
        <v>40</v>
      </c>
      <c r="B3084" s="179">
        <v>2021</v>
      </c>
      <c r="C3084" s="179">
        <v>11</v>
      </c>
      <c r="D3084" s="39" t="str">
        <f t="shared" si="756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757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758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85">
        <f t="shared" si="760"/>
        <v>9159.1769911504434</v>
      </c>
      <c r="AD3084" s="141">
        <v>0.17860000000000001</v>
      </c>
      <c r="AE3084" s="186">
        <f t="shared" si="761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236" t="str">
        <f t="shared" si="770"/>
        <v>LOCAL SUPPLIER</v>
      </c>
      <c r="AS3084" s="22">
        <f t="shared" si="769"/>
        <v>3</v>
      </c>
      <c r="AT3084" s="238" t="str">
        <f t="shared" si="771"/>
        <v>0-3 months</v>
      </c>
    </row>
    <row r="3085" spans="1:46" s="12" customFormat="1">
      <c r="A3085" s="13" t="s">
        <v>40</v>
      </c>
      <c r="B3085" s="179">
        <v>2021</v>
      </c>
      <c r="C3085" s="179">
        <v>12</v>
      </c>
      <c r="D3085" s="39" t="str">
        <f t="shared" si="756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757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758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85">
        <f t="shared" si="760"/>
        <v>81798.645831858419</v>
      </c>
      <c r="AD3085" s="141">
        <v>0.1865</v>
      </c>
      <c r="AE3085" s="186">
        <f t="shared" si="761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236" t="str">
        <f t="shared" si="770"/>
        <v>HELLER</v>
      </c>
      <c r="AS3085" s="22">
        <f t="shared" si="769"/>
        <v>2</v>
      </c>
      <c r="AT3085" s="238" t="str">
        <f t="shared" si="771"/>
        <v>0-3 months</v>
      </c>
    </row>
    <row r="3086" spans="1:46" s="12" customFormat="1">
      <c r="A3086" s="13" t="s">
        <v>40</v>
      </c>
      <c r="B3086" s="179">
        <v>2021</v>
      </c>
      <c r="C3086" s="179">
        <v>9</v>
      </c>
      <c r="D3086" s="39" t="str">
        <f t="shared" si="756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757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758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85">
        <f t="shared" si="760"/>
        <v>106822.56</v>
      </c>
      <c r="AD3086" s="141">
        <v>0.1007</v>
      </c>
      <c r="AE3086" s="186">
        <f t="shared" si="761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236" t="str">
        <f t="shared" si="770"/>
        <v>PEMTRON</v>
      </c>
      <c r="AS3086" s="22">
        <f t="shared" si="769"/>
        <v>5</v>
      </c>
      <c r="AT3086" s="238" t="str">
        <f t="shared" si="771"/>
        <v>4-6 months</v>
      </c>
    </row>
    <row r="3087" spans="1:46" s="12" customFormat="1">
      <c r="A3087" s="13" t="s">
        <v>40</v>
      </c>
      <c r="B3087" s="179">
        <v>2021</v>
      </c>
      <c r="C3087" s="179">
        <v>12</v>
      </c>
      <c r="D3087" s="39" t="str">
        <f t="shared" si="756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757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758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85">
        <f t="shared" si="760"/>
        <v>81232.566371681416</v>
      </c>
      <c r="AD3087" s="141">
        <v>0.1045</v>
      </c>
      <c r="AE3087" s="186">
        <f t="shared" si="761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236" t="str">
        <f t="shared" si="770"/>
        <v>PEMTRON</v>
      </c>
      <c r="AS3087" s="22">
        <f t="shared" si="769"/>
        <v>3</v>
      </c>
      <c r="AT3087" s="238" t="str">
        <f t="shared" si="771"/>
        <v>0-3 months</v>
      </c>
    </row>
    <row r="3088" spans="1:46" s="12" customFormat="1">
      <c r="A3088" s="13" t="s">
        <v>40</v>
      </c>
      <c r="B3088" s="179">
        <v>2021</v>
      </c>
      <c r="C3088" s="179">
        <v>12</v>
      </c>
      <c r="D3088" s="39" t="str">
        <f t="shared" si="756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757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758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85">
        <f t="shared" si="760"/>
        <v>81232.566371681416</v>
      </c>
      <c r="AD3088" s="141">
        <v>0.1045</v>
      </c>
      <c r="AE3088" s="186">
        <f t="shared" si="761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236" t="str">
        <f t="shared" si="770"/>
        <v>PEMTRON</v>
      </c>
      <c r="AS3088" s="22">
        <f t="shared" si="769"/>
        <v>3</v>
      </c>
      <c r="AT3088" s="238" t="str">
        <f t="shared" si="771"/>
        <v>0-3 months</v>
      </c>
    </row>
    <row r="3089" spans="1:46" s="12" customFormat="1">
      <c r="A3089" s="13" t="s">
        <v>40</v>
      </c>
      <c r="B3089" s="179">
        <v>2021</v>
      </c>
      <c r="C3089" s="179">
        <v>9</v>
      </c>
      <c r="D3089" s="39" t="str">
        <f t="shared" si="756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757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758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85">
        <f t="shared" si="760"/>
        <v>-49247.117399999996</v>
      </c>
      <c r="AD3089" s="141">
        <v>0.1636</v>
      </c>
      <c r="AE3089" s="186">
        <f t="shared" si="761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2907</v>
      </c>
      <c r="AP3089" s="28" t="str">
        <f t="shared" si="765"/>
        <v>20239</v>
      </c>
      <c r="AQ3089" s="28" t="str">
        <f t="shared" si="766"/>
        <v>20239RMB</v>
      </c>
      <c r="AR3089" s="236" t="str">
        <f t="shared" si="770"/>
        <v>PEMTRON</v>
      </c>
      <c r="AS3089" s="22">
        <f t="shared" si="769"/>
        <v>24</v>
      </c>
      <c r="AT3089" s="238" t="str">
        <f t="shared" si="771"/>
        <v>&gt; 6 months</v>
      </c>
    </row>
    <row r="3090" spans="1:46" s="12" customFormat="1">
      <c r="A3090" s="13" t="s">
        <v>40</v>
      </c>
      <c r="B3090" s="179">
        <v>2021</v>
      </c>
      <c r="C3090" s="179">
        <v>9</v>
      </c>
      <c r="D3090" s="39" t="str">
        <f t="shared" si="756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757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758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85">
        <f t="shared" si="760"/>
        <v>-93913.107600000003</v>
      </c>
      <c r="AD3090" s="141">
        <v>0.1636</v>
      </c>
      <c r="AE3090" s="186">
        <f t="shared" si="761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2907</v>
      </c>
      <c r="AP3090" s="28" t="str">
        <f t="shared" si="765"/>
        <v>20239</v>
      </c>
      <c r="AQ3090" s="28" t="str">
        <f t="shared" si="766"/>
        <v>20239RMB</v>
      </c>
      <c r="AR3090" s="236" t="str">
        <f t="shared" si="770"/>
        <v>PEMTRON</v>
      </c>
      <c r="AS3090" s="22">
        <f t="shared" si="769"/>
        <v>24</v>
      </c>
      <c r="AT3090" s="238" t="str">
        <f t="shared" si="771"/>
        <v>&gt; 6 months</v>
      </c>
    </row>
    <row r="3091" spans="1:46" s="12" customFormat="1">
      <c r="A3091" s="13" t="s">
        <v>42</v>
      </c>
      <c r="B3091" s="179">
        <v>2023</v>
      </c>
      <c r="C3091" s="179">
        <v>11</v>
      </c>
      <c r="D3091" s="39" t="str">
        <f t="shared" si="756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757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758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85">
        <f t="shared" si="760"/>
        <v>65178.509999999995</v>
      </c>
      <c r="AD3091" s="141">
        <v>0.13619999999999999</v>
      </c>
      <c r="AE3091" s="186">
        <f t="shared" si="761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762"/>
        <v>21594188.700884957</v>
      </c>
      <c r="AJ3091" s="19">
        <f t="shared" si="763"/>
        <v>2559339.3921844242</v>
      </c>
      <c r="AK3091" s="20">
        <f t="shared" si="764"/>
        <v>0.11851982158883048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236" t="str">
        <f t="shared" si="770"/>
        <v>YAMAHA_Mounter</v>
      </c>
      <c r="AS3091" s="22">
        <f t="shared" si="769"/>
        <v>2</v>
      </c>
      <c r="AT3091" s="238" t="str">
        <f t="shared" si="771"/>
        <v>0-3 months</v>
      </c>
    </row>
    <row r="3092" spans="1:46" s="12" customFormat="1">
      <c r="A3092" s="13" t="s">
        <v>41</v>
      </c>
      <c r="B3092" s="179">
        <v>2022</v>
      </c>
      <c r="C3092" s="179">
        <v>12</v>
      </c>
      <c r="D3092" s="39" t="str">
        <f t="shared" si="756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757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758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85">
        <f t="shared" si="760"/>
        <v>46506.761061946912</v>
      </c>
      <c r="AD3092" s="141">
        <v>0.1618</v>
      </c>
      <c r="AE3092" s="186">
        <f t="shared" si="761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236" t="str">
        <f t="shared" si="770"/>
        <v>HELLER</v>
      </c>
      <c r="AS3092" s="22">
        <f t="shared" si="769"/>
        <v>1</v>
      </c>
      <c r="AT3092" s="238" t="str">
        <f t="shared" si="771"/>
        <v>0-3 months</v>
      </c>
    </row>
    <row r="3093" spans="1:46" s="12" customFormat="1">
      <c r="A3093" s="13" t="s">
        <v>41</v>
      </c>
      <c r="B3093" s="179">
        <v>2022</v>
      </c>
      <c r="C3093" s="179">
        <v>11</v>
      </c>
      <c r="D3093" s="39" t="str">
        <f t="shared" si="756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757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758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85">
        <f t="shared" si="760"/>
        <v>93797.805309734526</v>
      </c>
      <c r="AD3093" s="141">
        <v>0.1724</v>
      </c>
      <c r="AE3093" s="186">
        <f t="shared" si="761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236" t="str">
        <f t="shared" si="770"/>
        <v>PEMTRON</v>
      </c>
      <c r="AS3093" s="22">
        <f t="shared" si="769"/>
        <v>3</v>
      </c>
      <c r="AT3093" s="238" t="str">
        <f t="shared" si="771"/>
        <v>0-3 months</v>
      </c>
    </row>
    <row r="3094" spans="1:46" s="12" customFormat="1">
      <c r="A3094" s="13" t="s">
        <v>41</v>
      </c>
      <c r="B3094" s="179">
        <v>2022</v>
      </c>
      <c r="C3094" s="179">
        <v>11</v>
      </c>
      <c r="D3094" s="39" t="str">
        <f t="shared" si="756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757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758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85">
        <f t="shared" si="760"/>
        <v>87461.946902654861</v>
      </c>
      <c r="AD3094" s="141">
        <v>0.12</v>
      </c>
      <c r="AE3094" s="186">
        <f t="shared" si="761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236" t="str">
        <f t="shared" si="770"/>
        <v>PEMTRON</v>
      </c>
      <c r="AS3094" s="22">
        <f t="shared" si="769"/>
        <v>3</v>
      </c>
      <c r="AT3094" s="238" t="str">
        <f t="shared" si="771"/>
        <v>0-3 months</v>
      </c>
    </row>
    <row r="3095" spans="1:46" s="12" customFormat="1">
      <c r="A3095" s="13" t="s">
        <v>41</v>
      </c>
      <c r="B3095" s="179">
        <v>2022</v>
      </c>
      <c r="C3095" s="179">
        <v>12</v>
      </c>
      <c r="D3095" s="39" t="str">
        <f t="shared" si="756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757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758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85">
        <f t="shared" si="760"/>
        <v>7680.2265486725664</v>
      </c>
      <c r="AD3095" s="141">
        <v>0.26719999999999999</v>
      </c>
      <c r="AE3095" s="186">
        <f t="shared" si="761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236" t="str">
        <f t="shared" si="770"/>
        <v>SOLDERSTAR</v>
      </c>
      <c r="AS3095" s="22">
        <f t="shared" si="769"/>
        <v>2</v>
      </c>
      <c r="AT3095" s="238" t="str">
        <f t="shared" si="771"/>
        <v>0-3 months</v>
      </c>
    </row>
    <row r="3096" spans="1:46" s="12" customFormat="1">
      <c r="A3096" s="13" t="s">
        <v>41</v>
      </c>
      <c r="B3096" s="179">
        <v>2022</v>
      </c>
      <c r="C3096" s="179">
        <v>11</v>
      </c>
      <c r="D3096" s="39" t="str">
        <f t="shared" si="756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757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758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85">
        <f t="shared" si="760"/>
        <v>137947.992</v>
      </c>
      <c r="AD3096" s="141">
        <v>0.1522</v>
      </c>
      <c r="AE3096" s="186">
        <f t="shared" si="761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236" t="str">
        <f t="shared" si="770"/>
        <v>HELLER</v>
      </c>
      <c r="AS3096" s="22">
        <f t="shared" si="769"/>
        <v>4</v>
      </c>
      <c r="AT3096" s="238" t="str">
        <f t="shared" si="771"/>
        <v>4-6 months</v>
      </c>
    </row>
    <row r="3097" spans="1:46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85">
        <f t="shared" ref="AC3097:AC3160" si="779">IF(R3097&lt;&gt;"",AB3097*AD3097,"")</f>
        <v>110490.97345132743</v>
      </c>
      <c r="AD3097" s="141">
        <v>0.1462</v>
      </c>
      <c r="AE3097" s="186">
        <f t="shared" ref="AE3097:AE3160" si="780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236" t="str">
        <f t="shared" si="770"/>
        <v>YAMAHA_Non_Mounter</v>
      </c>
      <c r="AS3097" s="22">
        <f t="shared" si="769"/>
        <v>1</v>
      </c>
      <c r="AT3097" s="238" t="str">
        <f t="shared" si="771"/>
        <v>0-3 months</v>
      </c>
    </row>
    <row r="3098" spans="1:46" s="12" customFormat="1">
      <c r="A3098" s="13" t="s">
        <v>40</v>
      </c>
      <c r="B3098" s="179">
        <v>2022</v>
      </c>
      <c r="C3098" s="179">
        <v>3</v>
      </c>
      <c r="D3098" s="39" t="str">
        <f t="shared" si="774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775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776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85">
        <f t="shared" si="779"/>
        <v>79276.626106194701</v>
      </c>
      <c r="AD3098" s="141">
        <v>0.20549999999999999</v>
      </c>
      <c r="AE3098" s="186">
        <f t="shared" si="780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236" t="str">
        <f t="shared" si="770"/>
        <v>PEMTRON</v>
      </c>
      <c r="AS3098" s="22">
        <f t="shared" si="769"/>
        <v>3</v>
      </c>
      <c r="AT3098" s="238" t="str">
        <f t="shared" si="771"/>
        <v>0-3 months</v>
      </c>
    </row>
    <row r="3099" spans="1:46" s="12" customFormat="1">
      <c r="A3099" s="13" t="s">
        <v>40</v>
      </c>
      <c r="B3099" s="179">
        <v>2022</v>
      </c>
      <c r="C3099" s="179">
        <v>3</v>
      </c>
      <c r="D3099" s="39" t="str">
        <f t="shared" si="774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775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776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85">
        <f t="shared" si="779"/>
        <v>137398.57300884958</v>
      </c>
      <c r="AD3099" s="141">
        <v>0.20549999999999999</v>
      </c>
      <c r="AE3099" s="186">
        <f t="shared" si="780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236" t="str">
        <f t="shared" si="770"/>
        <v>PEMTRON</v>
      </c>
      <c r="AS3099" s="22">
        <f t="shared" si="769"/>
        <v>3</v>
      </c>
      <c r="AT3099" s="238" t="str">
        <f t="shared" si="771"/>
        <v>0-3 months</v>
      </c>
    </row>
    <row r="3100" spans="1:46" s="12" customFormat="1">
      <c r="A3100" s="13" t="s">
        <v>40</v>
      </c>
      <c r="B3100" s="179">
        <v>2022</v>
      </c>
      <c r="C3100" s="179">
        <v>3</v>
      </c>
      <c r="D3100" s="39" t="str">
        <f t="shared" si="774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775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776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85">
        <f t="shared" si="779"/>
        <v>126881.25</v>
      </c>
      <c r="AD3100" s="141">
        <v>0.30299999999999999</v>
      </c>
      <c r="AE3100" s="186">
        <f t="shared" si="780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236" t="str">
        <f t="shared" si="770"/>
        <v>YAMAHA_Non_Mounter</v>
      </c>
      <c r="AS3100" s="22">
        <f t="shared" si="769"/>
        <v>3</v>
      </c>
      <c r="AT3100" s="238" t="str">
        <f t="shared" si="771"/>
        <v>0-3 months</v>
      </c>
    </row>
    <row r="3101" spans="1:46" s="12" customFormat="1">
      <c r="A3101" s="13" t="s">
        <v>40</v>
      </c>
      <c r="B3101" s="179">
        <v>2022</v>
      </c>
      <c r="C3101" s="179">
        <v>3</v>
      </c>
      <c r="D3101" s="39" t="str">
        <f t="shared" si="774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775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776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85">
        <f t="shared" si="779"/>
        <v>242400</v>
      </c>
      <c r="AD3101" s="141">
        <v>0.30299999999999999</v>
      </c>
      <c r="AE3101" s="186">
        <f t="shared" si="780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236" t="str">
        <f t="shared" si="770"/>
        <v>YAMAHA_Non_Mounter</v>
      </c>
      <c r="AS3101" s="22">
        <f t="shared" si="769"/>
        <v>3</v>
      </c>
      <c r="AT3101" s="238" t="str">
        <f t="shared" si="771"/>
        <v>0-3 months</v>
      </c>
    </row>
    <row r="3102" spans="1:46" s="12" customFormat="1">
      <c r="A3102" s="13" t="s">
        <v>40</v>
      </c>
      <c r="B3102" s="179">
        <v>2022</v>
      </c>
      <c r="C3102" s="179">
        <v>3</v>
      </c>
      <c r="D3102" s="39" t="str">
        <f t="shared" si="774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775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776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85">
        <f t="shared" si="779"/>
        <v>63622.26</v>
      </c>
      <c r="AD3102" s="141">
        <v>0.1431</v>
      </c>
      <c r="AE3102" s="186">
        <f t="shared" si="780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236" t="str">
        <f t="shared" si="770"/>
        <v>HELLER</v>
      </c>
      <c r="AS3102" s="22">
        <f t="shared" si="769"/>
        <v>3</v>
      </c>
      <c r="AT3102" s="238" t="str">
        <f t="shared" si="771"/>
        <v>0-3 months</v>
      </c>
    </row>
    <row r="3103" spans="1:46" s="12" customFormat="1">
      <c r="A3103" s="13" t="s">
        <v>41</v>
      </c>
      <c r="B3103" s="179">
        <v>2022</v>
      </c>
      <c r="C3103" s="179">
        <v>4</v>
      </c>
      <c r="D3103" s="39" t="str">
        <f t="shared" si="774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775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776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85">
        <f t="shared" si="779"/>
        <v>46746.179203539832</v>
      </c>
      <c r="AD3103" s="141">
        <v>0.18809999999999999</v>
      </c>
      <c r="AE3103" s="186">
        <f t="shared" si="780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236" t="str">
        <f t="shared" si="770"/>
        <v>LOCAL SUPPLIER</v>
      </c>
      <c r="AS3103" s="22">
        <f t="shared" si="769"/>
        <v>2</v>
      </c>
      <c r="AT3103" s="238" t="str">
        <f t="shared" si="771"/>
        <v>0-3 months</v>
      </c>
    </row>
    <row r="3104" spans="1:46" s="12" customFormat="1">
      <c r="A3104" s="13" t="s">
        <v>40</v>
      </c>
      <c r="B3104" s="179">
        <v>2022</v>
      </c>
      <c r="C3104" s="179">
        <v>3</v>
      </c>
      <c r="D3104" s="39" t="str">
        <f t="shared" si="774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775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776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85">
        <f t="shared" si="779"/>
        <v>116474.84601769912</v>
      </c>
      <c r="AD3104" s="141">
        <v>0.19839999999999999</v>
      </c>
      <c r="AE3104" s="186">
        <f t="shared" si="780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236" t="str">
        <f t="shared" si="770"/>
        <v>HELLER</v>
      </c>
      <c r="AS3104" s="22">
        <f t="shared" si="769"/>
        <v>4</v>
      </c>
      <c r="AT3104" s="238" t="str">
        <f t="shared" si="771"/>
        <v>4-6 months</v>
      </c>
    </row>
    <row r="3105" spans="1:46" s="12" customFormat="1">
      <c r="A3105" s="13" t="s">
        <v>40</v>
      </c>
      <c r="B3105" s="179">
        <v>2022</v>
      </c>
      <c r="C3105" s="179">
        <v>3</v>
      </c>
      <c r="D3105" s="39" t="str">
        <f t="shared" si="774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775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776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85">
        <f t="shared" si="779"/>
        <v>69843.823008849562</v>
      </c>
      <c r="AD3105" s="141">
        <v>0.19839999999999999</v>
      </c>
      <c r="AE3105" s="186">
        <f t="shared" si="780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236" t="str">
        <f t="shared" si="770"/>
        <v>LOCAL SUPPLIER</v>
      </c>
      <c r="AS3105" s="22">
        <f t="shared" si="769"/>
        <v>4</v>
      </c>
      <c r="AT3105" s="238" t="str">
        <f t="shared" si="771"/>
        <v>4-6 months</v>
      </c>
    </row>
    <row r="3106" spans="1:46" s="12" customFormat="1">
      <c r="A3106" s="13" t="s">
        <v>41</v>
      </c>
      <c r="B3106" s="179">
        <v>2022</v>
      </c>
      <c r="C3106" s="179">
        <v>6</v>
      </c>
      <c r="D3106" s="39" t="str">
        <f t="shared" si="774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775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776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85">
        <f t="shared" si="779"/>
        <v>12192.135546902653</v>
      </c>
      <c r="AD3106" s="141">
        <v>0.21909999999999999</v>
      </c>
      <c r="AE3106" s="186">
        <f t="shared" si="780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2926</v>
      </c>
      <c r="AP3106" s="28" t="str">
        <f t="shared" si="784"/>
        <v>20227</v>
      </c>
      <c r="AQ3106" s="28" t="str">
        <f t="shared" si="785"/>
        <v>20227RMB</v>
      </c>
      <c r="AR3106" s="236" t="str">
        <f t="shared" si="770"/>
        <v>SOLDERSTAR</v>
      </c>
      <c r="AS3106" s="22">
        <f t="shared" si="769"/>
        <v>1</v>
      </c>
      <c r="AT3106" s="238" t="str">
        <f t="shared" si="771"/>
        <v>0-3 months</v>
      </c>
    </row>
    <row r="3107" spans="1:46" s="12" customFormat="1">
      <c r="A3107" s="13" t="s">
        <v>41</v>
      </c>
      <c r="B3107" s="179">
        <v>2022</v>
      </c>
      <c r="C3107" s="179">
        <v>6</v>
      </c>
      <c r="D3107" s="39" t="str">
        <f t="shared" si="774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775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776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85">
        <f t="shared" si="779"/>
        <v>46660.589203539828</v>
      </c>
      <c r="AD3107" s="141">
        <v>0.16020000000000001</v>
      </c>
      <c r="AE3107" s="186">
        <f t="shared" si="780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236" t="str">
        <f t="shared" si="770"/>
        <v>HELLER</v>
      </c>
      <c r="AS3107" s="22">
        <f t="shared" si="769"/>
        <v>2</v>
      </c>
      <c r="AT3107" s="238" t="str">
        <f t="shared" si="771"/>
        <v>0-3 months</v>
      </c>
    </row>
    <row r="3108" spans="1:46" s="12" customFormat="1">
      <c r="A3108" s="13" t="s">
        <v>41</v>
      </c>
      <c r="B3108" s="179">
        <v>2022</v>
      </c>
      <c r="C3108" s="179">
        <v>6</v>
      </c>
      <c r="D3108" s="39" t="str">
        <f t="shared" si="774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775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776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85">
        <f t="shared" si="779"/>
        <v>46660.589203539828</v>
      </c>
      <c r="AD3108" s="141">
        <v>0.16020000000000001</v>
      </c>
      <c r="AE3108" s="186">
        <f t="shared" si="780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236" t="str">
        <f t="shared" si="770"/>
        <v>HELLER</v>
      </c>
      <c r="AS3108" s="22">
        <f t="shared" si="769"/>
        <v>2</v>
      </c>
      <c r="AT3108" s="238" t="str">
        <f t="shared" si="771"/>
        <v>0-3 months</v>
      </c>
    </row>
    <row r="3109" spans="1:46" s="12" customFormat="1">
      <c r="A3109" s="13" t="s">
        <v>41</v>
      </c>
      <c r="B3109" s="179">
        <v>2022</v>
      </c>
      <c r="C3109" s="179">
        <v>5</v>
      </c>
      <c r="D3109" s="39" t="str">
        <f t="shared" si="774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775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776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85">
        <f t="shared" si="779"/>
        <v>94595.031861946904</v>
      </c>
      <c r="AD3109" s="141">
        <v>0.14779999999999999</v>
      </c>
      <c r="AE3109" s="186">
        <f t="shared" si="780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236" t="str">
        <f t="shared" si="770"/>
        <v>HELLER</v>
      </c>
      <c r="AS3109" s="22">
        <f t="shared" si="769"/>
        <v>3</v>
      </c>
      <c r="AT3109" s="238" t="str">
        <f t="shared" si="771"/>
        <v>0-3 months</v>
      </c>
    </row>
    <row r="3110" spans="1:46" s="12" customFormat="1">
      <c r="A3110" s="13" t="s">
        <v>41</v>
      </c>
      <c r="B3110" s="179">
        <v>2022</v>
      </c>
      <c r="C3110" s="179">
        <v>5</v>
      </c>
      <c r="D3110" s="39" t="str">
        <f t="shared" si="774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775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776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85">
        <f t="shared" si="779"/>
        <v>94595.031861946904</v>
      </c>
      <c r="AD3110" s="141">
        <v>0.14779999999999999</v>
      </c>
      <c r="AE3110" s="186">
        <f t="shared" si="780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236" t="str">
        <f t="shared" si="770"/>
        <v>HELLER</v>
      </c>
      <c r="AS3110" s="22">
        <f t="shared" si="769"/>
        <v>3</v>
      </c>
      <c r="AT3110" s="238" t="str">
        <f t="shared" si="771"/>
        <v>0-3 months</v>
      </c>
    </row>
    <row r="3111" spans="1:46" s="12" customFormat="1">
      <c r="A3111" s="13" t="s">
        <v>41</v>
      </c>
      <c r="B3111" s="179">
        <v>2022</v>
      </c>
      <c r="C3111" s="179">
        <v>6</v>
      </c>
      <c r="D3111" s="39" t="str">
        <f t="shared" si="774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775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776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85">
        <f t="shared" si="779"/>
        <v>137352.35840707965</v>
      </c>
      <c r="AD3111" s="141">
        <v>0.14349999999999999</v>
      </c>
      <c r="AE3111" s="186">
        <f t="shared" si="780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236" t="str">
        <f t="shared" si="770"/>
        <v>PEMTRON</v>
      </c>
      <c r="AS3111" s="22">
        <f t="shared" si="769"/>
        <v>2</v>
      </c>
      <c r="AT3111" s="238" t="str">
        <f t="shared" si="771"/>
        <v>0-3 months</v>
      </c>
    </row>
    <row r="3112" spans="1:46" s="12" customFormat="1">
      <c r="A3112" s="13" t="s">
        <v>41</v>
      </c>
      <c r="B3112" s="179">
        <v>2022</v>
      </c>
      <c r="C3112" s="179">
        <v>5</v>
      </c>
      <c r="D3112" s="39" t="str">
        <f t="shared" si="774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775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776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85">
        <f t="shared" si="779"/>
        <v>84907.674159292044</v>
      </c>
      <c r="AD3112" s="141">
        <v>0.28689999999999999</v>
      </c>
      <c r="AE3112" s="186">
        <f t="shared" si="780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236" t="str">
        <f t="shared" si="770"/>
        <v>HELLER</v>
      </c>
      <c r="AS3112" s="22">
        <f t="shared" si="769"/>
        <v>5</v>
      </c>
      <c r="AT3112" s="238" t="str">
        <f t="shared" si="771"/>
        <v>4-6 months</v>
      </c>
    </row>
    <row r="3113" spans="1:46" s="12" customFormat="1">
      <c r="A3113" s="13" t="s">
        <v>41</v>
      </c>
      <c r="B3113" s="179">
        <v>2022</v>
      </c>
      <c r="C3113" s="179">
        <v>5</v>
      </c>
      <c r="D3113" s="39" t="str">
        <f t="shared" si="774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775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776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85">
        <f t="shared" si="779"/>
        <v>534600.48672566388</v>
      </c>
      <c r="AD3113" s="141">
        <v>0.3221</v>
      </c>
      <c r="AE3113" s="186">
        <f t="shared" si="780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236" t="str">
        <f t="shared" si="770"/>
        <v>SHINWA</v>
      </c>
      <c r="AS3113" s="22">
        <f t="shared" si="769"/>
        <v>5</v>
      </c>
      <c r="AT3113" s="238" t="str">
        <f t="shared" si="771"/>
        <v>4-6 months</v>
      </c>
    </row>
    <row r="3114" spans="1:46" s="12" customFormat="1">
      <c r="A3114" s="13" t="s">
        <v>41</v>
      </c>
      <c r="B3114" s="179">
        <v>2022</v>
      </c>
      <c r="C3114" s="179">
        <v>9</v>
      </c>
      <c r="D3114" s="39" t="str">
        <f t="shared" si="774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775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776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85">
        <f t="shared" si="779"/>
        <v>138964.80000000002</v>
      </c>
      <c r="AD3114" s="141">
        <v>0.20960000000000001</v>
      </c>
      <c r="AE3114" s="186">
        <f t="shared" si="780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236" t="str">
        <f t="shared" si="770"/>
        <v>YAMAHA_Non_Mounter</v>
      </c>
      <c r="AS3114" s="22">
        <f t="shared" si="769"/>
        <v>1</v>
      </c>
      <c r="AT3114" s="238" t="str">
        <f t="shared" si="771"/>
        <v>0-3 months</v>
      </c>
    </row>
    <row r="3115" spans="1:46" s="12" customFormat="1">
      <c r="A3115" s="13" t="s">
        <v>41</v>
      </c>
      <c r="B3115" s="179">
        <v>2022</v>
      </c>
      <c r="C3115" s="179">
        <v>9</v>
      </c>
      <c r="D3115" s="39" t="str">
        <f t="shared" si="774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775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776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85">
        <f t="shared" si="779"/>
        <v>94823.040000000008</v>
      </c>
      <c r="AD3115" s="141">
        <v>0.20960000000000001</v>
      </c>
      <c r="AE3115" s="186">
        <f t="shared" si="780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236" t="str">
        <f t="shared" si="770"/>
        <v>YAMAHA_Non_Mounter</v>
      </c>
      <c r="AS3115" s="22">
        <f t="shared" si="769"/>
        <v>1</v>
      </c>
      <c r="AT3115" s="238" t="str">
        <f t="shared" si="771"/>
        <v>0-3 months</v>
      </c>
    </row>
    <row r="3116" spans="1:46" s="12" customFormat="1">
      <c r="A3116" s="13" t="s">
        <v>41</v>
      </c>
      <c r="B3116" s="179">
        <v>2022</v>
      </c>
      <c r="C3116" s="179">
        <v>9</v>
      </c>
      <c r="D3116" s="39" t="str">
        <f t="shared" si="774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775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776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85">
        <f t="shared" si="779"/>
        <v>54816.840000000004</v>
      </c>
      <c r="AD3116" s="141">
        <v>0.13780000000000001</v>
      </c>
      <c r="AE3116" s="186">
        <f t="shared" si="780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236" t="str">
        <f t="shared" si="770"/>
        <v>HELLER</v>
      </c>
      <c r="AS3116" s="22">
        <f t="shared" si="769"/>
        <v>1</v>
      </c>
      <c r="AT3116" s="238" t="str">
        <f t="shared" si="771"/>
        <v>0-3 months</v>
      </c>
    </row>
    <row r="3117" spans="1:46" s="12" customFormat="1">
      <c r="A3117" s="13" t="s">
        <v>41</v>
      </c>
      <c r="B3117" s="179">
        <v>2022</v>
      </c>
      <c r="C3117" s="179">
        <v>9</v>
      </c>
      <c r="D3117" s="39" t="str">
        <f t="shared" si="774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775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776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85">
        <f t="shared" si="779"/>
        <v>8061.3</v>
      </c>
      <c r="AD3117" s="141">
        <v>0.13780000000000001</v>
      </c>
      <c r="AE3117" s="186">
        <f t="shared" si="780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236" t="str">
        <f t="shared" si="770"/>
        <v>LOCAL SUPPLIER</v>
      </c>
      <c r="AS3117" s="22">
        <f t="shared" si="769"/>
        <v>1</v>
      </c>
      <c r="AT3117" s="238" t="str">
        <f t="shared" si="771"/>
        <v>0-3 months</v>
      </c>
    </row>
    <row r="3118" spans="1:46" s="12" customFormat="1">
      <c r="A3118" s="13" t="s">
        <v>41</v>
      </c>
      <c r="B3118" s="179">
        <v>2022</v>
      </c>
      <c r="C3118" s="179">
        <v>9</v>
      </c>
      <c r="D3118" s="39" t="str">
        <f t="shared" si="774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775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776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85">
        <f t="shared" si="779"/>
        <v>2687.1</v>
      </c>
      <c r="AD3118" s="141">
        <v>0.13780000000000001</v>
      </c>
      <c r="AE3118" s="186">
        <f t="shared" si="780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236" t="str">
        <f t="shared" si="770"/>
        <v>LOCAL SUPPLIER</v>
      </c>
      <c r="AS3118" s="22">
        <f t="shared" si="769"/>
        <v>1</v>
      </c>
      <c r="AT3118" s="238" t="str">
        <f t="shared" si="771"/>
        <v>0-3 months</v>
      </c>
    </row>
    <row r="3119" spans="1:46" s="12" customFormat="1">
      <c r="A3119" s="13" t="s">
        <v>41</v>
      </c>
      <c r="B3119" s="179">
        <v>2022</v>
      </c>
      <c r="C3119" s="179">
        <v>9</v>
      </c>
      <c r="D3119" s="39" t="str">
        <f t="shared" si="774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775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776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85">
        <f t="shared" si="779"/>
        <v>2687.1</v>
      </c>
      <c r="AD3119" s="141">
        <v>0.13780000000000001</v>
      </c>
      <c r="AE3119" s="186">
        <f t="shared" si="780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236" t="str">
        <f t="shared" si="770"/>
        <v>LOCAL SUPPLIER</v>
      </c>
      <c r="AS3119" s="22">
        <f t="shared" si="769"/>
        <v>1</v>
      </c>
      <c r="AT3119" s="238" t="str">
        <f t="shared" si="771"/>
        <v>0-3 months</v>
      </c>
    </row>
    <row r="3120" spans="1:46" s="12" customFormat="1">
      <c r="A3120" s="13" t="s">
        <v>41</v>
      </c>
      <c r="B3120" s="179">
        <v>2022</v>
      </c>
      <c r="C3120" s="179">
        <v>9</v>
      </c>
      <c r="D3120" s="39" t="str">
        <f t="shared" si="774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775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776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85">
        <f t="shared" si="779"/>
        <v>9136.1400000000012</v>
      </c>
      <c r="AD3120" s="141">
        <v>0.13780000000000001</v>
      </c>
      <c r="AE3120" s="186">
        <f t="shared" si="780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236" t="str">
        <f t="shared" si="770"/>
        <v>LOCAL SUPPLIER</v>
      </c>
      <c r="AS3120" s="22">
        <f t="shared" si="769"/>
        <v>1</v>
      </c>
      <c r="AT3120" s="238" t="str">
        <f t="shared" si="771"/>
        <v>0-3 months</v>
      </c>
    </row>
    <row r="3121" spans="1:46" s="12" customFormat="1">
      <c r="A3121" s="13" t="s">
        <v>41</v>
      </c>
      <c r="B3121" s="179">
        <v>2022</v>
      </c>
      <c r="C3121" s="179">
        <v>9</v>
      </c>
      <c r="D3121" s="39" t="str">
        <f t="shared" si="774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775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776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85">
        <f t="shared" si="779"/>
        <v>4836.7800000000007</v>
      </c>
      <c r="AD3121" s="141">
        <v>0.13780000000000001</v>
      </c>
      <c r="AE3121" s="186">
        <f t="shared" si="780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236" t="str">
        <f t="shared" si="770"/>
        <v>LOCAL SUPPLIER</v>
      </c>
      <c r="AS3121" s="22">
        <f t="shared" si="769"/>
        <v>1</v>
      </c>
      <c r="AT3121" s="238" t="str">
        <f t="shared" si="771"/>
        <v>0-3 months</v>
      </c>
    </row>
    <row r="3122" spans="1:46" s="12" customFormat="1">
      <c r="A3122" s="13" t="s">
        <v>41</v>
      </c>
      <c r="B3122" s="179">
        <v>2022</v>
      </c>
      <c r="C3122" s="179">
        <v>9</v>
      </c>
      <c r="D3122" s="39" t="str">
        <f t="shared" si="774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775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776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85">
        <f t="shared" si="779"/>
        <v>4836.7800000000007</v>
      </c>
      <c r="AD3122" s="141">
        <v>0.13780000000000001</v>
      </c>
      <c r="AE3122" s="186">
        <f t="shared" si="780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236" t="str">
        <f t="shared" si="770"/>
        <v>LOCAL SUPPLIER</v>
      </c>
      <c r="AS3122" s="22">
        <f t="shared" si="769"/>
        <v>1</v>
      </c>
      <c r="AT3122" s="238" t="str">
        <f t="shared" si="771"/>
        <v>0-3 months</v>
      </c>
    </row>
    <row r="3123" spans="1:46" s="12" customFormat="1">
      <c r="A3123" s="13" t="s">
        <v>41</v>
      </c>
      <c r="B3123" s="179">
        <v>2022</v>
      </c>
      <c r="C3123" s="179">
        <v>9</v>
      </c>
      <c r="D3123" s="39" t="str">
        <f t="shared" si="774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775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776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85">
        <f t="shared" si="779"/>
        <v>43764.24</v>
      </c>
      <c r="AD3123" s="141">
        <v>0.1079</v>
      </c>
      <c r="AE3123" s="186">
        <f t="shared" si="780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236" t="str">
        <f t="shared" si="770"/>
        <v>PEMTRON</v>
      </c>
      <c r="AS3123" s="22">
        <f t="shared" si="769"/>
        <v>1</v>
      </c>
      <c r="AT3123" s="238" t="str">
        <f t="shared" si="771"/>
        <v>0-3 months</v>
      </c>
    </row>
    <row r="3124" spans="1:46" s="12" customFormat="1">
      <c r="A3124" s="13" t="s">
        <v>41</v>
      </c>
      <c r="B3124" s="179">
        <v>2022</v>
      </c>
      <c r="C3124" s="179">
        <v>8</v>
      </c>
      <c r="D3124" s="39" t="str">
        <f t="shared" si="774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775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776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85">
        <f t="shared" si="779"/>
        <v>109186.19469026552</v>
      </c>
      <c r="AD3124" s="141">
        <v>0.2157</v>
      </c>
      <c r="AE3124" s="186">
        <f t="shared" si="780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236" t="str">
        <f t="shared" si="770"/>
        <v>YAMAHA_Non_Mounter</v>
      </c>
      <c r="AS3124" s="22">
        <f t="shared" si="769"/>
        <v>2</v>
      </c>
      <c r="AT3124" s="238" t="str">
        <f t="shared" si="771"/>
        <v>0-3 months</v>
      </c>
    </row>
    <row r="3125" spans="1:46" s="12" customFormat="1">
      <c r="A3125" s="13" t="s">
        <v>40</v>
      </c>
      <c r="B3125" s="179">
        <v>2022</v>
      </c>
      <c r="C3125" s="179">
        <v>2</v>
      </c>
      <c r="D3125" s="39" t="str">
        <f t="shared" si="774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775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776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85">
        <f t="shared" si="779"/>
        <v>4815.2</v>
      </c>
      <c r="AD3125" s="141">
        <v>0.1852</v>
      </c>
      <c r="AE3125" s="186">
        <f t="shared" si="780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236" t="str">
        <f t="shared" si="770"/>
        <v>SOLDERSTAR</v>
      </c>
      <c r="AS3125" s="22">
        <f t="shared" si="769"/>
        <v>0</v>
      </c>
      <c r="AT3125" s="238" t="str">
        <f t="shared" si="771"/>
        <v>0-3 months</v>
      </c>
    </row>
    <row r="3126" spans="1:46" s="12" customFormat="1">
      <c r="A3126" s="13" t="s">
        <v>40</v>
      </c>
      <c r="B3126" s="179">
        <v>2022</v>
      </c>
      <c r="C3126" s="179">
        <v>1</v>
      </c>
      <c r="D3126" s="39" t="str">
        <f t="shared" si="774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775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776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85">
        <f t="shared" si="779"/>
        <v>123285.85840707964</v>
      </c>
      <c r="AD3126" s="141">
        <v>0.14829999999999999</v>
      </c>
      <c r="AE3126" s="186">
        <f t="shared" si="780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236" t="str">
        <f t="shared" si="770"/>
        <v>PEMTRON</v>
      </c>
      <c r="AS3126" s="22">
        <f t="shared" si="769"/>
        <v>2</v>
      </c>
      <c r="AT3126" s="238" t="str">
        <f t="shared" si="771"/>
        <v>0-3 months</v>
      </c>
    </row>
    <row r="3127" spans="1:46" s="12" customFormat="1">
      <c r="A3127" s="13" t="s">
        <v>41</v>
      </c>
      <c r="B3127" s="179">
        <v>2022</v>
      </c>
      <c r="C3127" s="179">
        <v>8</v>
      </c>
      <c r="D3127" s="39" t="str">
        <f t="shared" si="774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775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776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85">
        <f t="shared" si="779"/>
        <v>132206.875</v>
      </c>
      <c r="AD3127" s="141">
        <v>0.21249999999999999</v>
      </c>
      <c r="AE3127" s="186">
        <f t="shared" si="780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236" t="str">
        <f t="shared" si="770"/>
        <v>YAMAHA_Non_Mounter</v>
      </c>
      <c r="AS3127" s="22">
        <f t="shared" si="769"/>
        <v>3</v>
      </c>
      <c r="AT3127" s="238" t="str">
        <f t="shared" si="771"/>
        <v>0-3 months</v>
      </c>
    </row>
    <row r="3128" spans="1:46" s="12" customFormat="1">
      <c r="A3128" s="13" t="s">
        <v>41</v>
      </c>
      <c r="B3128" s="179">
        <v>2022</v>
      </c>
      <c r="C3128" s="179">
        <v>8</v>
      </c>
      <c r="D3128" s="39" t="str">
        <f t="shared" si="774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775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776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85">
        <f t="shared" si="779"/>
        <v>168250.61946902657</v>
      </c>
      <c r="AD3128" s="141">
        <v>0.29339999999999999</v>
      </c>
      <c r="AE3128" s="186">
        <f t="shared" si="780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236" t="str">
        <f t="shared" si="770"/>
        <v>YAMAHA_Non_Mounter</v>
      </c>
      <c r="AS3128" s="22">
        <f t="shared" si="769"/>
        <v>3</v>
      </c>
      <c r="AT3128" s="238" t="str">
        <f t="shared" si="771"/>
        <v>0-3 months</v>
      </c>
    </row>
    <row r="3129" spans="1:46" s="12" customFormat="1">
      <c r="A3129" s="13" t="s">
        <v>41</v>
      </c>
      <c r="B3129" s="179">
        <v>2022</v>
      </c>
      <c r="C3129" s="179">
        <v>8</v>
      </c>
      <c r="D3129" s="39" t="str">
        <f t="shared" si="774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775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776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85">
        <f t="shared" si="779"/>
        <v>168250.61946902657</v>
      </c>
      <c r="AD3129" s="141">
        <v>0.29339999999999999</v>
      </c>
      <c r="AE3129" s="186">
        <f t="shared" si="780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236" t="str">
        <f t="shared" si="770"/>
        <v>YAMAHA_Non_Mounter</v>
      </c>
      <c r="AS3129" s="22">
        <f t="shared" si="769"/>
        <v>3</v>
      </c>
      <c r="AT3129" s="238" t="str">
        <f t="shared" si="771"/>
        <v>0-3 months</v>
      </c>
    </row>
    <row r="3130" spans="1:46" s="12" customFormat="1">
      <c r="A3130" s="13" t="s">
        <v>41</v>
      </c>
      <c r="B3130" s="179">
        <v>2022</v>
      </c>
      <c r="C3130" s="179">
        <v>8</v>
      </c>
      <c r="D3130" s="39" t="str">
        <f t="shared" si="774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775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776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85">
        <f t="shared" si="779"/>
        <v>168250.61946902657</v>
      </c>
      <c r="AD3130" s="141">
        <v>0.29339999999999999</v>
      </c>
      <c r="AE3130" s="186">
        <f t="shared" si="780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236" t="str">
        <f t="shared" si="770"/>
        <v>YAMAHA_Non_Mounter</v>
      </c>
      <c r="AS3130" s="22">
        <f t="shared" si="769"/>
        <v>3</v>
      </c>
      <c r="AT3130" s="238" t="str">
        <f t="shared" si="771"/>
        <v>0-3 months</v>
      </c>
    </row>
    <row r="3131" spans="1:46" s="12" customFormat="1">
      <c r="A3131" s="13" t="s">
        <v>41</v>
      </c>
      <c r="B3131" s="179">
        <v>2022</v>
      </c>
      <c r="C3131" s="179">
        <v>8</v>
      </c>
      <c r="D3131" s="39" t="str">
        <f t="shared" si="774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775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776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85">
        <f t="shared" si="779"/>
        <v>168250.61946902657</v>
      </c>
      <c r="AD3131" s="141">
        <v>0.29339999999999999</v>
      </c>
      <c r="AE3131" s="186">
        <f t="shared" si="780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236" t="str">
        <f t="shared" si="770"/>
        <v>YAMAHA_Non_Mounter</v>
      </c>
      <c r="AS3131" s="22">
        <f t="shared" si="769"/>
        <v>3</v>
      </c>
      <c r="AT3131" s="238" t="str">
        <f t="shared" si="771"/>
        <v>0-3 months</v>
      </c>
    </row>
    <row r="3132" spans="1:46" s="12" customFormat="1">
      <c r="A3132" s="13" t="s">
        <v>41</v>
      </c>
      <c r="B3132" s="179">
        <v>2022</v>
      </c>
      <c r="C3132" s="179">
        <v>9</v>
      </c>
      <c r="D3132" s="39" t="str">
        <f t="shared" si="774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775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776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85">
        <f t="shared" si="779"/>
        <v>57924.318584070803</v>
      </c>
      <c r="AD3132" s="141">
        <v>0.13320000000000001</v>
      </c>
      <c r="AE3132" s="186">
        <f t="shared" si="780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236" t="str">
        <f t="shared" si="770"/>
        <v>YAMAHA_Non_Mounter</v>
      </c>
      <c r="AS3132" s="22">
        <f t="shared" si="769"/>
        <v>2</v>
      </c>
      <c r="AT3132" s="238" t="str">
        <f t="shared" si="771"/>
        <v>0-3 months</v>
      </c>
    </row>
    <row r="3133" spans="1:46" s="12" customFormat="1">
      <c r="A3133" s="13" t="s">
        <v>41</v>
      </c>
      <c r="B3133" s="179">
        <v>2022</v>
      </c>
      <c r="C3133" s="179">
        <v>9</v>
      </c>
      <c r="D3133" s="39" t="str">
        <f t="shared" si="774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775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776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85">
        <f t="shared" si="779"/>
        <v>83372.176991150453</v>
      </c>
      <c r="AD3133" s="141">
        <v>9.4E-2</v>
      </c>
      <c r="AE3133" s="186">
        <f t="shared" si="780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236" t="str">
        <f t="shared" si="770"/>
        <v>PEMTRON</v>
      </c>
      <c r="AS3133" s="22">
        <f t="shared" si="769"/>
        <v>2</v>
      </c>
      <c r="AT3133" s="238" t="str">
        <f t="shared" si="771"/>
        <v>0-3 months</v>
      </c>
    </row>
    <row r="3134" spans="1:46" s="12" customFormat="1">
      <c r="A3134" s="13" t="s">
        <v>41</v>
      </c>
      <c r="B3134" s="179">
        <v>2022</v>
      </c>
      <c r="C3134" s="179">
        <v>10</v>
      </c>
      <c r="D3134" s="39" t="str">
        <f t="shared" si="774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775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776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85">
        <f t="shared" si="779"/>
        <v>14808.233628318587</v>
      </c>
      <c r="AD3134" s="141">
        <v>0.24990000000000001</v>
      </c>
      <c r="AE3134" s="186">
        <f t="shared" si="780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236" t="str">
        <f t="shared" si="770"/>
        <v>SOLDERSTAR</v>
      </c>
      <c r="AS3134" s="22">
        <f t="shared" si="769"/>
        <v>1</v>
      </c>
      <c r="AT3134" s="238" t="str">
        <f t="shared" si="771"/>
        <v>0-3 months</v>
      </c>
    </row>
    <row r="3135" spans="1:46" s="12" customFormat="1">
      <c r="A3135" s="13" t="s">
        <v>41</v>
      </c>
      <c r="B3135" s="179">
        <v>2022</v>
      </c>
      <c r="C3135" s="179">
        <v>10</v>
      </c>
      <c r="D3135" s="39" t="str">
        <f t="shared" si="774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775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776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85">
        <f t="shared" si="779"/>
        <v>35131.922123893804</v>
      </c>
      <c r="AD3135" s="141">
        <v>0.1094</v>
      </c>
      <c r="AE3135" s="186">
        <f t="shared" si="780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236" t="str">
        <f t="shared" si="770"/>
        <v>HELLER</v>
      </c>
      <c r="AS3135" s="22">
        <f t="shared" si="769"/>
        <v>1</v>
      </c>
      <c r="AT3135" s="238" t="str">
        <f t="shared" si="771"/>
        <v>0-3 months</v>
      </c>
    </row>
    <row r="3136" spans="1:46" s="12" customFormat="1">
      <c r="A3136" s="13" t="s">
        <v>41</v>
      </c>
      <c r="B3136" s="179">
        <v>2022</v>
      </c>
      <c r="C3136" s="179">
        <v>11</v>
      </c>
      <c r="D3136" s="39" t="str">
        <f t="shared" si="774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775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776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85">
        <f t="shared" si="779"/>
        <v>19655.690265486734</v>
      </c>
      <c r="AD3136" s="141">
        <v>0.29110000000000003</v>
      </c>
      <c r="AE3136" s="186">
        <f t="shared" si="780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236" t="str">
        <f t="shared" si="770"/>
        <v>SOLDERSTAR</v>
      </c>
      <c r="AS3136" s="22">
        <f t="shared" si="769"/>
        <v>1</v>
      </c>
      <c r="AT3136" s="238" t="str">
        <f t="shared" si="771"/>
        <v>0-3 months</v>
      </c>
    </row>
    <row r="3137" spans="1:46" s="12" customFormat="1">
      <c r="A3137" s="13" t="s">
        <v>41</v>
      </c>
      <c r="B3137" s="179">
        <v>2022</v>
      </c>
      <c r="C3137" s="179">
        <v>11</v>
      </c>
      <c r="D3137" s="39" t="str">
        <f t="shared" si="774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775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776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85">
        <f t="shared" si="779"/>
        <v>67824.787610619474</v>
      </c>
      <c r="AD3137" s="141">
        <v>0.1777</v>
      </c>
      <c r="AE3137" s="186">
        <f t="shared" si="780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236" t="str">
        <f t="shared" si="770"/>
        <v>PEMTRON</v>
      </c>
      <c r="AS3137" s="22">
        <f t="shared" si="769"/>
        <v>6</v>
      </c>
      <c r="AT3137" s="238" t="str">
        <f t="shared" si="771"/>
        <v>4-6 months</v>
      </c>
    </row>
    <row r="3138" spans="1:46" s="12" customFormat="1">
      <c r="A3138" s="13" t="s">
        <v>41</v>
      </c>
      <c r="B3138" s="179">
        <v>2022</v>
      </c>
      <c r="C3138" s="179">
        <v>11</v>
      </c>
      <c r="D3138" s="39" t="str">
        <f t="shared" si="774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775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776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85">
        <f t="shared" si="779"/>
        <v>67824.787610619474</v>
      </c>
      <c r="AD3138" s="141">
        <v>0.1777</v>
      </c>
      <c r="AE3138" s="186">
        <f t="shared" si="780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236" t="str">
        <f t="shared" si="770"/>
        <v>PEMTRON</v>
      </c>
      <c r="AS3138" s="22">
        <f t="shared" ref="AS3138:AS3201" si="787">IFERROR(IF(OR(G3138="TBA", G3138=""), "", DATEDIF(DATE(B3138, C3138, 1), DATE(F3138, G3138, 1), "M")),"")</f>
        <v>6</v>
      </c>
      <c r="AT3138" s="238" t="str">
        <f t="shared" si="771"/>
        <v>4-6 months</v>
      </c>
    </row>
    <row r="3139" spans="1:46" s="12" customFormat="1">
      <c r="A3139" s="13" t="s">
        <v>41</v>
      </c>
      <c r="B3139" s="179">
        <v>2022</v>
      </c>
      <c r="C3139" s="179">
        <v>11</v>
      </c>
      <c r="D3139" s="39" t="str">
        <f t="shared" si="774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775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776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85">
        <f t="shared" si="779"/>
        <v>67824.787610619474</v>
      </c>
      <c r="AD3139" s="141">
        <v>0.1777</v>
      </c>
      <c r="AE3139" s="186">
        <f t="shared" si="780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236" t="str">
        <f t="shared" ref="AR3139:AR3202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38" t="str">
        <f t="shared" ref="AT3139:AT3202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41</v>
      </c>
      <c r="B3140" s="179">
        <v>2022</v>
      </c>
      <c r="C3140" s="179">
        <v>11</v>
      </c>
      <c r="D3140" s="39" t="str">
        <f t="shared" si="774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775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776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85">
        <f t="shared" si="779"/>
        <v>67824.787610619474</v>
      </c>
      <c r="AD3140" s="141">
        <v>0.1777</v>
      </c>
      <c r="AE3140" s="186">
        <f t="shared" si="780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236" t="str">
        <f t="shared" si="788"/>
        <v>PEMTRON</v>
      </c>
      <c r="AS3140" s="22">
        <f t="shared" si="787"/>
        <v>6</v>
      </c>
      <c r="AT3140" s="238" t="str">
        <f t="shared" si="789"/>
        <v>4-6 months</v>
      </c>
    </row>
    <row r="3141" spans="1:46" s="12" customFormat="1">
      <c r="A3141" s="13" t="s">
        <v>41</v>
      </c>
      <c r="B3141" s="179">
        <v>2022</v>
      </c>
      <c r="C3141" s="179">
        <v>11</v>
      </c>
      <c r="D3141" s="39" t="str">
        <f t="shared" si="774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775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776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85">
        <f t="shared" si="779"/>
        <v>67824.787610619474</v>
      </c>
      <c r="AD3141" s="141">
        <v>0.1777</v>
      </c>
      <c r="AE3141" s="186">
        <f t="shared" si="780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236" t="str">
        <f t="shared" si="788"/>
        <v>PEMTRON</v>
      </c>
      <c r="AS3141" s="22">
        <f t="shared" si="787"/>
        <v>6</v>
      </c>
      <c r="AT3141" s="238" t="str">
        <f t="shared" si="789"/>
        <v>4-6 months</v>
      </c>
    </row>
    <row r="3142" spans="1:46" s="12" customFormat="1">
      <c r="A3142" s="13" t="s">
        <v>41</v>
      </c>
      <c r="B3142" s="179">
        <v>2022</v>
      </c>
      <c r="C3142" s="179">
        <v>11</v>
      </c>
      <c r="D3142" s="39" t="str">
        <f t="shared" si="774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775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776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85">
        <f t="shared" si="779"/>
        <v>67824.787610619474</v>
      </c>
      <c r="AD3142" s="141">
        <v>0.1777</v>
      </c>
      <c r="AE3142" s="186">
        <f t="shared" si="780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236" t="str">
        <f t="shared" si="788"/>
        <v>PEMTRON</v>
      </c>
      <c r="AS3142" s="22">
        <f t="shared" si="787"/>
        <v>6</v>
      </c>
      <c r="AT3142" s="238" t="str">
        <f t="shared" si="789"/>
        <v>4-6 months</v>
      </c>
    </row>
    <row r="3143" spans="1:46" s="12" customFormat="1">
      <c r="A3143" s="13" t="s">
        <v>41</v>
      </c>
      <c r="B3143" s="179">
        <v>2022</v>
      </c>
      <c r="C3143" s="179">
        <v>11</v>
      </c>
      <c r="D3143" s="39" t="str">
        <f t="shared" si="774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775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776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85">
        <f t="shared" si="779"/>
        <v>67824.787610619474</v>
      </c>
      <c r="AD3143" s="141">
        <v>0.1777</v>
      </c>
      <c r="AE3143" s="186">
        <f t="shared" si="780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236" t="str">
        <f t="shared" si="788"/>
        <v>PEMTRON</v>
      </c>
      <c r="AS3143" s="22">
        <f t="shared" si="787"/>
        <v>6</v>
      </c>
      <c r="AT3143" s="238" t="str">
        <f t="shared" si="789"/>
        <v>4-6 months</v>
      </c>
    </row>
    <row r="3144" spans="1:46" s="12" customFormat="1">
      <c r="A3144" s="13" t="s">
        <v>41</v>
      </c>
      <c r="B3144" s="179">
        <v>2022</v>
      </c>
      <c r="C3144" s="179">
        <v>5</v>
      </c>
      <c r="D3144" s="39" t="str">
        <f t="shared" si="774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775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776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85">
        <f t="shared" si="779"/>
        <v>126700.99115044248</v>
      </c>
      <c r="AD3144" s="141">
        <v>0.18729999999999999</v>
      </c>
      <c r="AE3144" s="186">
        <f t="shared" si="780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236" t="str">
        <f t="shared" si="788"/>
        <v>YAMAHA_Non_Mounter</v>
      </c>
      <c r="AS3144" s="22">
        <f t="shared" si="787"/>
        <v>15</v>
      </c>
      <c r="AT3144" s="238" t="str">
        <f t="shared" si="789"/>
        <v>&gt; 6 months</v>
      </c>
    </row>
    <row r="3145" spans="1:46" s="12" customFormat="1">
      <c r="A3145" s="13" t="s">
        <v>41</v>
      </c>
      <c r="B3145" s="179">
        <v>2022</v>
      </c>
      <c r="C3145" s="179">
        <v>5</v>
      </c>
      <c r="D3145" s="39" t="str">
        <f t="shared" si="774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775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776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85">
        <f t="shared" si="779"/>
        <v>126700.99115044248</v>
      </c>
      <c r="AD3145" s="141">
        <v>0.18729999999999999</v>
      </c>
      <c r="AE3145" s="186">
        <f t="shared" si="780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236" t="str">
        <f t="shared" si="788"/>
        <v>YAMAHA_Non_Mounter</v>
      </c>
      <c r="AS3145" s="22">
        <f t="shared" si="787"/>
        <v>15</v>
      </c>
      <c r="AT3145" s="238" t="str">
        <f t="shared" si="789"/>
        <v>&gt; 6 months</v>
      </c>
    </row>
    <row r="3146" spans="1:46" s="12" customFormat="1">
      <c r="A3146" s="13" t="s">
        <v>41</v>
      </c>
      <c r="B3146" s="179">
        <v>2022</v>
      </c>
      <c r="C3146" s="179">
        <v>5</v>
      </c>
      <c r="D3146" s="39" t="str">
        <f t="shared" si="774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775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776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85">
        <f t="shared" si="779"/>
        <v>126700.99115044248</v>
      </c>
      <c r="AD3146" s="141">
        <v>0.18729999999999999</v>
      </c>
      <c r="AE3146" s="186">
        <f t="shared" si="780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236" t="str">
        <f t="shared" si="788"/>
        <v>YAMAHA_Non_Mounter</v>
      </c>
      <c r="AS3146" s="22">
        <f t="shared" si="787"/>
        <v>15</v>
      </c>
      <c r="AT3146" s="238" t="str">
        <f t="shared" si="789"/>
        <v>&gt; 6 months</v>
      </c>
    </row>
    <row r="3147" spans="1:46" s="12" customFormat="1">
      <c r="A3147" s="13" t="s">
        <v>41</v>
      </c>
      <c r="B3147" s="179">
        <v>2022</v>
      </c>
      <c r="C3147" s="179">
        <v>5</v>
      </c>
      <c r="D3147" s="39" t="str">
        <f t="shared" si="774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775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776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85">
        <f t="shared" si="779"/>
        <v>126700.99115044248</v>
      </c>
      <c r="AD3147" s="141">
        <v>0.18729999999999999</v>
      </c>
      <c r="AE3147" s="186">
        <f t="shared" si="780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236" t="str">
        <f t="shared" si="788"/>
        <v>YAMAHA_Non_Mounter</v>
      </c>
      <c r="AS3147" s="22">
        <f t="shared" si="787"/>
        <v>15</v>
      </c>
      <c r="AT3147" s="238" t="str">
        <f t="shared" si="789"/>
        <v>&gt; 6 months</v>
      </c>
    </row>
    <row r="3148" spans="1:46" s="12" customFormat="1">
      <c r="A3148" s="13" t="s">
        <v>41</v>
      </c>
      <c r="B3148" s="179">
        <v>2022</v>
      </c>
      <c r="C3148" s="179">
        <v>10</v>
      </c>
      <c r="D3148" s="39" t="str">
        <f t="shared" si="774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775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776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85">
        <f t="shared" si="779"/>
        <v>45376.96460176992</v>
      </c>
      <c r="AD3148" s="141">
        <v>0.10580000000000001</v>
      </c>
      <c r="AE3148" s="186">
        <f t="shared" si="780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236" t="str">
        <f t="shared" si="788"/>
        <v>YAMAHA_Non_Mounter</v>
      </c>
      <c r="AS3148" s="22">
        <f t="shared" si="787"/>
        <v>11</v>
      </c>
      <c r="AT3148" s="238" t="str">
        <f t="shared" si="789"/>
        <v>&gt; 6 months</v>
      </c>
    </row>
    <row r="3149" spans="1:46" s="12" customFormat="1">
      <c r="A3149" s="13" t="s">
        <v>41</v>
      </c>
      <c r="B3149" s="179">
        <v>2023</v>
      </c>
      <c r="C3149" s="179">
        <v>1</v>
      </c>
      <c r="D3149" s="39" t="str">
        <f t="shared" si="774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775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776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85">
        <f t="shared" si="779"/>
        <v>16808.913274336282</v>
      </c>
      <c r="AD3149" s="141">
        <v>0.2641</v>
      </c>
      <c r="AE3149" s="186">
        <f t="shared" si="780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236" t="str">
        <f t="shared" si="788"/>
        <v>SOLDERSTAR</v>
      </c>
      <c r="AS3149" s="22">
        <f t="shared" si="787"/>
        <v>1</v>
      </c>
      <c r="AT3149" s="238" t="str">
        <f t="shared" si="789"/>
        <v>0-3 months</v>
      </c>
    </row>
    <row r="3150" spans="1:46" s="12" customFormat="1">
      <c r="A3150" s="13" t="s">
        <v>41</v>
      </c>
      <c r="B3150" s="179">
        <v>2023</v>
      </c>
      <c r="C3150" s="179">
        <v>2</v>
      </c>
      <c r="D3150" s="39" t="str">
        <f t="shared" si="774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775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776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85">
        <f t="shared" si="779"/>
        <v>35881.5</v>
      </c>
      <c r="AD3150" s="141">
        <v>0.12590000000000001</v>
      </c>
      <c r="AE3150" s="186">
        <f t="shared" si="780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236" t="str">
        <f t="shared" si="788"/>
        <v>HELLER</v>
      </c>
      <c r="AS3150" s="22">
        <f t="shared" si="787"/>
        <v>1</v>
      </c>
      <c r="AT3150" s="238" t="str">
        <f t="shared" si="789"/>
        <v>0-3 months</v>
      </c>
    </row>
    <row r="3151" spans="1:46" s="12" customFormat="1">
      <c r="A3151" s="13" t="s">
        <v>41</v>
      </c>
      <c r="B3151" s="179">
        <v>2023</v>
      </c>
      <c r="C3151" s="179">
        <v>2</v>
      </c>
      <c r="D3151" s="39" t="str">
        <f t="shared" si="774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775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776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85">
        <f t="shared" si="779"/>
        <v>84550</v>
      </c>
      <c r="AD3151" s="141">
        <v>0.1691</v>
      </c>
      <c r="AE3151" s="186">
        <f t="shared" si="780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236" t="str">
        <f t="shared" si="788"/>
        <v>YAMAHA_Non_Mounter</v>
      </c>
      <c r="AS3151" s="22">
        <f t="shared" si="787"/>
        <v>1</v>
      </c>
      <c r="AT3151" s="238" t="str">
        <f t="shared" si="789"/>
        <v>0-3 months</v>
      </c>
    </row>
    <row r="3152" spans="1:46" s="12" customFormat="1">
      <c r="A3152" s="13" t="s">
        <v>41</v>
      </c>
      <c r="B3152" s="179">
        <v>2023</v>
      </c>
      <c r="C3152" s="179">
        <v>1</v>
      </c>
      <c r="D3152" s="39" t="str">
        <f t="shared" si="774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775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776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85">
        <f t="shared" si="779"/>
        <v>63335.999999999993</v>
      </c>
      <c r="AD3152" s="141">
        <v>0.16239999999999999</v>
      </c>
      <c r="AE3152" s="186">
        <f t="shared" si="780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236" t="str">
        <f t="shared" si="788"/>
        <v>HELLER</v>
      </c>
      <c r="AS3152" s="22">
        <f t="shared" si="787"/>
        <v>3</v>
      </c>
      <c r="AT3152" s="238" t="str">
        <f t="shared" si="789"/>
        <v>0-3 months</v>
      </c>
    </row>
    <row r="3153" spans="1:46" s="12" customFormat="1">
      <c r="A3153" s="13" t="s">
        <v>41</v>
      </c>
      <c r="B3153" s="179">
        <v>2023</v>
      </c>
      <c r="C3153" s="179">
        <v>3</v>
      </c>
      <c r="D3153" s="39" t="str">
        <f t="shared" si="774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775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776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85">
        <f t="shared" si="779"/>
        <v>4919.3522123893808</v>
      </c>
      <c r="AD3153" s="141">
        <v>3.78E-2</v>
      </c>
      <c r="AE3153" s="186">
        <f t="shared" si="780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236" t="str">
        <f t="shared" si="788"/>
        <v>LOCAL SUPPLIER</v>
      </c>
      <c r="AS3153" s="22">
        <f t="shared" si="787"/>
        <v>1</v>
      </c>
      <c r="AT3153" s="238" t="str">
        <f t="shared" si="789"/>
        <v>0-3 months</v>
      </c>
    </row>
    <row r="3154" spans="1:46" s="12" customFormat="1">
      <c r="A3154" s="13" t="s">
        <v>41</v>
      </c>
      <c r="B3154" s="179">
        <v>2023</v>
      </c>
      <c r="C3154" s="179">
        <v>3</v>
      </c>
      <c r="D3154" s="39" t="str">
        <f t="shared" si="774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775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776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85">
        <f t="shared" si="779"/>
        <v>6521.0017699115042</v>
      </c>
      <c r="AD3154" s="141">
        <v>3.78E-2</v>
      </c>
      <c r="AE3154" s="186">
        <f t="shared" si="780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236" t="str">
        <f t="shared" si="788"/>
        <v>LOCAL SUPPLIER</v>
      </c>
      <c r="AS3154" s="22">
        <f t="shared" si="787"/>
        <v>1</v>
      </c>
      <c r="AT3154" s="238" t="str">
        <f t="shared" si="789"/>
        <v>0-3 months</v>
      </c>
    </row>
    <row r="3155" spans="1:46" s="12" customFormat="1">
      <c r="A3155" s="13" t="s">
        <v>41</v>
      </c>
      <c r="B3155" s="179">
        <v>2023</v>
      </c>
      <c r="C3155" s="179">
        <v>3</v>
      </c>
      <c r="D3155" s="39" t="str">
        <f t="shared" si="774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775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776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85">
        <f t="shared" si="779"/>
        <v>6521.0017699115042</v>
      </c>
      <c r="AD3155" s="141">
        <v>3.78E-2</v>
      </c>
      <c r="AE3155" s="186">
        <f t="shared" si="780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236" t="str">
        <f t="shared" si="788"/>
        <v>LOCAL SUPPLIER</v>
      </c>
      <c r="AS3155" s="22">
        <f t="shared" si="787"/>
        <v>1</v>
      </c>
      <c r="AT3155" s="238" t="str">
        <f t="shared" si="789"/>
        <v>0-3 months</v>
      </c>
    </row>
    <row r="3156" spans="1:46" s="12" customFormat="1">
      <c r="A3156" s="13" t="s">
        <v>41</v>
      </c>
      <c r="B3156" s="179">
        <v>2023</v>
      </c>
      <c r="C3156" s="179">
        <v>3</v>
      </c>
      <c r="D3156" s="39" t="str">
        <f t="shared" si="774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775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776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85">
        <f t="shared" si="779"/>
        <v>7436.2300884955757</v>
      </c>
      <c r="AD3156" s="141">
        <v>3.78E-2</v>
      </c>
      <c r="AE3156" s="186">
        <f t="shared" si="780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236" t="str">
        <f t="shared" si="788"/>
        <v>LOCAL SUPPLIER</v>
      </c>
      <c r="AS3156" s="22">
        <f t="shared" si="787"/>
        <v>1</v>
      </c>
      <c r="AT3156" s="238" t="str">
        <f t="shared" si="789"/>
        <v>0-3 months</v>
      </c>
    </row>
    <row r="3157" spans="1:46" s="12" customFormat="1">
      <c r="A3157" s="13" t="s">
        <v>41</v>
      </c>
      <c r="B3157" s="179">
        <v>2023</v>
      </c>
      <c r="C3157" s="179">
        <v>3</v>
      </c>
      <c r="D3157" s="39" t="str">
        <f t="shared" si="774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775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776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85">
        <f t="shared" si="779"/>
        <v>4843.0831858407082</v>
      </c>
      <c r="AD3157" s="141">
        <v>3.78E-2</v>
      </c>
      <c r="AE3157" s="186">
        <f t="shared" si="780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236" t="str">
        <f t="shared" si="788"/>
        <v>LOCAL SUPPLIER</v>
      </c>
      <c r="AS3157" s="22">
        <f t="shared" si="787"/>
        <v>1</v>
      </c>
      <c r="AT3157" s="238" t="str">
        <f t="shared" si="789"/>
        <v>0-3 months</v>
      </c>
    </row>
    <row r="3158" spans="1:46" s="12" customFormat="1" ht="28">
      <c r="A3158" s="13" t="s">
        <v>41</v>
      </c>
      <c r="B3158" s="179">
        <v>2023</v>
      </c>
      <c r="C3158" s="179">
        <v>3</v>
      </c>
      <c r="D3158" s="39" t="str">
        <f t="shared" si="774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775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776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85">
        <f t="shared" si="779"/>
        <v>2078.3309734513273</v>
      </c>
      <c r="AD3158" s="141">
        <v>0.16350000000000001</v>
      </c>
      <c r="AE3158" s="186">
        <f t="shared" si="780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236" t="str">
        <f t="shared" si="788"/>
        <v>LOCAL SUPPLIER</v>
      </c>
      <c r="AS3158" s="22">
        <f t="shared" si="787"/>
        <v>1</v>
      </c>
      <c r="AT3158" s="238" t="str">
        <f t="shared" si="789"/>
        <v>0-3 months</v>
      </c>
    </row>
    <row r="3159" spans="1:46" s="12" customFormat="1" ht="28">
      <c r="A3159" s="13" t="s">
        <v>41</v>
      </c>
      <c r="B3159" s="179">
        <v>2023</v>
      </c>
      <c r="C3159" s="179">
        <v>3</v>
      </c>
      <c r="D3159" s="39" t="str">
        <f t="shared" si="774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775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776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85">
        <f t="shared" si="779"/>
        <v>445.35663716814162</v>
      </c>
      <c r="AD3159" s="141">
        <v>0.16350000000000001</v>
      </c>
      <c r="AE3159" s="186">
        <f t="shared" si="780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236" t="str">
        <f t="shared" si="788"/>
        <v>LOCAL SUPPLIER</v>
      </c>
      <c r="AS3159" s="22">
        <f t="shared" si="787"/>
        <v>1</v>
      </c>
      <c r="AT3159" s="238" t="str">
        <f t="shared" si="789"/>
        <v>0-3 months</v>
      </c>
    </row>
    <row r="3160" spans="1:46" s="12" customFormat="1" ht="28">
      <c r="A3160" s="13" t="s">
        <v>41</v>
      </c>
      <c r="B3160" s="179">
        <v>2023</v>
      </c>
      <c r="C3160" s="179">
        <v>3</v>
      </c>
      <c r="D3160" s="39" t="str">
        <f t="shared" si="774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775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776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85">
        <f t="shared" si="779"/>
        <v>5278.3008849557527</v>
      </c>
      <c r="AD3160" s="141">
        <v>0.16350000000000001</v>
      </c>
      <c r="AE3160" s="186">
        <f t="shared" si="780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236" t="str">
        <f t="shared" si="788"/>
        <v>LOCAL SUPPLIER</v>
      </c>
      <c r="AS3160" s="22">
        <f t="shared" si="787"/>
        <v>1</v>
      </c>
      <c r="AT3160" s="238" t="str">
        <f t="shared" si="789"/>
        <v>0-3 months</v>
      </c>
    </row>
    <row r="3161" spans="1:46" s="12" customFormat="1" ht="28">
      <c r="A3161" s="13" t="s">
        <v>41</v>
      </c>
      <c r="B3161" s="179">
        <v>2023</v>
      </c>
      <c r="C3161" s="179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85">
        <f t="shared" ref="AC3161:AC3186" si="796">IF(R3161&lt;&gt;"",AB3161*AD3161,"")</f>
        <v>659.78761061946909</v>
      </c>
      <c r="AD3161" s="141">
        <v>0.16350000000000001</v>
      </c>
      <c r="AE3161" s="186">
        <f t="shared" ref="AE3161:AE3186" si="79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236" t="str">
        <f t="shared" si="788"/>
        <v>LOCAL SUPPLIER</v>
      </c>
      <c r="AS3161" s="22">
        <f t="shared" si="787"/>
        <v>1</v>
      </c>
      <c r="AT3161" s="238" t="str">
        <f t="shared" si="789"/>
        <v>0-3 months</v>
      </c>
    </row>
    <row r="3162" spans="1:46" s="12" customFormat="1" ht="28">
      <c r="A3162" s="13" t="s">
        <v>41</v>
      </c>
      <c r="B3162" s="179">
        <v>2023</v>
      </c>
      <c r="C3162" s="179">
        <v>3</v>
      </c>
      <c r="D3162" s="39" t="str">
        <f t="shared" si="79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79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79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85">
        <f t="shared" si="796"/>
        <v>1022.670796460177</v>
      </c>
      <c r="AD3162" s="141">
        <v>0.16350000000000001</v>
      </c>
      <c r="AE3162" s="186">
        <f t="shared" si="79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236" t="str">
        <f t="shared" si="788"/>
        <v>LOCAL SUPPLIER</v>
      </c>
      <c r="AS3162" s="22">
        <f t="shared" si="787"/>
        <v>1</v>
      </c>
      <c r="AT3162" s="238" t="str">
        <f t="shared" si="789"/>
        <v>0-3 months</v>
      </c>
    </row>
    <row r="3163" spans="1:46" s="12" customFormat="1" ht="28">
      <c r="A3163" s="13" t="s">
        <v>41</v>
      </c>
      <c r="B3163" s="179">
        <v>2023</v>
      </c>
      <c r="C3163" s="179">
        <v>3</v>
      </c>
      <c r="D3163" s="39" t="str">
        <f t="shared" si="79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79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79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85">
        <f t="shared" si="796"/>
        <v>4948.4070796460173</v>
      </c>
      <c r="AD3163" s="141">
        <v>0.16350000000000001</v>
      </c>
      <c r="AE3163" s="186">
        <f t="shared" si="79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236" t="str">
        <f t="shared" si="788"/>
        <v>LOCAL SUPPLIER</v>
      </c>
      <c r="AS3163" s="22">
        <f t="shared" si="787"/>
        <v>1</v>
      </c>
      <c r="AT3163" s="238" t="str">
        <f t="shared" si="789"/>
        <v>0-3 months</v>
      </c>
    </row>
    <row r="3164" spans="1:46" s="12" customFormat="1" ht="28">
      <c r="A3164" s="13" t="s">
        <v>41</v>
      </c>
      <c r="B3164" s="179">
        <v>2023</v>
      </c>
      <c r="C3164" s="179">
        <v>3</v>
      </c>
      <c r="D3164" s="39" t="str">
        <f t="shared" si="79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79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79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85">
        <f t="shared" si="796"/>
        <v>2061.8362831858408</v>
      </c>
      <c r="AD3164" s="141">
        <v>0.16350000000000001</v>
      </c>
      <c r="AE3164" s="186">
        <f t="shared" si="79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236" t="str">
        <f t="shared" si="788"/>
        <v>LOCAL SUPPLIER</v>
      </c>
      <c r="AS3164" s="22">
        <f t="shared" si="787"/>
        <v>1</v>
      </c>
      <c r="AT3164" s="238" t="str">
        <f t="shared" si="789"/>
        <v>0-3 months</v>
      </c>
    </row>
    <row r="3165" spans="1:46" s="12" customFormat="1" ht="28">
      <c r="A3165" s="13" t="s">
        <v>41</v>
      </c>
      <c r="B3165" s="179">
        <v>2023</v>
      </c>
      <c r="C3165" s="179">
        <v>3</v>
      </c>
      <c r="D3165" s="39" t="str">
        <f t="shared" si="79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79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79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85">
        <f t="shared" si="796"/>
        <v>2061.8362831858408</v>
      </c>
      <c r="AD3165" s="141">
        <v>0.16350000000000001</v>
      </c>
      <c r="AE3165" s="186">
        <f t="shared" si="79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236" t="str">
        <f t="shared" si="788"/>
        <v>LOCAL SUPPLIER</v>
      </c>
      <c r="AS3165" s="22">
        <f t="shared" si="787"/>
        <v>1</v>
      </c>
      <c r="AT3165" s="238" t="str">
        <f t="shared" si="789"/>
        <v>0-3 months</v>
      </c>
    </row>
    <row r="3166" spans="1:46" s="12" customFormat="1" ht="28">
      <c r="A3166" s="13" t="s">
        <v>41</v>
      </c>
      <c r="B3166" s="179">
        <v>2023</v>
      </c>
      <c r="C3166" s="179">
        <v>3</v>
      </c>
      <c r="D3166" s="39" t="str">
        <f t="shared" si="79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79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79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85">
        <f t="shared" si="796"/>
        <v>2061.8362831858408</v>
      </c>
      <c r="AD3166" s="141">
        <v>0.16350000000000001</v>
      </c>
      <c r="AE3166" s="186">
        <f t="shared" si="79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236" t="str">
        <f t="shared" si="788"/>
        <v>LOCAL SUPPLIER</v>
      </c>
      <c r="AS3166" s="22">
        <f t="shared" si="787"/>
        <v>1</v>
      </c>
      <c r="AT3166" s="238" t="str">
        <f t="shared" si="789"/>
        <v>0-3 months</v>
      </c>
    </row>
    <row r="3167" spans="1:46" s="12" customFormat="1" ht="28">
      <c r="A3167" s="13" t="s">
        <v>41</v>
      </c>
      <c r="B3167" s="179">
        <v>2023</v>
      </c>
      <c r="C3167" s="179">
        <v>3</v>
      </c>
      <c r="D3167" s="39" t="str">
        <f t="shared" si="79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79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79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85">
        <f t="shared" si="796"/>
        <v>1896.8893805309733</v>
      </c>
      <c r="AD3167" s="141">
        <v>0.16350000000000001</v>
      </c>
      <c r="AE3167" s="186">
        <f t="shared" si="79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236" t="str">
        <f t="shared" si="788"/>
        <v>LOCAL SUPPLIER</v>
      </c>
      <c r="AS3167" s="22">
        <f t="shared" si="787"/>
        <v>1</v>
      </c>
      <c r="AT3167" s="238" t="str">
        <f t="shared" si="789"/>
        <v>0-3 months</v>
      </c>
    </row>
    <row r="3168" spans="1:46" s="12" customFormat="1">
      <c r="A3168" s="13" t="s">
        <v>41</v>
      </c>
      <c r="B3168" s="179">
        <v>2023</v>
      </c>
      <c r="C3168" s="179">
        <v>3</v>
      </c>
      <c r="D3168" s="39" t="str">
        <f t="shared" si="79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79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79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85">
        <f t="shared" si="796"/>
        <v>68585.739823008858</v>
      </c>
      <c r="AD3168" s="141">
        <v>0.22170000000000001</v>
      </c>
      <c r="AE3168" s="186">
        <f t="shared" si="79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236" t="str">
        <f t="shared" si="788"/>
        <v>HELLER</v>
      </c>
      <c r="AS3168" s="22">
        <f t="shared" si="787"/>
        <v>2</v>
      </c>
      <c r="AT3168" s="238" t="str">
        <f t="shared" si="789"/>
        <v>0-3 months</v>
      </c>
    </row>
    <row r="3169" spans="1:46" s="12" customFormat="1">
      <c r="A3169" s="13" t="s">
        <v>42</v>
      </c>
      <c r="B3169" s="179">
        <v>2023</v>
      </c>
      <c r="C3169" s="179">
        <v>4</v>
      </c>
      <c r="D3169" s="39" t="str">
        <f t="shared" si="79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79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79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85">
        <f t="shared" si="796"/>
        <v>58608.185840707971</v>
      </c>
      <c r="AD3169" s="141">
        <v>0.19450000000000001</v>
      </c>
      <c r="AE3169" s="186">
        <f t="shared" si="79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236" t="str">
        <f t="shared" si="788"/>
        <v>LOCAL SUPPLIER</v>
      </c>
      <c r="AS3169" s="22">
        <f t="shared" si="787"/>
        <v>1</v>
      </c>
      <c r="AT3169" s="238" t="str">
        <f t="shared" si="789"/>
        <v>0-3 months</v>
      </c>
    </row>
    <row r="3170" spans="1:46" s="12" customFormat="1" ht="28">
      <c r="A3170" s="13" t="s">
        <v>42</v>
      </c>
      <c r="B3170" s="179">
        <v>2023</v>
      </c>
      <c r="C3170" s="179">
        <v>4</v>
      </c>
      <c r="D3170" s="39" t="str">
        <f t="shared" si="79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79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79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85">
        <f t="shared" si="796"/>
        <v>855.88606194690283</v>
      </c>
      <c r="AD3170" s="141">
        <v>0.19450000000000001</v>
      </c>
      <c r="AE3170" s="186">
        <f t="shared" si="79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236" t="str">
        <f t="shared" si="788"/>
        <v>LOCAL SUPPLIER</v>
      </c>
      <c r="AS3170" s="22">
        <f t="shared" si="787"/>
        <v>1</v>
      </c>
      <c r="AT3170" s="238" t="str">
        <f t="shared" si="789"/>
        <v>0-3 months</v>
      </c>
    </row>
    <row r="3171" spans="1:46" s="12" customFormat="1">
      <c r="A3171" s="13" t="s">
        <v>42</v>
      </c>
      <c r="B3171" s="179">
        <v>2023</v>
      </c>
      <c r="C3171" s="179">
        <v>5</v>
      </c>
      <c r="D3171" s="39" t="str">
        <f t="shared" si="79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79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79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85">
        <f t="shared" si="796"/>
        <v>41123.200000000004</v>
      </c>
      <c r="AD3171" s="141">
        <v>0.14480000000000001</v>
      </c>
      <c r="AE3171" s="186">
        <f t="shared" si="79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236" t="str">
        <f t="shared" si="788"/>
        <v>HELLER</v>
      </c>
      <c r="AS3171" s="22">
        <f t="shared" si="787"/>
        <v>1</v>
      </c>
      <c r="AT3171" s="238" t="str">
        <f t="shared" si="789"/>
        <v>0-3 months</v>
      </c>
    </row>
    <row r="3172" spans="1:46" s="12" customFormat="1">
      <c r="A3172" s="13" t="s">
        <v>42</v>
      </c>
      <c r="B3172" s="179">
        <v>2023</v>
      </c>
      <c r="C3172" s="179">
        <v>5</v>
      </c>
      <c r="D3172" s="39" t="str">
        <f t="shared" si="79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79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79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85">
        <f t="shared" si="796"/>
        <v>27254.28355</v>
      </c>
      <c r="AD3172" s="141">
        <v>0.33579999999999999</v>
      </c>
      <c r="AE3172" s="186">
        <f t="shared" si="79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236" t="str">
        <f t="shared" si="788"/>
        <v>SOLDERSTAR</v>
      </c>
      <c r="AS3172" s="22">
        <f t="shared" si="787"/>
        <v>1</v>
      </c>
      <c r="AT3172" s="238" t="str">
        <f t="shared" si="789"/>
        <v>0-3 months</v>
      </c>
    </row>
    <row r="3173" spans="1:46" s="12" customFormat="1">
      <c r="A3173" s="13" t="s">
        <v>41</v>
      </c>
      <c r="B3173" s="179">
        <v>2023</v>
      </c>
      <c r="C3173" s="179">
        <v>3</v>
      </c>
      <c r="D3173" s="39" t="str">
        <f t="shared" si="79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79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79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85">
        <f t="shared" si="796"/>
        <v>168118.47</v>
      </c>
      <c r="AD3173" s="141">
        <v>0.18990000000000001</v>
      </c>
      <c r="AE3173" s="186">
        <f t="shared" si="79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236" t="str">
        <f t="shared" si="788"/>
        <v>PEMTRON</v>
      </c>
      <c r="AS3173" s="22">
        <f t="shared" si="787"/>
        <v>3</v>
      </c>
      <c r="AT3173" s="238" t="str">
        <f t="shared" si="789"/>
        <v>0-3 months</v>
      </c>
    </row>
    <row r="3174" spans="1:46" s="12" customFormat="1">
      <c r="A3174" s="13" t="s">
        <v>41</v>
      </c>
      <c r="B3174" s="179">
        <v>2023</v>
      </c>
      <c r="C3174" s="179">
        <v>1</v>
      </c>
      <c r="D3174" s="39" t="str">
        <f t="shared" si="79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79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79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85">
        <f t="shared" si="796"/>
        <v>63335.999999999993</v>
      </c>
      <c r="AD3174" s="141">
        <v>0.16239999999999999</v>
      </c>
      <c r="AE3174" s="186">
        <f t="shared" si="79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236" t="str">
        <f t="shared" si="788"/>
        <v>HELLER</v>
      </c>
      <c r="AS3174" s="22">
        <f t="shared" si="787"/>
        <v>6</v>
      </c>
      <c r="AT3174" s="238" t="str">
        <f t="shared" si="789"/>
        <v>4-6 months</v>
      </c>
    </row>
    <row r="3175" spans="1:46" s="12" customFormat="1">
      <c r="A3175" s="13" t="s">
        <v>41</v>
      </c>
      <c r="B3175" s="179">
        <v>2023</v>
      </c>
      <c r="C3175" s="179">
        <v>1</v>
      </c>
      <c r="D3175" s="39" t="str">
        <f t="shared" si="79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79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79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85">
        <f t="shared" si="796"/>
        <v>63335.999999999993</v>
      </c>
      <c r="AD3175" s="141">
        <v>0.16239999999999999</v>
      </c>
      <c r="AE3175" s="186">
        <f t="shared" si="79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236" t="str">
        <f t="shared" si="788"/>
        <v>HELLER</v>
      </c>
      <c r="AS3175" s="22">
        <f t="shared" si="787"/>
        <v>6</v>
      </c>
      <c r="AT3175" s="238" t="str">
        <f t="shared" si="789"/>
        <v>4-6 months</v>
      </c>
    </row>
    <row r="3176" spans="1:46" s="12" customFormat="1">
      <c r="A3176" s="13" t="s">
        <v>42</v>
      </c>
      <c r="B3176" s="179">
        <v>2023</v>
      </c>
      <c r="C3176" s="179">
        <v>5</v>
      </c>
      <c r="D3176" s="39" t="str">
        <f t="shared" si="79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79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79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85">
        <f t="shared" si="796"/>
        <v>16875.079646017701</v>
      </c>
      <c r="AD3176" s="141">
        <v>0.245</v>
      </c>
      <c r="AE3176" s="186">
        <f t="shared" si="79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236" t="str">
        <f t="shared" si="788"/>
        <v>SOLDERSTAR</v>
      </c>
      <c r="AS3176" s="22">
        <f t="shared" si="787"/>
        <v>2</v>
      </c>
      <c r="AT3176" s="238" t="str">
        <f t="shared" si="789"/>
        <v>0-3 months</v>
      </c>
    </row>
    <row r="3177" spans="1:46" s="12" customFormat="1">
      <c r="A3177" s="13" t="s">
        <v>42</v>
      </c>
      <c r="B3177" s="179">
        <v>2023</v>
      </c>
      <c r="C3177" s="179">
        <v>4</v>
      </c>
      <c r="D3177" s="39" t="str">
        <f t="shared" si="79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79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79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85">
        <f t="shared" si="796"/>
        <v>144025.13628318586</v>
      </c>
      <c r="AD3177" s="141">
        <v>0.32900000000000001</v>
      </c>
      <c r="AE3177" s="186">
        <f t="shared" si="79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236" t="str">
        <f t="shared" si="788"/>
        <v>YAMAHA_Non_Mounter</v>
      </c>
      <c r="AS3177" s="22">
        <f t="shared" si="787"/>
        <v>4</v>
      </c>
      <c r="AT3177" s="238" t="str">
        <f t="shared" si="789"/>
        <v>4-6 months</v>
      </c>
    </row>
    <row r="3178" spans="1:46" s="12" customFormat="1">
      <c r="A3178" s="13" t="s">
        <v>42</v>
      </c>
      <c r="B3178" s="179">
        <v>2023</v>
      </c>
      <c r="C3178" s="179">
        <v>5</v>
      </c>
      <c r="D3178" s="39" t="str">
        <f t="shared" si="79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79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79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85">
        <f t="shared" si="796"/>
        <v>189824.38938053104</v>
      </c>
      <c r="AD3178" s="141">
        <v>0.30220000000000002</v>
      </c>
      <c r="AE3178" s="186">
        <f t="shared" si="79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236" t="str">
        <f t="shared" si="788"/>
        <v>YAMAHA_Non_Mounter</v>
      </c>
      <c r="AS3178" s="22">
        <f t="shared" si="787"/>
        <v>3</v>
      </c>
      <c r="AT3178" s="238" t="str">
        <f t="shared" si="789"/>
        <v>0-3 months</v>
      </c>
    </row>
    <row r="3179" spans="1:46" s="12" customFormat="1">
      <c r="A3179" s="13" t="s">
        <v>42</v>
      </c>
      <c r="B3179" s="179">
        <v>2023</v>
      </c>
      <c r="C3179" s="179">
        <v>5</v>
      </c>
      <c r="D3179" s="39" t="str">
        <f t="shared" si="79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79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79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85">
        <f t="shared" si="796"/>
        <v>51959.872566371698</v>
      </c>
      <c r="AD3179" s="141">
        <v>0.1144</v>
      </c>
      <c r="AE3179" s="186">
        <f t="shared" si="79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236" t="str">
        <f t="shared" si="788"/>
        <v>YAMAHA_Non_Mounter</v>
      </c>
      <c r="AS3179" s="22">
        <f t="shared" si="787"/>
        <v>3</v>
      </c>
      <c r="AT3179" s="238" t="str">
        <f t="shared" si="789"/>
        <v>0-3 months</v>
      </c>
    </row>
    <row r="3180" spans="1:46" s="12" customFormat="1">
      <c r="A3180" s="13" t="s">
        <v>42</v>
      </c>
      <c r="B3180" s="179">
        <v>2023</v>
      </c>
      <c r="C3180" s="179">
        <v>5</v>
      </c>
      <c r="D3180" s="39" t="str">
        <f t="shared" si="79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79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79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85">
        <f t="shared" si="796"/>
        <v>46392.013274336285</v>
      </c>
      <c r="AD3180" s="141">
        <v>0.14749999999999999</v>
      </c>
      <c r="AE3180" s="186">
        <f t="shared" si="79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236" t="str">
        <f t="shared" si="788"/>
        <v>YAMAHA_Non_Mounter</v>
      </c>
      <c r="AS3180" s="22">
        <f t="shared" si="787"/>
        <v>4</v>
      </c>
      <c r="AT3180" s="238" t="str">
        <f t="shared" si="789"/>
        <v>4-6 months</v>
      </c>
    </row>
    <row r="3181" spans="1:46" s="12" customFormat="1">
      <c r="A3181" s="13" t="s">
        <v>42</v>
      </c>
      <c r="B3181" s="179">
        <v>2023</v>
      </c>
      <c r="C3181" s="179">
        <v>5</v>
      </c>
      <c r="D3181" s="39" t="str">
        <f t="shared" si="79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79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79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85">
        <f t="shared" si="796"/>
        <v>68885.110619469022</v>
      </c>
      <c r="AD3181" s="141">
        <v>0.14749999999999999</v>
      </c>
      <c r="AE3181" s="186">
        <f t="shared" si="79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236" t="str">
        <f t="shared" si="788"/>
        <v>YAMAHA_Non_Mounter</v>
      </c>
      <c r="AS3181" s="22">
        <f t="shared" si="787"/>
        <v>4</v>
      </c>
      <c r="AT3181" s="238" t="str">
        <f t="shared" si="789"/>
        <v>4-6 months</v>
      </c>
    </row>
    <row r="3182" spans="1:46" s="12" customFormat="1">
      <c r="A3182" s="13" t="s">
        <v>42</v>
      </c>
      <c r="B3182" s="179">
        <v>2023</v>
      </c>
      <c r="C3182" s="179">
        <v>5</v>
      </c>
      <c r="D3182" s="39" t="str">
        <f t="shared" si="79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79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79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85">
        <f t="shared" si="796"/>
        <v>49203.650442477869</v>
      </c>
      <c r="AD3182" s="141">
        <v>0.14749999999999999</v>
      </c>
      <c r="AE3182" s="186">
        <f t="shared" si="79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236" t="str">
        <f t="shared" si="788"/>
        <v>HELLER</v>
      </c>
      <c r="AS3182" s="22">
        <f t="shared" si="787"/>
        <v>4</v>
      </c>
      <c r="AT3182" s="238" t="str">
        <f t="shared" si="789"/>
        <v>4-6 months</v>
      </c>
    </row>
    <row r="3183" spans="1:46" s="12" customFormat="1">
      <c r="A3183" s="13" t="s">
        <v>42</v>
      </c>
      <c r="B3183" s="179">
        <v>2023</v>
      </c>
      <c r="C3183" s="179">
        <v>5</v>
      </c>
      <c r="D3183" s="39" t="str">
        <f t="shared" si="79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79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79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85">
        <f t="shared" si="796"/>
        <v>53421.106194690256</v>
      </c>
      <c r="AD3183" s="141">
        <v>0.14749999999999999</v>
      </c>
      <c r="AE3183" s="186">
        <f t="shared" si="79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236" t="str">
        <f t="shared" si="788"/>
        <v>PEMTRON</v>
      </c>
      <c r="AS3183" s="22">
        <f t="shared" si="787"/>
        <v>4</v>
      </c>
      <c r="AT3183" s="238" t="str">
        <f t="shared" si="789"/>
        <v>4-6 months</v>
      </c>
    </row>
    <row r="3184" spans="1:46" s="12" customFormat="1">
      <c r="A3184" s="13" t="s">
        <v>42</v>
      </c>
      <c r="B3184" s="179">
        <v>2023</v>
      </c>
      <c r="C3184" s="179">
        <v>7</v>
      </c>
      <c r="D3184" s="39" t="str">
        <f t="shared" si="79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79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79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85">
        <f t="shared" si="796"/>
        <v>122882.51040000001</v>
      </c>
      <c r="AD3184" s="141">
        <v>0.17630000000000001</v>
      </c>
      <c r="AE3184" s="186">
        <f t="shared" si="79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236" t="str">
        <f t="shared" si="788"/>
        <v>HELLER</v>
      </c>
      <c r="AS3184" s="22">
        <f t="shared" si="787"/>
        <v>2</v>
      </c>
      <c r="AT3184" s="238" t="str">
        <f t="shared" si="789"/>
        <v>0-3 months</v>
      </c>
    </row>
    <row r="3185" spans="1:46" s="12" customFormat="1">
      <c r="A3185" s="13" t="s">
        <v>42</v>
      </c>
      <c r="B3185" s="179">
        <v>2023</v>
      </c>
      <c r="C3185" s="179">
        <v>9</v>
      </c>
      <c r="D3185" s="39" t="str">
        <f t="shared" si="79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79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79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85">
        <f t="shared" si="796"/>
        <v>7523.7374803539824</v>
      </c>
      <c r="AD3185" s="141">
        <v>0.26119999999999999</v>
      </c>
      <c r="AE3185" s="186">
        <f t="shared" si="79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236" t="str">
        <f t="shared" si="788"/>
        <v>SOLDERSTAR</v>
      </c>
      <c r="AS3185" s="22">
        <f t="shared" si="787"/>
        <v>0</v>
      </c>
      <c r="AT3185" s="238" t="str">
        <f t="shared" si="789"/>
        <v>0-3 months</v>
      </c>
    </row>
    <row r="3186" spans="1:46" s="12" customFormat="1">
      <c r="A3186" s="13" t="s">
        <v>42</v>
      </c>
      <c r="B3186" s="179">
        <v>2023</v>
      </c>
      <c r="C3186" s="179">
        <v>8</v>
      </c>
      <c r="D3186" s="39" t="str">
        <f t="shared" si="79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79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79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85">
        <f t="shared" si="796"/>
        <v>23194.576991150443</v>
      </c>
      <c r="AD3186" s="141">
        <v>9.3600000000000003E-2</v>
      </c>
      <c r="AE3186" s="186">
        <f t="shared" si="79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236" t="str">
        <f t="shared" si="788"/>
        <v>LOCAL SUPPLIER</v>
      </c>
      <c r="AS3186" s="22">
        <f t="shared" si="787"/>
        <v>1</v>
      </c>
      <c r="AT3186" s="238" t="str">
        <f t="shared" si="789"/>
        <v>0-3 months</v>
      </c>
    </row>
    <row r="3187" spans="1:46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3242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1.1000000000000001</v>
      </c>
      <c r="AB3187" s="21">
        <f t="shared" ref="AB3187:AB3218" si="807">IF(AND(R3187&lt;&gt;"C66",R3187&lt;&gt;""),Z3187/Y3187*AA3187,"")</f>
        <v>778761.06194690277</v>
      </c>
      <c r="AC3187" s="185">
        <f t="shared" ref="AC3187:AC3250" si="808">IF(R3187&lt;&gt;"",AB3187*AD3187,"")</f>
        <v>109571.68141592921</v>
      </c>
      <c r="AD3187" s="141">
        <v>0.14069999999999999</v>
      </c>
      <c r="AE3187" s="186">
        <f t="shared" ref="AE3187:AE3250" si="80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21594188.700884957</v>
      </c>
      <c r="AJ3187" s="19">
        <f t="shared" ref="AJ3187:AJ3250" si="811">IF(P3187="C66 SERVICE","",SUMIFS(AC:AC,F:F,F3187,G:G,G3187,E:E,E3187))</f>
        <v>2559339.3921844242</v>
      </c>
      <c r="AK3187" s="20">
        <f t="shared" ref="AK3187:AK3250" si="81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236" t="str">
        <f t="shared" si="788"/>
        <v>YAMAHA_Mounter</v>
      </c>
      <c r="AS3187" s="22">
        <f t="shared" si="787"/>
        <v>1</v>
      </c>
      <c r="AT3187" s="238" t="str">
        <f t="shared" si="789"/>
        <v>0-3 months</v>
      </c>
    </row>
    <row r="3188" spans="1:46" s="12" customFormat="1">
      <c r="A3188" s="13" t="s">
        <v>42</v>
      </c>
      <c r="B3188" s="179">
        <v>2023</v>
      </c>
      <c r="C3188" s="179">
        <v>12</v>
      </c>
      <c r="D3188" s="39" t="str">
        <f t="shared" si="80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804"/>
        <v>Q4</v>
      </c>
      <c r="J3188" s="142" t="s">
        <v>3242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80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806"/>
        <v>800000</v>
      </c>
      <c r="AA3188" s="13">
        <v>1.1000000000000001</v>
      </c>
      <c r="AB3188" s="21">
        <f t="shared" si="807"/>
        <v>778761.06194690277</v>
      </c>
      <c r="AC3188" s="185">
        <f t="shared" si="808"/>
        <v>109571.68141592921</v>
      </c>
      <c r="AD3188" s="141">
        <v>0.14069999999999999</v>
      </c>
      <c r="AE3188" s="186">
        <f t="shared" si="80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810"/>
        <v>21594188.700884957</v>
      </c>
      <c r="AJ3188" s="19">
        <f t="shared" si="811"/>
        <v>2559339.3921844242</v>
      </c>
      <c r="AK3188" s="20">
        <f t="shared" si="812"/>
        <v>0.11851982158883048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236" t="str">
        <f t="shared" si="788"/>
        <v>YAMAHA_Mounter</v>
      </c>
      <c r="AS3188" s="22">
        <f t="shared" si="787"/>
        <v>1</v>
      </c>
      <c r="AT3188" s="238" t="str">
        <f t="shared" si="789"/>
        <v>0-3 months</v>
      </c>
    </row>
    <row r="3189" spans="1:46" s="12" customFormat="1">
      <c r="A3189" s="13" t="s">
        <v>42</v>
      </c>
      <c r="B3189" s="179">
        <v>2023</v>
      </c>
      <c r="C3189" s="179">
        <v>7</v>
      </c>
      <c r="D3189" s="39" t="str">
        <f t="shared" si="80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80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80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85">
        <f t="shared" si="808"/>
        <v>96120</v>
      </c>
      <c r="AD3189" s="141">
        <v>0.12</v>
      </c>
      <c r="AE3189" s="186">
        <f t="shared" si="80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236" t="str">
        <f t="shared" si="788"/>
        <v>YAMAHA_Mounter</v>
      </c>
      <c r="AS3189" s="22">
        <f t="shared" si="787"/>
        <v>4</v>
      </c>
      <c r="AT3189" s="238" t="str">
        <f t="shared" si="789"/>
        <v>4-6 months</v>
      </c>
    </row>
    <row r="3190" spans="1:46" s="12" customFormat="1">
      <c r="A3190" s="13" t="s">
        <v>42</v>
      </c>
      <c r="B3190" s="179">
        <v>2023</v>
      </c>
      <c r="C3190" s="179">
        <v>7</v>
      </c>
      <c r="D3190" s="39" t="str">
        <f t="shared" si="80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80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80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85">
        <f t="shared" si="808"/>
        <v>97560</v>
      </c>
      <c r="AD3190" s="141">
        <v>0.12</v>
      </c>
      <c r="AE3190" s="186">
        <f t="shared" si="80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236" t="str">
        <f t="shared" si="788"/>
        <v>YAMAHA_Mounter</v>
      </c>
      <c r="AS3190" s="22" t="str">
        <f t="shared" si="787"/>
        <v/>
      </c>
      <c r="AT3190" s="238" t="str">
        <f t="shared" si="789"/>
        <v/>
      </c>
    </row>
    <row r="3191" spans="1:46" s="12" customFormat="1">
      <c r="A3191" s="13" t="s">
        <v>42</v>
      </c>
      <c r="B3191" s="179">
        <v>2023</v>
      </c>
      <c r="C3191" s="179">
        <v>7</v>
      </c>
      <c r="D3191" s="39" t="str">
        <f t="shared" si="80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80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80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85">
        <f t="shared" si="808"/>
        <v>97560</v>
      </c>
      <c r="AD3191" s="141">
        <v>0.12</v>
      </c>
      <c r="AE3191" s="186">
        <f t="shared" si="80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236" t="str">
        <f t="shared" si="788"/>
        <v>YAMAHA_Mounter</v>
      </c>
      <c r="AS3191" s="22" t="str">
        <f t="shared" si="787"/>
        <v/>
      </c>
      <c r="AT3191" s="238" t="str">
        <f t="shared" si="789"/>
        <v/>
      </c>
    </row>
    <row r="3192" spans="1:46" s="12" customFormat="1">
      <c r="A3192" s="13" t="s">
        <v>35</v>
      </c>
      <c r="B3192" s="179">
        <v>2021</v>
      </c>
      <c r="C3192" s="179">
        <v>2</v>
      </c>
      <c r="D3192" s="39" t="str">
        <f t="shared" si="80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80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80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85">
        <f t="shared" si="808"/>
        <v>57885.599999999999</v>
      </c>
      <c r="AD3192" s="141">
        <v>0.12</v>
      </c>
      <c r="AE3192" s="186">
        <f t="shared" si="80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810"/>
        <v>25752187.776991155</v>
      </c>
      <c r="AJ3192" s="19">
        <f t="shared" si="811"/>
        <v>3021137.4182389388</v>
      </c>
      <c r="AK3192" s="20">
        <f t="shared" si="812"/>
        <v>0.11731575757374055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236" t="str">
        <f t="shared" si="788"/>
        <v>YAMAHA_Mounter</v>
      </c>
      <c r="AS3192" s="22" t="str">
        <f t="shared" si="787"/>
        <v/>
      </c>
      <c r="AT3192" s="238" t="str">
        <f t="shared" si="789"/>
        <v/>
      </c>
    </row>
    <row r="3193" spans="1:46" s="12" customFormat="1">
      <c r="A3193" s="195" t="s">
        <v>41</v>
      </c>
      <c r="B3193" s="179"/>
      <c r="C3193" s="179" t="s">
        <v>170</v>
      </c>
      <c r="D3193" s="39" t="str">
        <f t="shared" si="80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80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80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85">
        <f t="shared" si="808"/>
        <v>137628.3185840708</v>
      </c>
      <c r="AD3193" s="141">
        <v>0.12</v>
      </c>
      <c r="AE3193" s="186">
        <f t="shared" si="80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236" t="str">
        <f t="shared" si="788"/>
        <v>HELLER</v>
      </c>
      <c r="AS3193" s="22" t="str">
        <f t="shared" si="787"/>
        <v/>
      </c>
      <c r="AT3193" s="238" t="str">
        <f t="shared" si="789"/>
        <v/>
      </c>
    </row>
    <row r="3194" spans="1:46" s="12" customFormat="1">
      <c r="A3194" s="195" t="s">
        <v>42</v>
      </c>
      <c r="B3194" s="179"/>
      <c r="C3194" s="179" t="s">
        <v>170</v>
      </c>
      <c r="D3194" s="39" t="str">
        <f t="shared" si="80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80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80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85">
        <f t="shared" si="808"/>
        <v>71136</v>
      </c>
      <c r="AD3194" s="141">
        <v>0.12</v>
      </c>
      <c r="AE3194" s="186">
        <f t="shared" si="80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236" t="str">
        <f t="shared" si="788"/>
        <v>HELLER</v>
      </c>
      <c r="AS3194" s="22" t="str">
        <f t="shared" si="787"/>
        <v/>
      </c>
      <c r="AT3194" s="238" t="str">
        <f t="shared" si="789"/>
        <v/>
      </c>
    </row>
    <row r="3195" spans="1:46" s="12" customFormat="1">
      <c r="A3195" s="13" t="s">
        <v>35</v>
      </c>
      <c r="B3195" s="179">
        <v>2021</v>
      </c>
      <c r="C3195" s="179">
        <v>2</v>
      </c>
      <c r="D3195" s="39" t="str">
        <f t="shared" si="80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80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80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85">
        <f t="shared" si="808"/>
        <v>74796</v>
      </c>
      <c r="AD3195" s="141">
        <v>0.12</v>
      </c>
      <c r="AE3195" s="186">
        <f t="shared" si="80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810"/>
        <v>25752187.776991155</v>
      </c>
      <c r="AJ3195" s="19">
        <f t="shared" si="811"/>
        <v>3021137.4182389388</v>
      </c>
      <c r="AK3195" s="20">
        <f t="shared" si="812"/>
        <v>0.11731575757374055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236" t="str">
        <f t="shared" si="788"/>
        <v>YAMAHA_Mounter</v>
      </c>
      <c r="AS3195" s="22" t="str">
        <f t="shared" si="787"/>
        <v/>
      </c>
      <c r="AT3195" s="238" t="str">
        <f t="shared" si="789"/>
        <v/>
      </c>
    </row>
    <row r="3196" spans="1:46" s="12" customFormat="1">
      <c r="A3196" s="13" t="s">
        <v>40</v>
      </c>
      <c r="B3196" s="179">
        <v>2021</v>
      </c>
      <c r="C3196" s="179">
        <v>12</v>
      </c>
      <c r="D3196" s="39" t="str">
        <f t="shared" si="80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80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80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85">
        <f t="shared" si="808"/>
        <v>109981.572</v>
      </c>
      <c r="AD3196" s="141">
        <v>0.1943</v>
      </c>
      <c r="AE3196" s="186">
        <f t="shared" si="80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236" t="str">
        <f t="shared" si="788"/>
        <v>YAMAHA_Non_Mounter</v>
      </c>
      <c r="AS3196" s="22" t="str">
        <f t="shared" si="787"/>
        <v/>
      </c>
      <c r="AT3196" s="238" t="str">
        <f t="shared" si="789"/>
        <v/>
      </c>
    </row>
    <row r="3197" spans="1:46" s="12" customFormat="1">
      <c r="A3197" s="13" t="s">
        <v>42</v>
      </c>
      <c r="B3197" s="179">
        <v>2023</v>
      </c>
      <c r="C3197" s="179">
        <v>8</v>
      </c>
      <c r="D3197" s="39" t="str">
        <f t="shared" si="80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80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80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815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85">
        <f t="shared" si="808"/>
        <v>73170</v>
      </c>
      <c r="AD3197" s="141">
        <v>0.12</v>
      </c>
      <c r="AE3197" s="186">
        <f t="shared" si="80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236" t="str">
        <f t="shared" si="788"/>
        <v>YAMAHA_Mounter</v>
      </c>
      <c r="AS3197" s="22" t="str">
        <f t="shared" si="787"/>
        <v/>
      </c>
      <c r="AT3197" s="238" t="str">
        <f t="shared" si="789"/>
        <v/>
      </c>
    </row>
    <row r="3198" spans="1:46" s="12" customFormat="1">
      <c r="A3198" s="13" t="s">
        <v>42</v>
      </c>
      <c r="B3198" s="179">
        <v>2023</v>
      </c>
      <c r="C3198" s="179">
        <v>8</v>
      </c>
      <c r="D3198" s="39" t="str">
        <f t="shared" si="80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80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80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815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85">
        <f t="shared" si="808"/>
        <v>73170</v>
      </c>
      <c r="AD3198" s="141">
        <v>0.12</v>
      </c>
      <c r="AE3198" s="186">
        <f t="shared" si="80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236" t="str">
        <f t="shared" si="788"/>
        <v>YAMAHA_Mounter</v>
      </c>
      <c r="AS3198" s="22" t="str">
        <f t="shared" si="787"/>
        <v/>
      </c>
      <c r="AT3198" s="238" t="str">
        <f t="shared" si="789"/>
        <v/>
      </c>
    </row>
    <row r="3199" spans="1:46" s="12" customFormat="1">
      <c r="A3199" s="13" t="s">
        <v>42</v>
      </c>
      <c r="B3199" s="179">
        <v>2023</v>
      </c>
      <c r="C3199" s="179">
        <v>8</v>
      </c>
      <c r="D3199" s="39" t="str">
        <f t="shared" si="80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80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80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815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85">
        <f t="shared" si="808"/>
        <v>73170</v>
      </c>
      <c r="AD3199" s="141">
        <v>0.12</v>
      </c>
      <c r="AE3199" s="186">
        <f t="shared" si="80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236" t="str">
        <f t="shared" si="788"/>
        <v>YAMAHA_Mounter</v>
      </c>
      <c r="AS3199" s="22" t="str">
        <f t="shared" si="787"/>
        <v/>
      </c>
      <c r="AT3199" s="238" t="str">
        <f t="shared" si="789"/>
        <v/>
      </c>
    </row>
    <row r="3200" spans="1:46" s="12" customFormat="1">
      <c r="A3200" s="13" t="s">
        <v>42</v>
      </c>
      <c r="B3200" s="179">
        <v>2023</v>
      </c>
      <c r="C3200" s="179">
        <v>8</v>
      </c>
      <c r="D3200" s="39" t="str">
        <f t="shared" si="80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80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80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815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85">
        <f t="shared" si="808"/>
        <v>73170</v>
      </c>
      <c r="AD3200" s="141">
        <v>0.12</v>
      </c>
      <c r="AE3200" s="186">
        <f t="shared" si="80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236" t="str">
        <f t="shared" si="788"/>
        <v>YAMAHA_Mounter</v>
      </c>
      <c r="AS3200" s="22" t="str">
        <f t="shared" si="787"/>
        <v/>
      </c>
      <c r="AT3200" s="238" t="str">
        <f t="shared" si="789"/>
        <v/>
      </c>
    </row>
    <row r="3201" spans="1:46" s="12" customFormat="1">
      <c r="A3201" s="13" t="s">
        <v>42</v>
      </c>
      <c r="B3201" s="179">
        <v>2023</v>
      </c>
      <c r="C3201" s="179">
        <v>9</v>
      </c>
      <c r="D3201" s="39" t="str">
        <f t="shared" si="80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80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80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815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85">
        <f t="shared" si="808"/>
        <v>110568</v>
      </c>
      <c r="AD3201" s="141">
        <v>0.12</v>
      </c>
      <c r="AE3201" s="186">
        <f t="shared" si="80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236" t="str">
        <f t="shared" si="788"/>
        <v>YAMAHA_Mounter</v>
      </c>
      <c r="AS3201" s="22" t="str">
        <f t="shared" si="787"/>
        <v/>
      </c>
      <c r="AT3201" s="238" t="str">
        <f t="shared" si="789"/>
        <v/>
      </c>
    </row>
    <row r="3202" spans="1:46" s="12" customFormat="1">
      <c r="A3202" s="13" t="s">
        <v>42</v>
      </c>
      <c r="B3202" s="179">
        <v>2023</v>
      </c>
      <c r="C3202" s="179">
        <v>9</v>
      </c>
      <c r="D3202" s="39" t="str">
        <f t="shared" si="80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80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80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815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85">
        <f t="shared" si="808"/>
        <v>58490.471999999994</v>
      </c>
      <c r="AD3202" s="141">
        <v>0.12</v>
      </c>
      <c r="AE3202" s="186">
        <f t="shared" si="80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236" t="str">
        <f t="shared" si="788"/>
        <v>YAMAHA_Mounter</v>
      </c>
      <c r="AS3202" s="22" t="str">
        <f t="shared" ref="AS3202:AS3265" si="816">IFERROR(IF(OR(G3202="TBA", G3202=""), "", DATEDIF(DATE(B3202, C3202, 1), DATE(F3202, G3202, 1), "M")),"")</f>
        <v/>
      </c>
      <c r="AT3202" s="238" t="str">
        <f t="shared" si="789"/>
        <v/>
      </c>
    </row>
    <row r="3203" spans="1:46" s="12" customFormat="1">
      <c r="A3203" s="195" t="s">
        <v>40</v>
      </c>
      <c r="B3203" s="179"/>
      <c r="C3203" s="179" t="s">
        <v>170</v>
      </c>
      <c r="D3203" s="39" t="str">
        <f t="shared" si="80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80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80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815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85">
        <f t="shared" si="808"/>
        <v>95076.285000000003</v>
      </c>
      <c r="AD3203" s="141">
        <v>0.1231</v>
      </c>
      <c r="AE3203" s="186">
        <f t="shared" si="80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810"/>
        <v>25752187.776991155</v>
      </c>
      <c r="AJ3203" s="19">
        <f t="shared" si="811"/>
        <v>3021137.4182389388</v>
      </c>
      <c r="AK3203" s="20">
        <f t="shared" si="812"/>
        <v>0.11731575757374055</v>
      </c>
      <c r="AL3203" s="17"/>
      <c r="AM3203" s="17"/>
      <c r="AN3203" s="17"/>
      <c r="AO3203" s="17" t="s">
        <v>3003</v>
      </c>
      <c r="AP3203" s="28" t="str">
        <f t="shared" si="813"/>
        <v>TBATBA</v>
      </c>
      <c r="AQ3203" s="28" t="str">
        <f t="shared" si="814"/>
        <v>TBATBAJPY</v>
      </c>
      <c r="AR3203" s="236" t="str">
        <f t="shared" ref="AR3203:AR3266" si="817">IFERROR(IF(AND(M3203="YAMAHA", R3203="C28"), "YAMAHA_Non_Mounter", IF(AND(M3203="YAMAHA", R3203="C49"), "YAMAHA_Mounter", M3203)),"")</f>
        <v>YAMAHA_Mounter</v>
      </c>
      <c r="AS3203" s="22" t="str">
        <f t="shared" si="816"/>
        <v/>
      </c>
      <c r="AT3203" s="238" t="str">
        <f t="shared" ref="AT3203:AT3266" si="818">IF(ISNUMBER(AS3203), IF(AS3203&gt;=0, IF(AS3203&lt;=3, "0-3 months", IF(AS3203&lt;=6, "4-6 months", "&gt; 6 months"))), "")</f>
        <v/>
      </c>
    </row>
    <row r="3204" spans="1:46" s="12" customFormat="1">
      <c r="A3204" s="195" t="s">
        <v>40</v>
      </c>
      <c r="B3204" s="179"/>
      <c r="C3204" s="179" t="s">
        <v>170</v>
      </c>
      <c r="D3204" s="39" t="str">
        <f t="shared" si="80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80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80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815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85">
        <f t="shared" si="808"/>
        <v>66720.2</v>
      </c>
      <c r="AD3204" s="141">
        <v>0.1231</v>
      </c>
      <c r="AE3204" s="186">
        <f t="shared" si="80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810"/>
        <v>25752187.776991155</v>
      </c>
      <c r="AJ3204" s="19">
        <f t="shared" si="811"/>
        <v>3021137.4182389388</v>
      </c>
      <c r="AK3204" s="20">
        <f t="shared" si="812"/>
        <v>0.11731575757374055</v>
      </c>
      <c r="AL3204" s="17"/>
      <c r="AM3204" s="17"/>
      <c r="AN3204" s="17"/>
      <c r="AO3204" s="17" t="s">
        <v>3003</v>
      </c>
      <c r="AP3204" s="28" t="str">
        <f t="shared" si="813"/>
        <v>TBATBA</v>
      </c>
      <c r="AQ3204" s="28" t="str">
        <f t="shared" si="814"/>
        <v>TBATBAJPY</v>
      </c>
      <c r="AR3204" s="236" t="str">
        <f t="shared" si="817"/>
        <v>YAMAHA_Mounter</v>
      </c>
      <c r="AS3204" s="22" t="str">
        <f t="shared" si="816"/>
        <v/>
      </c>
      <c r="AT3204" s="238" t="str">
        <f t="shared" si="818"/>
        <v/>
      </c>
    </row>
    <row r="3205" spans="1:46" s="12" customFormat="1">
      <c r="A3205" s="195" t="s">
        <v>40</v>
      </c>
      <c r="B3205" s="179"/>
      <c r="C3205" s="179" t="s">
        <v>170</v>
      </c>
      <c r="D3205" s="39" t="str">
        <f t="shared" si="80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80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80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815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85">
        <f t="shared" si="808"/>
        <v>66720.2</v>
      </c>
      <c r="AD3205" s="141">
        <v>0.1231</v>
      </c>
      <c r="AE3205" s="186">
        <f t="shared" si="80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810"/>
        <v>25752187.776991155</v>
      </c>
      <c r="AJ3205" s="19">
        <f t="shared" si="811"/>
        <v>3021137.4182389388</v>
      </c>
      <c r="AK3205" s="20">
        <f t="shared" si="812"/>
        <v>0.11731575757374055</v>
      </c>
      <c r="AL3205" s="17"/>
      <c r="AM3205" s="17"/>
      <c r="AN3205" s="17"/>
      <c r="AO3205" s="17" t="s">
        <v>3003</v>
      </c>
      <c r="AP3205" s="28" t="str">
        <f t="shared" si="813"/>
        <v>TBATBA</v>
      </c>
      <c r="AQ3205" s="28" t="str">
        <f t="shared" si="814"/>
        <v>TBATBAJPY</v>
      </c>
      <c r="AR3205" s="236" t="str">
        <f t="shared" si="817"/>
        <v>YAMAHA_Mounter</v>
      </c>
      <c r="AS3205" s="22" t="str">
        <f t="shared" si="816"/>
        <v/>
      </c>
      <c r="AT3205" s="238" t="str">
        <f t="shared" si="818"/>
        <v/>
      </c>
    </row>
    <row r="3206" spans="1:46" s="12" customFormat="1">
      <c r="A3206" s="195" t="s">
        <v>40</v>
      </c>
      <c r="B3206" s="179"/>
      <c r="C3206" s="179" t="s">
        <v>170</v>
      </c>
      <c r="D3206" s="39" t="str">
        <f t="shared" si="80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80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80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815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85">
        <f t="shared" si="808"/>
        <v>66720.2</v>
      </c>
      <c r="AD3206" s="141">
        <v>0.1231</v>
      </c>
      <c r="AE3206" s="186">
        <f t="shared" si="80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810"/>
        <v>25752187.776991155</v>
      </c>
      <c r="AJ3206" s="19">
        <f t="shared" si="811"/>
        <v>3021137.4182389388</v>
      </c>
      <c r="AK3206" s="20">
        <f t="shared" si="812"/>
        <v>0.11731575757374055</v>
      </c>
      <c r="AL3206" s="17"/>
      <c r="AM3206" s="17"/>
      <c r="AN3206" s="17"/>
      <c r="AO3206" s="17" t="s">
        <v>3003</v>
      </c>
      <c r="AP3206" s="28" t="str">
        <f t="shared" si="813"/>
        <v>TBATBA</v>
      </c>
      <c r="AQ3206" s="28" t="str">
        <f t="shared" si="814"/>
        <v>TBATBAJPY</v>
      </c>
      <c r="AR3206" s="236" t="str">
        <f t="shared" si="817"/>
        <v>YAMAHA_Mounter</v>
      </c>
      <c r="AS3206" s="22" t="str">
        <f t="shared" si="816"/>
        <v/>
      </c>
      <c r="AT3206" s="238" t="str">
        <f t="shared" si="818"/>
        <v/>
      </c>
    </row>
    <row r="3207" spans="1:46" s="12" customFormat="1">
      <c r="A3207" s="13" t="s">
        <v>42</v>
      </c>
      <c r="B3207" s="179">
        <v>2023</v>
      </c>
      <c r="C3207" s="179">
        <v>11</v>
      </c>
      <c r="D3207" s="39" t="str">
        <f t="shared" si="80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80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80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85">
        <f t="shared" si="808"/>
        <v>81500.147999999986</v>
      </c>
      <c r="AD3207" s="141">
        <v>0.12509999999999999</v>
      </c>
      <c r="AE3207" s="186">
        <f t="shared" si="80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236" t="str">
        <f t="shared" si="817"/>
        <v>YAMAHA_Mounter</v>
      </c>
      <c r="AS3207" s="22">
        <f t="shared" si="816"/>
        <v>0</v>
      </c>
      <c r="AT3207" s="238" t="str">
        <f t="shared" si="818"/>
        <v>0-3 months</v>
      </c>
    </row>
    <row r="3208" spans="1:46" s="12" customFormat="1">
      <c r="A3208" s="13" t="s">
        <v>42</v>
      </c>
      <c r="B3208" s="179">
        <v>2023</v>
      </c>
      <c r="C3208" s="179">
        <v>11</v>
      </c>
      <c r="D3208" s="39" t="str">
        <f t="shared" si="80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80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80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85">
        <f t="shared" si="808"/>
        <v>48098.447999999997</v>
      </c>
      <c r="AD3208" s="141">
        <v>0.12509999999999999</v>
      </c>
      <c r="AE3208" s="186">
        <f t="shared" si="80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236" t="str">
        <f t="shared" si="817"/>
        <v>YAMAHA_Mounter</v>
      </c>
      <c r="AS3208" s="22">
        <f t="shared" si="816"/>
        <v>0</v>
      </c>
      <c r="AT3208" s="238" t="str">
        <f t="shared" si="818"/>
        <v>0-3 months</v>
      </c>
    </row>
    <row r="3209" spans="1:46" s="12" customFormat="1">
      <c r="A3209" s="13" t="s">
        <v>42</v>
      </c>
      <c r="B3209" s="179">
        <v>2023</v>
      </c>
      <c r="C3209" s="179">
        <v>11</v>
      </c>
      <c r="D3209" s="39" t="str">
        <f t="shared" si="80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80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80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85">
        <f t="shared" si="808"/>
        <v>80197.187999999995</v>
      </c>
      <c r="AD3209" s="141">
        <v>0.1231</v>
      </c>
      <c r="AE3209" s="186">
        <f t="shared" si="80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236" t="str">
        <f t="shared" si="817"/>
        <v>YAMAHA_Mounter</v>
      </c>
      <c r="AS3209" s="22">
        <f t="shared" si="816"/>
        <v>0</v>
      </c>
      <c r="AT3209" s="238" t="str">
        <f t="shared" si="818"/>
        <v>0-3 months</v>
      </c>
    </row>
    <row r="3210" spans="1:46" s="12" customFormat="1">
      <c r="A3210" s="13" t="s">
        <v>42</v>
      </c>
      <c r="B3210" s="179">
        <v>2023</v>
      </c>
      <c r="C3210" s="179">
        <v>12</v>
      </c>
      <c r="D3210" s="39" t="str">
        <f t="shared" si="80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804"/>
        <v>Q4</v>
      </c>
      <c r="J3210" s="142" t="s">
        <v>3242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80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819"/>
        <v>1.13</v>
      </c>
      <c r="Z3210" s="18">
        <f t="shared" si="806"/>
        <v>554800</v>
      </c>
      <c r="AA3210" s="13">
        <v>1.1000000000000001</v>
      </c>
      <c r="AB3210" s="21">
        <f t="shared" si="807"/>
        <v>540070.79646017705</v>
      </c>
      <c r="AC3210" s="185">
        <f t="shared" si="808"/>
        <v>75987.961061946902</v>
      </c>
      <c r="AD3210" s="141">
        <v>0.14069999999999999</v>
      </c>
      <c r="AE3210" s="186">
        <f t="shared" si="80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810"/>
        <v>21594188.700884957</v>
      </c>
      <c r="AJ3210" s="19">
        <f t="shared" si="811"/>
        <v>2559339.3921844242</v>
      </c>
      <c r="AK3210" s="20">
        <f t="shared" si="812"/>
        <v>0.11851982158883048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236" t="str">
        <f t="shared" si="817"/>
        <v>YAMAHA_Mounter</v>
      </c>
      <c r="AS3210" s="22">
        <f t="shared" si="816"/>
        <v>1</v>
      </c>
      <c r="AT3210" s="238" t="str">
        <f t="shared" si="818"/>
        <v>0-3 months</v>
      </c>
    </row>
    <row r="3211" spans="1:46" s="12" customFormat="1">
      <c r="A3211" s="195" t="s">
        <v>42</v>
      </c>
      <c r="B3211" s="23">
        <v>2023</v>
      </c>
      <c r="C3211" s="179">
        <v>12</v>
      </c>
      <c r="D3211" s="39" t="str">
        <f t="shared" si="80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804"/>
        <v>Q4</v>
      </c>
      <c r="J3211" s="29" t="s">
        <v>3060</v>
      </c>
      <c r="K3211" s="29" t="s">
        <v>3061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80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41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21594188.700884957</v>
      </c>
      <c r="AJ3211" s="27">
        <f t="shared" si="811"/>
        <v>2559339.3921844242</v>
      </c>
      <c r="AK3211" s="28">
        <f t="shared" si="812"/>
        <v>0.11851982158883048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236" t="str">
        <f t="shared" si="817"/>
        <v>YAMAHA_Mounter</v>
      </c>
      <c r="AS3211" s="22">
        <f t="shared" si="816"/>
        <v>1</v>
      </c>
      <c r="AT3211" s="238" t="str">
        <f t="shared" si="818"/>
        <v>0-3 months</v>
      </c>
    </row>
    <row r="3212" spans="1:46" s="12" customFormat="1">
      <c r="A3212" s="195" t="s">
        <v>42</v>
      </c>
      <c r="B3212" s="23">
        <v>2023</v>
      </c>
      <c r="C3212" s="179">
        <v>12</v>
      </c>
      <c r="D3212" s="39" t="str">
        <f t="shared" si="80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804"/>
        <v>Q4</v>
      </c>
      <c r="J3212" s="29" t="s">
        <v>3060</v>
      </c>
      <c r="K3212" s="29" t="s">
        <v>3061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80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41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21594188.700884957</v>
      </c>
      <c r="AJ3212" s="27">
        <f t="shared" si="811"/>
        <v>2559339.3921844242</v>
      </c>
      <c r="AK3212" s="28">
        <f t="shared" si="812"/>
        <v>0.11851982158883048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236" t="str">
        <f t="shared" si="817"/>
        <v>YAMAHA_Mounter</v>
      </c>
      <c r="AS3212" s="22">
        <f t="shared" si="816"/>
        <v>1</v>
      </c>
      <c r="AT3212" s="238" t="str">
        <f t="shared" si="818"/>
        <v>0-3 months</v>
      </c>
    </row>
    <row r="3213" spans="1:46" s="12" customFormat="1">
      <c r="A3213" s="195" t="s">
        <v>42</v>
      </c>
      <c r="B3213" s="23">
        <v>2023</v>
      </c>
      <c r="C3213" s="179">
        <v>12</v>
      </c>
      <c r="D3213" s="39" t="str">
        <f t="shared" si="80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804"/>
        <v>Q4</v>
      </c>
      <c r="J3213" s="29" t="s">
        <v>3153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80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41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21594188.700884957</v>
      </c>
      <c r="AJ3213" s="27">
        <f t="shared" si="811"/>
        <v>2559339.3921844242</v>
      </c>
      <c r="AK3213" s="28">
        <f t="shared" si="812"/>
        <v>0.11851982158883048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236" t="str">
        <f t="shared" si="817"/>
        <v>YAMAHA_Mounter</v>
      </c>
      <c r="AS3213" s="22">
        <f t="shared" si="816"/>
        <v>1</v>
      </c>
      <c r="AT3213" s="238" t="str">
        <f t="shared" si="818"/>
        <v>0-3 months</v>
      </c>
    </row>
    <row r="3214" spans="1:46" s="12" customFormat="1">
      <c r="A3214" s="195" t="s">
        <v>42</v>
      </c>
      <c r="B3214" s="23">
        <v>2023</v>
      </c>
      <c r="C3214" s="179">
        <v>12</v>
      </c>
      <c r="D3214" s="39" t="str">
        <f t="shared" si="80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804"/>
        <v>Q4</v>
      </c>
      <c r="J3214" s="29" t="s">
        <v>3153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80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41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21594188.700884957</v>
      </c>
      <c r="AJ3214" s="27">
        <f t="shared" si="811"/>
        <v>2559339.3921844242</v>
      </c>
      <c r="AK3214" s="28">
        <f t="shared" si="812"/>
        <v>0.11851982158883048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236" t="str">
        <f t="shared" si="817"/>
        <v>YAMAHA_Mounter</v>
      </c>
      <c r="AS3214" s="22">
        <f t="shared" si="816"/>
        <v>1</v>
      </c>
      <c r="AT3214" s="238" t="str">
        <f t="shared" si="818"/>
        <v>0-3 months</v>
      </c>
    </row>
    <row r="3215" spans="1:46" s="12" customFormat="1">
      <c r="A3215" s="195" t="s">
        <v>42</v>
      </c>
      <c r="B3215" s="23">
        <v>2023</v>
      </c>
      <c r="C3215" s="179">
        <v>12</v>
      </c>
      <c r="D3215" s="39" t="str">
        <f t="shared" si="80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804"/>
        <v>Q4</v>
      </c>
      <c r="J3215" s="29" t="s">
        <v>3153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80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41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21594188.700884957</v>
      </c>
      <c r="AJ3215" s="27">
        <f t="shared" si="811"/>
        <v>2559339.3921844242</v>
      </c>
      <c r="AK3215" s="28">
        <f t="shared" si="812"/>
        <v>0.11851982158883048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236" t="str">
        <f t="shared" si="817"/>
        <v>YAMAHA_Mounter</v>
      </c>
      <c r="AS3215" s="22">
        <f t="shared" si="816"/>
        <v>1</v>
      </c>
      <c r="AT3215" s="238" t="str">
        <f t="shared" si="818"/>
        <v>0-3 months</v>
      </c>
    </row>
    <row r="3216" spans="1:46" s="12" customFormat="1">
      <c r="A3216" s="195" t="s">
        <v>42</v>
      </c>
      <c r="B3216" s="23">
        <v>2023</v>
      </c>
      <c r="C3216" s="179">
        <v>12</v>
      </c>
      <c r="D3216" s="39" t="str">
        <f t="shared" si="80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804"/>
        <v>Q4</v>
      </c>
      <c r="J3216" s="29" t="s">
        <v>3153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80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41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21594188.700884957</v>
      </c>
      <c r="AJ3216" s="27">
        <f t="shared" si="811"/>
        <v>2559339.3921844242</v>
      </c>
      <c r="AK3216" s="28">
        <f t="shared" si="812"/>
        <v>0.11851982158883048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236" t="str">
        <f t="shared" si="817"/>
        <v>YAMAHA_Mounter</v>
      </c>
      <c r="AS3216" s="22">
        <f t="shared" si="816"/>
        <v>1</v>
      </c>
      <c r="AT3216" s="238" t="str">
        <f t="shared" si="818"/>
        <v>0-3 months</v>
      </c>
    </row>
    <row r="3217" spans="1:46" s="12" customFormat="1">
      <c r="A3217" s="195" t="s">
        <v>42</v>
      </c>
      <c r="B3217" s="23">
        <v>2023</v>
      </c>
      <c r="C3217" s="179">
        <v>12</v>
      </c>
      <c r="D3217" s="39" t="str">
        <f t="shared" si="80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804"/>
        <v>Q4</v>
      </c>
      <c r="J3217" s="29" t="s">
        <v>3153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80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41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21594188.700884957</v>
      </c>
      <c r="AJ3217" s="27">
        <f t="shared" si="811"/>
        <v>2559339.3921844242</v>
      </c>
      <c r="AK3217" s="28">
        <f t="shared" si="812"/>
        <v>0.11851982158883048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236" t="str">
        <f t="shared" si="817"/>
        <v>YAMAHA_Mounter</v>
      </c>
      <c r="AS3217" s="22">
        <f t="shared" si="816"/>
        <v>1</v>
      </c>
      <c r="AT3217" s="238" t="str">
        <f t="shared" si="818"/>
        <v>0-3 months</v>
      </c>
    </row>
    <row r="3218" spans="1:46" s="12" customFormat="1">
      <c r="A3218" s="195" t="s">
        <v>42</v>
      </c>
      <c r="B3218" s="23">
        <v>2023</v>
      </c>
      <c r="C3218" s="179">
        <v>12</v>
      </c>
      <c r="D3218" s="39" t="str">
        <f t="shared" si="80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804"/>
        <v>Q4</v>
      </c>
      <c r="J3218" s="29" t="s">
        <v>3153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80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41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21594188.700884957</v>
      </c>
      <c r="AJ3218" s="27">
        <f t="shared" si="811"/>
        <v>2559339.3921844242</v>
      </c>
      <c r="AK3218" s="28">
        <f t="shared" si="812"/>
        <v>0.11851982158883048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236" t="str">
        <f t="shared" si="817"/>
        <v>YAMAHA_Mounter</v>
      </c>
      <c r="AS3218" s="22">
        <f t="shared" si="816"/>
        <v>1</v>
      </c>
      <c r="AT3218" s="238" t="str">
        <f t="shared" si="818"/>
        <v>0-3 months</v>
      </c>
    </row>
    <row r="3219" spans="1:46" s="12" customFormat="1">
      <c r="A3219" s="195" t="s">
        <v>42</v>
      </c>
      <c r="B3219" s="23">
        <v>2023</v>
      </c>
      <c r="C3219" s="179">
        <v>12</v>
      </c>
      <c r="D3219" s="39" t="str">
        <f t="shared" si="80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804"/>
        <v>Q4</v>
      </c>
      <c r="J3219" s="29" t="s">
        <v>3154</v>
      </c>
      <c r="K3219" s="29" t="s">
        <v>3155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80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3156</v>
      </c>
      <c r="W3219" s="22" t="s">
        <v>95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41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21594188.700884957</v>
      </c>
      <c r="AJ3219" s="27">
        <f t="shared" si="811"/>
        <v>2559339.3921844242</v>
      </c>
      <c r="AK3219" s="28">
        <f t="shared" si="812"/>
        <v>0.11851982158883048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236" t="str">
        <f t="shared" si="817"/>
        <v>YAMAHA_Mounter</v>
      </c>
      <c r="AS3219" s="22">
        <f t="shared" si="816"/>
        <v>1</v>
      </c>
      <c r="AT3219" s="238" t="str">
        <f t="shared" si="818"/>
        <v>0-3 months</v>
      </c>
    </row>
    <row r="3220" spans="1:46" s="12" customFormat="1">
      <c r="A3220" s="195" t="s">
        <v>42</v>
      </c>
      <c r="B3220" s="23">
        <v>2023</v>
      </c>
      <c r="C3220" s="179">
        <v>12</v>
      </c>
      <c r="D3220" s="39" t="str">
        <f t="shared" si="80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804"/>
        <v>Q4</v>
      </c>
      <c r="J3220" s="29" t="s">
        <v>3154</v>
      </c>
      <c r="K3220" s="29" t="s">
        <v>3155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80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3156</v>
      </c>
      <c r="W3220" s="22" t="s">
        <v>95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41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21594188.700884957</v>
      </c>
      <c r="AJ3220" s="27">
        <f t="shared" si="811"/>
        <v>2559339.3921844242</v>
      </c>
      <c r="AK3220" s="28">
        <f t="shared" si="812"/>
        <v>0.11851982158883048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236" t="str">
        <f t="shared" si="817"/>
        <v>YAMAHA_Mounter</v>
      </c>
      <c r="AS3220" s="22">
        <f t="shared" si="816"/>
        <v>1</v>
      </c>
      <c r="AT3220" s="238" t="str">
        <f t="shared" si="818"/>
        <v>0-3 months</v>
      </c>
    </row>
    <row r="3221" spans="1:46" s="12" customFormat="1">
      <c r="A3221" s="195" t="s">
        <v>42</v>
      </c>
      <c r="B3221" s="23">
        <v>2023</v>
      </c>
      <c r="C3221" s="179">
        <v>12</v>
      </c>
      <c r="D3221" s="39" t="str">
        <f t="shared" si="80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804"/>
        <v>Q4</v>
      </c>
      <c r="J3221" s="29" t="s">
        <v>3154</v>
      </c>
      <c r="K3221" s="29" t="s">
        <v>3155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80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3156</v>
      </c>
      <c r="W3221" s="22" t="s">
        <v>95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41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21594188.700884957</v>
      </c>
      <c r="AJ3221" s="27">
        <f t="shared" si="811"/>
        <v>2559339.3921844242</v>
      </c>
      <c r="AK3221" s="28">
        <f t="shared" si="812"/>
        <v>0.11851982158883048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236" t="str">
        <f t="shared" si="817"/>
        <v>YAMAHA_Mounter</v>
      </c>
      <c r="AS3221" s="22">
        <f t="shared" si="816"/>
        <v>1</v>
      </c>
      <c r="AT3221" s="238" t="str">
        <f t="shared" si="818"/>
        <v>0-3 months</v>
      </c>
    </row>
    <row r="3222" spans="1:46" s="12" customFormat="1">
      <c r="A3222" s="195" t="s">
        <v>42</v>
      </c>
      <c r="B3222" s="23">
        <v>2023</v>
      </c>
      <c r="C3222" s="179">
        <v>12</v>
      </c>
      <c r="D3222" s="39" t="str">
        <f t="shared" si="80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804"/>
        <v>Q4</v>
      </c>
      <c r="J3222" s="29" t="s">
        <v>3157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80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41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21594188.700884957</v>
      </c>
      <c r="AJ3222" s="27">
        <f t="shared" si="811"/>
        <v>2559339.3921844242</v>
      </c>
      <c r="AK3222" s="28">
        <f t="shared" si="812"/>
        <v>0.11851982158883048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236" t="str">
        <f t="shared" si="817"/>
        <v>YAMAHA_Mounter</v>
      </c>
      <c r="AS3222" s="22">
        <f t="shared" si="816"/>
        <v>1</v>
      </c>
      <c r="AT3222" s="238" t="str">
        <f t="shared" si="818"/>
        <v>0-3 months</v>
      </c>
    </row>
    <row r="3223" spans="1:46" s="12" customFormat="1">
      <c r="A3223" s="195" t="s">
        <v>42</v>
      </c>
      <c r="B3223" s="23">
        <v>2024</v>
      </c>
      <c r="C3223" s="179">
        <v>1</v>
      </c>
      <c r="D3223" s="39" t="str">
        <f t="shared" si="80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804"/>
        <v>Q4</v>
      </c>
      <c r="J3223" s="29" t="s">
        <v>3225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80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41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21594188.700884957</v>
      </c>
      <c r="AJ3223" s="27">
        <f t="shared" si="811"/>
        <v>2559339.3921844242</v>
      </c>
      <c r="AK3223" s="28">
        <f t="shared" si="812"/>
        <v>0.11851982158883048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236" t="str">
        <f t="shared" si="817"/>
        <v>YAMAHA_Mounter</v>
      </c>
      <c r="AS3223" s="22">
        <f t="shared" si="816"/>
        <v>0</v>
      </c>
      <c r="AT3223" s="238" t="str">
        <f t="shared" si="818"/>
        <v>0-3 months</v>
      </c>
    </row>
    <row r="3224" spans="1:46" s="12" customFormat="1">
      <c r="A3224" s="13" t="s">
        <v>42</v>
      </c>
      <c r="B3224" s="179">
        <v>2023</v>
      </c>
      <c r="C3224" s="179">
        <v>11</v>
      </c>
      <c r="D3224" s="39" t="str">
        <f t="shared" si="80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80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80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85">
        <f t="shared" si="808"/>
        <v>38419.964999999997</v>
      </c>
      <c r="AD3224" s="141">
        <v>9.0499999999999997E-2</v>
      </c>
      <c r="AE3224" s="186">
        <f t="shared" si="80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236" t="str">
        <f t="shared" si="817"/>
        <v>YAMAHA_Mounter</v>
      </c>
      <c r="AS3224" s="22">
        <f t="shared" si="816"/>
        <v>0</v>
      </c>
      <c r="AT3224" s="238" t="str">
        <f t="shared" si="818"/>
        <v>0-3 months</v>
      </c>
    </row>
    <row r="3225" spans="1:46" s="12" customFormat="1">
      <c r="A3225" s="13" t="s">
        <v>42</v>
      </c>
      <c r="B3225" s="179">
        <v>2023</v>
      </c>
      <c r="C3225" s="179">
        <v>11</v>
      </c>
      <c r="D3225" s="39" t="str">
        <f t="shared" si="80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80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80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85">
        <f t="shared" si="808"/>
        <v>42463.68</v>
      </c>
      <c r="AD3225" s="141">
        <v>0.112</v>
      </c>
      <c r="AE3225" s="186">
        <f t="shared" si="80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236" t="str">
        <f t="shared" si="817"/>
        <v>YAMAHA_Mounter</v>
      </c>
      <c r="AS3225" s="22">
        <f t="shared" si="816"/>
        <v>0</v>
      </c>
      <c r="AT3225" s="238" t="str">
        <f t="shared" si="818"/>
        <v>0-3 months</v>
      </c>
    </row>
    <row r="3226" spans="1:46" s="12" customFormat="1">
      <c r="A3226" s="13" t="s">
        <v>42</v>
      </c>
      <c r="B3226" s="179">
        <v>2023</v>
      </c>
      <c r="C3226" s="179">
        <v>11</v>
      </c>
      <c r="D3226" s="39" t="str">
        <f t="shared" si="80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80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80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85">
        <f t="shared" si="808"/>
        <v>42463.68</v>
      </c>
      <c r="AD3226" s="141">
        <v>0.112</v>
      </c>
      <c r="AE3226" s="186">
        <f t="shared" si="80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236" t="str">
        <f t="shared" si="817"/>
        <v>YAMAHA_Mounter</v>
      </c>
      <c r="AS3226" s="22">
        <f t="shared" si="816"/>
        <v>0</v>
      </c>
      <c r="AT3226" s="238" t="str">
        <f t="shared" si="818"/>
        <v>0-3 months</v>
      </c>
    </row>
    <row r="3227" spans="1:46" s="12" customFormat="1" ht="28">
      <c r="A3227" s="13" t="s">
        <v>42</v>
      </c>
      <c r="B3227" s="179">
        <v>2023</v>
      </c>
      <c r="C3227" s="179">
        <v>11</v>
      </c>
      <c r="D3227" s="39" t="str">
        <f t="shared" si="80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80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80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85">
        <f t="shared" si="808"/>
        <v>874.38184247787626</v>
      </c>
      <c r="AD3227" s="141">
        <v>9.3899999999999997E-2</v>
      </c>
      <c r="AE3227" s="186">
        <f t="shared" si="80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236" t="str">
        <f t="shared" si="817"/>
        <v>YAMAHA_Mounter</v>
      </c>
      <c r="AS3227" s="22">
        <f t="shared" si="816"/>
        <v>0</v>
      </c>
      <c r="AT3227" s="238" t="str">
        <f t="shared" si="818"/>
        <v>0-3 months</v>
      </c>
    </row>
    <row r="3228" spans="1:46" s="12" customFormat="1">
      <c r="A3228" s="195" t="s">
        <v>42</v>
      </c>
      <c r="B3228" s="23">
        <v>2024</v>
      </c>
      <c r="C3228" s="179">
        <v>1</v>
      </c>
      <c r="D3228" s="39" t="str">
        <f t="shared" si="80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804"/>
        <v>Q4</v>
      </c>
      <c r="J3228" s="29" t="s">
        <v>3225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80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41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21594188.700884957</v>
      </c>
      <c r="AJ3228" s="27">
        <f t="shared" si="811"/>
        <v>2559339.3921844242</v>
      </c>
      <c r="AK3228" s="28">
        <f t="shared" si="812"/>
        <v>0.11851982158883048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236" t="str">
        <f t="shared" si="817"/>
        <v>YAMAHA_Mounter</v>
      </c>
      <c r="AS3228" s="22">
        <f t="shared" si="816"/>
        <v>0</v>
      </c>
      <c r="AT3228" s="238" t="str">
        <f t="shared" si="818"/>
        <v>0-3 months</v>
      </c>
    </row>
    <row r="3229" spans="1:46" s="12" customFormat="1">
      <c r="A3229" s="195" t="s">
        <v>42</v>
      </c>
      <c r="B3229" s="23">
        <v>2024</v>
      </c>
      <c r="C3229" s="179">
        <v>1</v>
      </c>
      <c r="D3229" s="39" t="str">
        <f t="shared" si="80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804"/>
        <v>Q4</v>
      </c>
      <c r="J3229" s="29" t="s">
        <v>3231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80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41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21594188.700884957</v>
      </c>
      <c r="AJ3229" s="27">
        <f t="shared" si="811"/>
        <v>2559339.3921844242</v>
      </c>
      <c r="AK3229" s="28">
        <f t="shared" si="812"/>
        <v>0.11851982158883048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236" t="str">
        <f t="shared" si="817"/>
        <v>YAMAHA_Mounter</v>
      </c>
      <c r="AS3229" s="22">
        <f t="shared" si="816"/>
        <v>0</v>
      </c>
      <c r="AT3229" s="238" t="str">
        <f t="shared" si="818"/>
        <v>0-3 months</v>
      </c>
    </row>
    <row r="3230" spans="1:46" s="12" customFormat="1">
      <c r="A3230" s="195" t="s">
        <v>42</v>
      </c>
      <c r="B3230" s="23">
        <v>2023</v>
      </c>
      <c r="C3230" s="179">
        <v>12</v>
      </c>
      <c r="D3230" s="39" t="str">
        <f t="shared" si="80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804"/>
        <v>Q4</v>
      </c>
      <c r="J3230" s="29" t="s">
        <v>3070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80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41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21594188.700884957</v>
      </c>
      <c r="AJ3230" s="27">
        <f t="shared" si="811"/>
        <v>2559339.3921844242</v>
      </c>
      <c r="AK3230" s="28">
        <f t="shared" si="812"/>
        <v>0.11851982158883048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236" t="str">
        <f t="shared" si="817"/>
        <v>SOLDERSTAR</v>
      </c>
      <c r="AS3230" s="22">
        <f t="shared" si="816"/>
        <v>1</v>
      </c>
      <c r="AT3230" s="238" t="str">
        <f t="shared" si="818"/>
        <v>0-3 months</v>
      </c>
    </row>
    <row r="3231" spans="1:46" s="12" customFormat="1">
      <c r="A3231" s="13" t="s">
        <v>42</v>
      </c>
      <c r="B3231" s="179">
        <v>2023</v>
      </c>
      <c r="C3231" s="179">
        <v>11</v>
      </c>
      <c r="D3231" s="39" t="str">
        <f t="shared" si="80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804"/>
        <v>Q3</v>
      </c>
      <c r="J3231" s="191" t="s">
        <v>3017</v>
      </c>
      <c r="K3231" s="191" t="s">
        <v>3018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80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85">
        <f t="shared" si="808"/>
        <v>80931.839461199997</v>
      </c>
      <c r="AD3231" s="141">
        <v>0.1638</v>
      </c>
      <c r="AE3231" s="186">
        <f t="shared" si="80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236" t="str">
        <f t="shared" si="817"/>
        <v>YAMAHA_Mounter</v>
      </c>
      <c r="AS3231" s="22">
        <f t="shared" si="816"/>
        <v>0</v>
      </c>
      <c r="AT3231" s="238" t="str">
        <f t="shared" si="818"/>
        <v>0-3 months</v>
      </c>
    </row>
    <row r="3232" spans="1:46" s="12" customFormat="1">
      <c r="A3232" s="13" t="s">
        <v>42</v>
      </c>
      <c r="B3232" s="179">
        <v>2023</v>
      </c>
      <c r="C3232" s="179">
        <v>11</v>
      </c>
      <c r="D3232" s="39" t="str">
        <f t="shared" si="80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804"/>
        <v>Q3</v>
      </c>
      <c r="J3232" s="191" t="s">
        <v>3019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80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3020</v>
      </c>
      <c r="V3232" s="13" t="s">
        <v>66</v>
      </c>
      <c r="W3232" s="13" t="s">
        <v>50</v>
      </c>
      <c r="X3232" s="192">
        <v>506000</v>
      </c>
      <c r="Y3232" s="196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85">
        <f t="shared" si="808"/>
        <v>76442.046902654882</v>
      </c>
      <c r="AD3232" s="143">
        <v>0.15590000000000001</v>
      </c>
      <c r="AE3232" s="186">
        <f t="shared" si="80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236" t="str">
        <f t="shared" si="817"/>
        <v>YAMAHA_Mounter</v>
      </c>
      <c r="AS3232" s="22">
        <f t="shared" si="816"/>
        <v>1</v>
      </c>
      <c r="AT3232" s="238" t="str">
        <f t="shared" si="818"/>
        <v>0-3 months</v>
      </c>
    </row>
    <row r="3233" spans="1:46" s="12" customFormat="1">
      <c r="A3233" s="13" t="s">
        <v>42</v>
      </c>
      <c r="B3233" s="179">
        <v>2023</v>
      </c>
      <c r="C3233" s="179">
        <v>11</v>
      </c>
      <c r="D3233" s="39" t="str">
        <f t="shared" si="80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804"/>
        <v>Q3</v>
      </c>
      <c r="J3233" s="191" t="s">
        <v>3017</v>
      </c>
      <c r="K3233" s="191" t="s">
        <v>3018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80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85">
        <f t="shared" si="808"/>
        <v>80931.839461199997</v>
      </c>
      <c r="AD3233" s="141">
        <v>0.1638</v>
      </c>
      <c r="AE3233" s="186">
        <f t="shared" si="80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236" t="str">
        <f t="shared" si="817"/>
        <v>YAMAHA_Mounter</v>
      </c>
      <c r="AS3233" s="22">
        <f t="shared" si="816"/>
        <v>0</v>
      </c>
      <c r="AT3233" s="238" t="str">
        <f t="shared" si="818"/>
        <v>0-3 months</v>
      </c>
    </row>
    <row r="3234" spans="1:46" s="12" customFormat="1">
      <c r="A3234" s="13" t="s">
        <v>42</v>
      </c>
      <c r="B3234" s="179">
        <v>2023</v>
      </c>
      <c r="C3234" s="179">
        <v>11</v>
      </c>
      <c r="D3234" s="39" t="str">
        <f t="shared" si="80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804"/>
        <v>Q3</v>
      </c>
      <c r="J3234" s="191" t="s">
        <v>3017</v>
      </c>
      <c r="K3234" s="191" t="s">
        <v>3018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80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85">
        <f t="shared" si="808"/>
        <v>80931.839461199997</v>
      </c>
      <c r="AD3234" s="141">
        <v>0.1638</v>
      </c>
      <c r="AE3234" s="186">
        <f t="shared" si="80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236" t="str">
        <f t="shared" si="817"/>
        <v>YAMAHA_Mounter</v>
      </c>
      <c r="AS3234" s="22">
        <f t="shared" si="816"/>
        <v>0</v>
      </c>
      <c r="AT3234" s="238" t="str">
        <f t="shared" si="818"/>
        <v>0-3 months</v>
      </c>
    </row>
    <row r="3235" spans="1:46" s="12" customFormat="1">
      <c r="A3235" s="13" t="s">
        <v>42</v>
      </c>
      <c r="B3235" s="179">
        <v>2023</v>
      </c>
      <c r="C3235" s="179">
        <v>11</v>
      </c>
      <c r="D3235" s="39" t="str">
        <f t="shared" si="80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804"/>
        <v>Q3</v>
      </c>
      <c r="J3235" s="191" t="s">
        <v>3017</v>
      </c>
      <c r="K3235" s="191" t="s">
        <v>3018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80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85">
        <f t="shared" si="808"/>
        <v>80931.839461199997</v>
      </c>
      <c r="AD3235" s="141">
        <v>0.1638</v>
      </c>
      <c r="AE3235" s="186">
        <f t="shared" si="80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236" t="str">
        <f t="shared" si="817"/>
        <v>YAMAHA_Mounter</v>
      </c>
      <c r="AS3235" s="22">
        <f t="shared" si="816"/>
        <v>0</v>
      </c>
      <c r="AT3235" s="238" t="str">
        <f t="shared" si="818"/>
        <v>0-3 months</v>
      </c>
    </row>
    <row r="3236" spans="1:46" s="12" customFormat="1">
      <c r="A3236" s="13" t="s">
        <v>34</v>
      </c>
      <c r="B3236" s="179">
        <v>2019</v>
      </c>
      <c r="C3236" s="179">
        <v>12</v>
      </c>
      <c r="D3236" s="39" t="str">
        <f t="shared" si="80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804"/>
        <v>TBA</v>
      </c>
      <c r="J3236" s="191" t="s">
        <v>3021</v>
      </c>
      <c r="K3236" s="191" t="s">
        <v>3022</v>
      </c>
      <c r="L3236" s="191" t="s">
        <v>3023</v>
      </c>
      <c r="M3236" s="13" t="s">
        <v>2553</v>
      </c>
      <c r="N3236" s="13">
        <v>1</v>
      </c>
      <c r="O3236" s="13"/>
      <c r="P3236" s="39" t="str">
        <f t="shared" si="80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85">
        <f t="shared" si="808"/>
        <v>0</v>
      </c>
      <c r="AD3236" s="141">
        <v>0</v>
      </c>
      <c r="AE3236" s="186">
        <f t="shared" si="80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810"/>
        <v>25752187.776991155</v>
      </c>
      <c r="AJ3236" s="19">
        <f t="shared" si="811"/>
        <v>3021137.4182389388</v>
      </c>
      <c r="AK3236" s="20">
        <f t="shared" si="812"/>
        <v>0.11731575757374055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236" t="str">
        <f t="shared" si="817"/>
        <v>OTHERS</v>
      </c>
      <c r="AS3236" s="22" t="str">
        <f t="shared" si="816"/>
        <v/>
      </c>
      <c r="AT3236" s="238" t="str">
        <f t="shared" si="818"/>
        <v/>
      </c>
    </row>
    <row r="3237" spans="1:46" s="12" customFormat="1">
      <c r="A3237" s="13" t="s">
        <v>42</v>
      </c>
      <c r="B3237" s="179">
        <v>2023</v>
      </c>
      <c r="C3237" s="179">
        <v>11</v>
      </c>
      <c r="D3237" s="39" t="str">
        <f t="shared" si="80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804"/>
        <v>Q3</v>
      </c>
      <c r="J3237" s="191" t="s">
        <v>3024</v>
      </c>
      <c r="K3237" s="191" t="s">
        <v>3025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80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85">
        <f t="shared" si="808"/>
        <v>84223.412499999991</v>
      </c>
      <c r="AD3237" s="143">
        <v>0.11749999999999999</v>
      </c>
      <c r="AE3237" s="186">
        <f t="shared" si="80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236" t="str">
        <f t="shared" si="817"/>
        <v>YAMAHA_Mounter</v>
      </c>
      <c r="AS3237" s="22">
        <f t="shared" si="816"/>
        <v>1</v>
      </c>
      <c r="AT3237" s="238" t="str">
        <f t="shared" si="818"/>
        <v>0-3 months</v>
      </c>
    </row>
    <row r="3238" spans="1:46" s="12" customFormat="1">
      <c r="A3238" s="13" t="s">
        <v>42</v>
      </c>
      <c r="B3238" s="179">
        <v>2023</v>
      </c>
      <c r="C3238" s="179">
        <v>11</v>
      </c>
      <c r="D3238" s="39" t="str">
        <f t="shared" si="80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804"/>
        <v>Q3</v>
      </c>
      <c r="J3238" s="191" t="s">
        <v>3024</v>
      </c>
      <c r="K3238" s="191" t="s">
        <v>3025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80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85">
        <f t="shared" si="808"/>
        <v>84223.412499999991</v>
      </c>
      <c r="AD3238" s="143">
        <v>0.11749999999999999</v>
      </c>
      <c r="AE3238" s="186">
        <f t="shared" si="80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236" t="str">
        <f t="shared" si="817"/>
        <v>YAMAHA_Mounter</v>
      </c>
      <c r="AS3238" s="22">
        <f t="shared" si="816"/>
        <v>1</v>
      </c>
      <c r="AT3238" s="238" t="str">
        <f t="shared" si="818"/>
        <v>0-3 months</v>
      </c>
    </row>
    <row r="3239" spans="1:46" s="12" customFormat="1">
      <c r="A3239" s="195" t="s">
        <v>42</v>
      </c>
      <c r="B3239" s="23">
        <v>2024</v>
      </c>
      <c r="C3239" s="179">
        <v>1</v>
      </c>
      <c r="D3239" s="39" t="str">
        <f t="shared" si="80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804"/>
        <v>Q4</v>
      </c>
      <c r="J3239" s="29" t="s">
        <v>3240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80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147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21594188.700884957</v>
      </c>
      <c r="AJ3239" s="27">
        <f t="shared" si="811"/>
        <v>2559339.3921844242</v>
      </c>
      <c r="AK3239" s="28">
        <f t="shared" si="812"/>
        <v>0.11851982158883048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236" t="str">
        <f t="shared" si="817"/>
        <v>YAMAHA_Mounter</v>
      </c>
      <c r="AS3239" s="22">
        <f t="shared" si="816"/>
        <v>0</v>
      </c>
      <c r="AT3239" s="238" t="str">
        <f t="shared" si="818"/>
        <v>0-3 months</v>
      </c>
    </row>
    <row r="3240" spans="1:46" s="12" customFormat="1">
      <c r="A3240" s="13" t="s">
        <v>42</v>
      </c>
      <c r="B3240" s="179">
        <v>2023</v>
      </c>
      <c r="C3240" s="179">
        <v>11</v>
      </c>
      <c r="D3240" s="39" t="str">
        <f t="shared" si="80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804"/>
        <v>Q3</v>
      </c>
      <c r="J3240" s="191" t="s">
        <v>3026</v>
      </c>
      <c r="K3240" s="191" t="s">
        <v>3027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80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85">
        <f t="shared" si="808"/>
        <v>102506.292</v>
      </c>
      <c r="AD3240" s="143">
        <v>0.15010000000000001</v>
      </c>
      <c r="AE3240" s="186">
        <f t="shared" si="80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236" t="str">
        <f t="shared" si="817"/>
        <v>YAMAHA_Mounter</v>
      </c>
      <c r="AS3240" s="22">
        <f t="shared" si="816"/>
        <v>1</v>
      </c>
      <c r="AT3240" s="238" t="str">
        <f t="shared" si="818"/>
        <v>0-3 months</v>
      </c>
    </row>
    <row r="3241" spans="1:46" s="12" customFormat="1">
      <c r="A3241" s="13" t="s">
        <v>42</v>
      </c>
      <c r="B3241" s="179">
        <v>2023</v>
      </c>
      <c r="C3241" s="179">
        <v>11</v>
      </c>
      <c r="D3241" s="39" t="str">
        <f t="shared" si="80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804"/>
        <v>Q3</v>
      </c>
      <c r="J3241" s="191" t="s">
        <v>3028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80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85">
        <f t="shared" si="808"/>
        <v>43536.15</v>
      </c>
      <c r="AD3241" s="143">
        <v>9.4500000000000001E-2</v>
      </c>
      <c r="AE3241" s="186">
        <f t="shared" si="80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236" t="str">
        <f t="shared" si="817"/>
        <v>YAMAHA_Mounter</v>
      </c>
      <c r="AS3241" s="22">
        <f t="shared" si="816"/>
        <v>1</v>
      </c>
      <c r="AT3241" s="238" t="str">
        <f t="shared" si="818"/>
        <v>0-3 months</v>
      </c>
    </row>
    <row r="3242" spans="1:46" s="12" customFormat="1">
      <c r="A3242" s="13" t="s">
        <v>42</v>
      </c>
      <c r="B3242" s="179">
        <v>2023</v>
      </c>
      <c r="C3242" s="179">
        <v>11</v>
      </c>
      <c r="D3242" s="39" t="str">
        <f t="shared" si="80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804"/>
        <v>Q3</v>
      </c>
      <c r="J3242" s="191" t="s">
        <v>3026</v>
      </c>
      <c r="K3242" s="191" t="s">
        <v>3027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80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85">
        <f t="shared" si="808"/>
        <v>77367.844200000007</v>
      </c>
      <c r="AD3242" s="148">
        <v>0.15010000000000001</v>
      </c>
      <c r="AE3242" s="186">
        <f t="shared" si="80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236" t="str">
        <f t="shared" si="817"/>
        <v>YAMAHA_Mounter</v>
      </c>
      <c r="AS3242" s="22">
        <f t="shared" si="816"/>
        <v>1</v>
      </c>
      <c r="AT3242" s="238" t="str">
        <f t="shared" si="818"/>
        <v>0-3 months</v>
      </c>
    </row>
    <row r="3243" spans="1:46" s="12" customFormat="1">
      <c r="A3243" s="13" t="s">
        <v>42</v>
      </c>
      <c r="B3243" s="179">
        <v>2023</v>
      </c>
      <c r="C3243" s="179">
        <v>11</v>
      </c>
      <c r="D3243" s="39" t="str">
        <f t="shared" si="80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804"/>
        <v>Q4</v>
      </c>
      <c r="J3243" s="191" t="s">
        <v>3016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80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85">
        <f t="shared" si="808"/>
        <v>39994.247787610628</v>
      </c>
      <c r="AD3243" s="141">
        <v>0.1245</v>
      </c>
      <c r="AE3243" s="186">
        <f t="shared" si="80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810"/>
        <v>21594188.700884957</v>
      </c>
      <c r="AJ3243" s="19">
        <f t="shared" si="811"/>
        <v>2559339.3921844242</v>
      </c>
      <c r="AK3243" s="20">
        <f t="shared" si="812"/>
        <v>0.11851982158883048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236" t="str">
        <f t="shared" si="817"/>
        <v>YAMAHA_Non_Mounter</v>
      </c>
      <c r="AS3243" s="22">
        <f t="shared" si="816"/>
        <v>2</v>
      </c>
      <c r="AT3243" s="238" t="str">
        <f t="shared" si="818"/>
        <v>0-3 months</v>
      </c>
    </row>
    <row r="3244" spans="1:46" s="12" customFormat="1">
      <c r="A3244" s="13" t="s">
        <v>42</v>
      </c>
      <c r="B3244" s="179">
        <v>2023</v>
      </c>
      <c r="C3244" s="179">
        <v>11</v>
      </c>
      <c r="D3244" s="39" t="str">
        <f t="shared" si="80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804"/>
        <v>Q4</v>
      </c>
      <c r="J3244" s="191" t="s">
        <v>3016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80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85">
        <f t="shared" si="808"/>
        <v>39994.247787610628</v>
      </c>
      <c r="AD3244" s="141">
        <v>0.1245</v>
      </c>
      <c r="AE3244" s="186">
        <f t="shared" si="80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810"/>
        <v>21594188.700884957</v>
      </c>
      <c r="AJ3244" s="19">
        <f t="shared" si="811"/>
        <v>2559339.3921844242</v>
      </c>
      <c r="AK3244" s="20">
        <f t="shared" si="812"/>
        <v>0.11851982158883048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236" t="str">
        <f t="shared" si="817"/>
        <v>YAMAHA_Non_Mounter</v>
      </c>
      <c r="AS3244" s="22">
        <f t="shared" si="816"/>
        <v>2</v>
      </c>
      <c r="AT3244" s="238" t="str">
        <f t="shared" si="818"/>
        <v>0-3 months</v>
      </c>
    </row>
    <row r="3245" spans="1:46" s="12" customFormat="1">
      <c r="A3245" s="195" t="s">
        <v>42</v>
      </c>
      <c r="B3245" s="23">
        <v>2024</v>
      </c>
      <c r="C3245" s="179">
        <v>1</v>
      </c>
      <c r="D3245" s="39" t="str">
        <f t="shared" si="80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804"/>
        <v>Q4</v>
      </c>
      <c r="J3245" s="29" t="s">
        <v>3245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80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41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21594188.700884957</v>
      </c>
      <c r="AJ3245" s="27">
        <f t="shared" si="811"/>
        <v>2559339.3921844242</v>
      </c>
      <c r="AK3245" s="28">
        <f t="shared" si="812"/>
        <v>0.11851982158883048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236" t="str">
        <f t="shared" si="817"/>
        <v>YAMAHA_Mounter</v>
      </c>
      <c r="AS3245" s="22">
        <f t="shared" si="816"/>
        <v>0</v>
      </c>
      <c r="AT3245" s="238" t="str">
        <f t="shared" si="818"/>
        <v>0-3 months</v>
      </c>
    </row>
    <row r="3246" spans="1:46" s="12" customFormat="1">
      <c r="A3246" s="13" t="s">
        <v>42</v>
      </c>
      <c r="B3246" s="179">
        <v>2023</v>
      </c>
      <c r="C3246" s="179">
        <v>12</v>
      </c>
      <c r="D3246" s="39" t="str">
        <f t="shared" si="80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804"/>
        <v>Q4</v>
      </c>
      <c r="J3246" s="191" t="s">
        <v>3304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80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85">
        <f t="shared" si="808"/>
        <v>54288</v>
      </c>
      <c r="AD3246" s="141">
        <v>0.12</v>
      </c>
      <c r="AE3246" s="186">
        <f t="shared" si="80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810"/>
        <v>10219262.405309735</v>
      </c>
      <c r="AJ3246" s="19">
        <f t="shared" si="811"/>
        <v>1226311.4886371682</v>
      </c>
      <c r="AK3246" s="20">
        <f t="shared" si="812"/>
        <v>0.12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236" t="str">
        <f t="shared" si="817"/>
        <v>YAMAHA_Mounter</v>
      </c>
      <c r="AS3246" s="22">
        <f t="shared" si="816"/>
        <v>2</v>
      </c>
      <c r="AT3246" s="238" t="str">
        <f t="shared" si="818"/>
        <v>0-3 months</v>
      </c>
    </row>
    <row r="3247" spans="1:46" s="12" customFormat="1">
      <c r="A3247" s="13" t="s">
        <v>42</v>
      </c>
      <c r="B3247" s="179">
        <v>2023</v>
      </c>
      <c r="C3247" s="179">
        <v>12</v>
      </c>
      <c r="D3247" s="39" t="str">
        <f t="shared" si="80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804"/>
        <v>Q4</v>
      </c>
      <c r="J3247" s="191" t="s">
        <v>3304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80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85">
        <f t="shared" si="808"/>
        <v>54288</v>
      </c>
      <c r="AD3247" s="141">
        <v>0.12</v>
      </c>
      <c r="AE3247" s="186">
        <f t="shared" si="80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810"/>
        <v>10219262.405309735</v>
      </c>
      <c r="AJ3247" s="19">
        <f t="shared" si="811"/>
        <v>1226311.4886371682</v>
      </c>
      <c r="AK3247" s="20">
        <f t="shared" si="812"/>
        <v>0.12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236" t="str">
        <f t="shared" si="817"/>
        <v>YAMAHA_Mounter</v>
      </c>
      <c r="AS3247" s="22">
        <f t="shared" si="816"/>
        <v>2</v>
      </c>
      <c r="AT3247" s="238" t="str">
        <f t="shared" si="818"/>
        <v>0-3 months</v>
      </c>
    </row>
    <row r="3248" spans="1:46" s="12" customFormat="1">
      <c r="A3248" s="195" t="s">
        <v>42</v>
      </c>
      <c r="B3248" s="23">
        <v>2024</v>
      </c>
      <c r="C3248" s="179">
        <v>1</v>
      </c>
      <c r="D3248" s="39" t="str">
        <f t="shared" si="80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804"/>
        <v>Q4</v>
      </c>
      <c r="J3248" s="29" t="s">
        <v>3245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80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41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21594188.700884957</v>
      </c>
      <c r="AJ3248" s="27">
        <f t="shared" si="811"/>
        <v>2559339.3921844242</v>
      </c>
      <c r="AK3248" s="28">
        <f t="shared" si="812"/>
        <v>0.11851982158883048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236" t="str">
        <f t="shared" si="817"/>
        <v>YAMAHA_Mounter</v>
      </c>
      <c r="AS3248" s="22">
        <f t="shared" si="816"/>
        <v>0</v>
      </c>
      <c r="AT3248" s="238" t="str">
        <f t="shared" si="818"/>
        <v>0-3 months</v>
      </c>
    </row>
    <row r="3249" spans="1:46" s="12" customFormat="1">
      <c r="A3249" s="195" t="s">
        <v>42</v>
      </c>
      <c r="B3249" s="23">
        <v>2024</v>
      </c>
      <c r="C3249" s="179">
        <v>1</v>
      </c>
      <c r="D3249" s="39" t="str">
        <f t="shared" si="80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804"/>
        <v>Q4</v>
      </c>
      <c r="J3249" s="29" t="s">
        <v>3245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80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41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21594188.700884957</v>
      </c>
      <c r="AJ3249" s="27">
        <f t="shared" si="811"/>
        <v>2559339.3921844242</v>
      </c>
      <c r="AK3249" s="28">
        <f t="shared" si="812"/>
        <v>0.11851982158883048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236" t="str">
        <f t="shared" si="817"/>
        <v>YAMAHA_Mounter</v>
      </c>
      <c r="AS3249" s="22">
        <f t="shared" si="816"/>
        <v>0</v>
      </c>
      <c r="AT3249" s="238" t="str">
        <f t="shared" si="818"/>
        <v>0-3 months</v>
      </c>
    </row>
    <row r="3250" spans="1:46" s="12" customFormat="1">
      <c r="A3250" s="195" t="s">
        <v>42</v>
      </c>
      <c r="B3250" s="23">
        <v>2024</v>
      </c>
      <c r="C3250" s="179">
        <v>1</v>
      </c>
      <c r="D3250" s="39" t="str">
        <f t="shared" si="80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804"/>
        <v>Q4</v>
      </c>
      <c r="J3250" s="29" t="s">
        <v>3245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80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41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21594188.700884957</v>
      </c>
      <c r="AJ3250" s="27">
        <f t="shared" si="811"/>
        <v>2559339.3921844242</v>
      </c>
      <c r="AK3250" s="28">
        <f t="shared" si="812"/>
        <v>0.11851982158883048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236" t="str">
        <f t="shared" si="817"/>
        <v>YAMAHA_Mounter</v>
      </c>
      <c r="AS3250" s="22">
        <f t="shared" si="816"/>
        <v>0</v>
      </c>
      <c r="AT3250" s="238" t="str">
        <f t="shared" si="818"/>
        <v>0-3 months</v>
      </c>
    </row>
    <row r="3251" spans="1:46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2</v>
      </c>
      <c r="H3251" s="191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3242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85">
        <f t="shared" ref="AC3251:AC3314" si="827">IF(R3251&lt;&gt;"",AB3251*AD3251,"")</f>
        <v>104176.99115044248</v>
      </c>
      <c r="AD3251" s="141">
        <v>0.12</v>
      </c>
      <c r="AE3251" s="186">
        <f t="shared" ref="AE3251:AE3314" si="828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10219262.405309735</v>
      </c>
      <c r="AJ3251" s="19">
        <f t="shared" ref="AJ3251:AJ3314" si="830">IF(P3251="C66 SERVICE","",SUMIFS(AC:AC,F:F,F3251,G:G,G3251,E:E,E3251))</f>
        <v>1226311.4886371682</v>
      </c>
      <c r="AK3251" s="20">
        <f t="shared" ref="AK3251:AK3314" si="831">IF(AJ3251&gt;0,AJ3251/AI3251,"")</f>
        <v>0.12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236" t="str">
        <f t="shared" si="817"/>
        <v>YAMAHA_Mounter</v>
      </c>
      <c r="AS3251" s="22">
        <f t="shared" si="816"/>
        <v>2</v>
      </c>
      <c r="AT3251" s="238" t="str">
        <f t="shared" si="818"/>
        <v>0-3 months</v>
      </c>
    </row>
    <row r="3252" spans="1:46" s="12" customFormat="1">
      <c r="A3252" s="13" t="s">
        <v>42</v>
      </c>
      <c r="B3252" s="179">
        <v>2023</v>
      </c>
      <c r="C3252" s="179">
        <v>12</v>
      </c>
      <c r="D3252" s="39" t="str">
        <f t="shared" si="822"/>
        <v>Q3</v>
      </c>
      <c r="E3252" s="13" t="s">
        <v>42</v>
      </c>
      <c r="F3252" s="179">
        <v>2024</v>
      </c>
      <c r="G3252" s="179">
        <v>2</v>
      </c>
      <c r="H3252" s="191"/>
      <c r="I3252" s="39" t="str">
        <f t="shared" si="823"/>
        <v>Q4</v>
      </c>
      <c r="J3252" s="142" t="s">
        <v>3242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824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85">
        <f t="shared" si="827"/>
        <v>104176.99115044248</v>
      </c>
      <c r="AD3252" s="141">
        <v>0.12</v>
      </c>
      <c r="AE3252" s="186">
        <f t="shared" si="828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829"/>
        <v>10219262.405309735</v>
      </c>
      <c r="AJ3252" s="19">
        <f t="shared" si="830"/>
        <v>1226311.4886371682</v>
      </c>
      <c r="AK3252" s="20">
        <f t="shared" si="831"/>
        <v>0.12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236" t="str">
        <f t="shared" si="817"/>
        <v>YAMAHA_Mounter</v>
      </c>
      <c r="AS3252" s="22">
        <f t="shared" si="816"/>
        <v>2</v>
      </c>
      <c r="AT3252" s="238" t="str">
        <f t="shared" si="818"/>
        <v>0-3 months</v>
      </c>
    </row>
    <row r="3253" spans="1:46" s="12" customFormat="1">
      <c r="A3253" s="13" t="s">
        <v>42</v>
      </c>
      <c r="B3253" s="179">
        <v>2023</v>
      </c>
      <c r="C3253" s="179" t="s">
        <v>170</v>
      </c>
      <c r="D3253" s="39" t="b">
        <f t="shared" si="822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823"/>
        <v>Cancel</v>
      </c>
      <c r="J3253" s="191" t="s">
        <v>3033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824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85">
        <f t="shared" si="827"/>
        <v>78048</v>
      </c>
      <c r="AD3253" s="141">
        <v>0.12</v>
      </c>
      <c r="AE3253" s="186">
        <f t="shared" si="828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236" t="str">
        <f t="shared" si="817"/>
        <v>YAMAHA_Mounter</v>
      </c>
      <c r="AS3253" s="22" t="str">
        <f t="shared" si="816"/>
        <v/>
      </c>
      <c r="AT3253" s="238" t="str">
        <f t="shared" si="818"/>
        <v/>
      </c>
    </row>
    <row r="3254" spans="1:46" s="12" customFormat="1">
      <c r="A3254" s="13" t="s">
        <v>42</v>
      </c>
      <c r="B3254" s="179">
        <v>2023</v>
      </c>
      <c r="C3254" s="179">
        <v>11</v>
      </c>
      <c r="D3254" s="39" t="str">
        <f t="shared" si="822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823"/>
        <v>Q4</v>
      </c>
      <c r="J3254" s="142" t="s">
        <v>3029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824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85">
        <f t="shared" si="827"/>
        <v>40513.27433628319</v>
      </c>
      <c r="AD3254" s="141">
        <v>0.12</v>
      </c>
      <c r="AE3254" s="186">
        <f t="shared" si="828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829"/>
        <v>10219262.405309735</v>
      </c>
      <c r="AJ3254" s="19">
        <f t="shared" si="830"/>
        <v>1226311.4886371682</v>
      </c>
      <c r="AK3254" s="20">
        <f t="shared" si="831"/>
        <v>0.12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236" t="str">
        <f t="shared" si="817"/>
        <v>YAMAHA_Non_Mounter</v>
      </c>
      <c r="AS3254" s="22">
        <f t="shared" si="816"/>
        <v>3</v>
      </c>
      <c r="AT3254" s="238" t="str">
        <f t="shared" si="818"/>
        <v>0-3 months</v>
      </c>
    </row>
    <row r="3255" spans="1:46" s="12" customFormat="1">
      <c r="A3255" s="13" t="s">
        <v>42</v>
      </c>
      <c r="B3255" s="179">
        <v>2023</v>
      </c>
      <c r="C3255" s="179">
        <v>12</v>
      </c>
      <c r="D3255" s="39" t="str">
        <f t="shared" si="822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823"/>
        <v>Q4</v>
      </c>
      <c r="J3255" s="142" t="s">
        <v>3034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824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3035</v>
      </c>
      <c r="V3255" s="13" t="s">
        <v>1970</v>
      </c>
      <c r="W3255" s="13" t="s">
        <v>827</v>
      </c>
      <c r="X3255" s="192">
        <v>134000</v>
      </c>
      <c r="Y3255" s="196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85">
        <f t="shared" si="827"/>
        <v>125424</v>
      </c>
      <c r="AD3255" s="141">
        <v>0.12</v>
      </c>
      <c r="AE3255" s="186">
        <f t="shared" si="828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829"/>
        <v>10219262.405309735</v>
      </c>
      <c r="AJ3255" s="19">
        <f t="shared" si="830"/>
        <v>1226311.4886371682</v>
      </c>
      <c r="AK3255" s="20">
        <f t="shared" si="831"/>
        <v>0.12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236" t="str">
        <f t="shared" si="817"/>
        <v>YAMAHA_Mounter</v>
      </c>
      <c r="AS3255" s="22">
        <f t="shared" si="816"/>
        <v>2</v>
      </c>
      <c r="AT3255" s="238" t="str">
        <f t="shared" si="818"/>
        <v>0-3 months</v>
      </c>
    </row>
    <row r="3256" spans="1:46" s="12" customFormat="1">
      <c r="A3256" s="195" t="s">
        <v>42</v>
      </c>
      <c r="B3256" s="23">
        <v>2023</v>
      </c>
      <c r="C3256" s="179">
        <v>12</v>
      </c>
      <c r="D3256" s="39" t="str">
        <f t="shared" si="822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823"/>
        <v>Q4</v>
      </c>
      <c r="J3256" s="146" t="s">
        <v>3036</v>
      </c>
      <c r="K3256" s="191" t="s">
        <v>2419</v>
      </c>
      <c r="L3256" s="24" t="s">
        <v>3151</v>
      </c>
      <c r="M3256" s="22" t="s">
        <v>2749</v>
      </c>
      <c r="N3256" s="22">
        <v>1</v>
      </c>
      <c r="O3256" s="22"/>
      <c r="P3256" s="39" t="str">
        <f t="shared" si="824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3035</v>
      </c>
      <c r="V3256" s="22" t="s">
        <v>3037</v>
      </c>
      <c r="W3256" s="22" t="s">
        <v>827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41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16316720.938053098</v>
      </c>
      <c r="AJ3256" s="27">
        <f t="shared" si="830"/>
        <v>1958006.5125663718</v>
      </c>
      <c r="AK3256" s="28">
        <f t="shared" si="831"/>
        <v>0.12000000000000001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236" t="str">
        <f t="shared" si="817"/>
        <v>PEMTRON</v>
      </c>
      <c r="AS3256" s="22">
        <f t="shared" si="816"/>
        <v>3</v>
      </c>
      <c r="AT3256" s="238" t="str">
        <f t="shared" si="818"/>
        <v>0-3 months</v>
      </c>
    </row>
    <row r="3257" spans="1:46" s="12" customFormat="1">
      <c r="A3257" s="195" t="s">
        <v>42</v>
      </c>
      <c r="B3257" s="23">
        <v>2023</v>
      </c>
      <c r="C3257" s="179">
        <v>12</v>
      </c>
      <c r="D3257" s="39" t="str">
        <f t="shared" si="822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823"/>
        <v>Q3</v>
      </c>
      <c r="J3257" s="29" t="s">
        <v>3038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824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41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236" t="str">
        <f t="shared" si="817"/>
        <v>YAMAHA_Mounter</v>
      </c>
      <c r="AS3257" s="22">
        <f t="shared" si="816"/>
        <v>0</v>
      </c>
      <c r="AT3257" s="238" t="str">
        <f t="shared" si="818"/>
        <v>0-3 months</v>
      </c>
    </row>
    <row r="3258" spans="1:46" s="12" customFormat="1" ht="15.5" customHeight="1">
      <c r="A3258" s="195" t="s">
        <v>42</v>
      </c>
      <c r="B3258" s="23">
        <v>2023</v>
      </c>
      <c r="C3258" s="179">
        <v>12</v>
      </c>
      <c r="D3258" s="39" t="str">
        <f t="shared" si="822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823"/>
        <v>Q3</v>
      </c>
      <c r="J3258" s="29" t="s">
        <v>3299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824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41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236" t="str">
        <f t="shared" si="817"/>
        <v>YAMAHA_Mounter</v>
      </c>
      <c r="AS3258" s="22">
        <f t="shared" si="816"/>
        <v>0</v>
      </c>
      <c r="AT3258" s="238" t="str">
        <f t="shared" si="818"/>
        <v>0-3 months</v>
      </c>
    </row>
    <row r="3259" spans="1:46" s="12" customFormat="1">
      <c r="A3259" s="195" t="s">
        <v>42</v>
      </c>
      <c r="B3259" s="23">
        <v>2023</v>
      </c>
      <c r="C3259" s="179">
        <v>12</v>
      </c>
      <c r="D3259" s="39" t="str">
        <f t="shared" si="822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823"/>
        <v>Q4</v>
      </c>
      <c r="J3259" s="146" t="s">
        <v>3036</v>
      </c>
      <c r="K3259" s="191" t="s">
        <v>2419</v>
      </c>
      <c r="L3259" s="24" t="s">
        <v>3152</v>
      </c>
      <c r="M3259" s="22" t="s">
        <v>2522</v>
      </c>
      <c r="N3259" s="22">
        <v>1</v>
      </c>
      <c r="O3259" s="22"/>
      <c r="P3259" s="39" t="str">
        <f t="shared" si="824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3035</v>
      </c>
      <c r="V3259" s="22" t="s">
        <v>3037</v>
      </c>
      <c r="W3259" s="22" t="s">
        <v>827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41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10219262.405309735</v>
      </c>
      <c r="AJ3259" s="27">
        <f t="shared" si="830"/>
        <v>1226311.4886371682</v>
      </c>
      <c r="AK3259" s="28">
        <f t="shared" si="831"/>
        <v>0.12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236" t="str">
        <f t="shared" si="817"/>
        <v>HELLER</v>
      </c>
      <c r="AS3259" s="22">
        <f t="shared" si="816"/>
        <v>2</v>
      </c>
      <c r="AT3259" s="238" t="str">
        <f t="shared" si="818"/>
        <v>0-3 months</v>
      </c>
    </row>
    <row r="3260" spans="1:46" s="12" customFormat="1">
      <c r="A3260" s="195" t="s">
        <v>42</v>
      </c>
      <c r="B3260" s="23">
        <v>2024</v>
      </c>
      <c r="C3260" s="179">
        <v>1</v>
      </c>
      <c r="D3260" s="39" t="str">
        <f t="shared" si="822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823"/>
        <v>Q4</v>
      </c>
      <c r="J3260" s="146" t="s">
        <v>3227</v>
      </c>
      <c r="K3260" s="29" t="s">
        <v>3228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824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60769.911504424788</v>
      </c>
      <c r="AD3260" s="141">
        <v>0.12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10219262.405309735</v>
      </c>
      <c r="AJ3260" s="27">
        <f t="shared" si="830"/>
        <v>1226311.4886371682</v>
      </c>
      <c r="AK3260" s="28">
        <f t="shared" si="831"/>
        <v>0.12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236" t="str">
        <f t="shared" si="817"/>
        <v>YAMAHA_Mounter</v>
      </c>
      <c r="AS3260" s="22">
        <f t="shared" si="816"/>
        <v>1</v>
      </c>
      <c r="AT3260" s="238" t="str">
        <f t="shared" si="818"/>
        <v>0-3 months</v>
      </c>
    </row>
    <row r="3261" spans="1:46" s="12" customFormat="1">
      <c r="A3261" s="195" t="s">
        <v>42</v>
      </c>
      <c r="B3261" s="23">
        <v>2023</v>
      </c>
      <c r="C3261" s="179">
        <v>12</v>
      </c>
      <c r="D3261" s="39" t="str">
        <f t="shared" si="822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823"/>
        <v>Q3</v>
      </c>
      <c r="J3261" s="29" t="s">
        <v>3062</v>
      </c>
      <c r="K3261" s="29" t="s">
        <v>3063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824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3064</v>
      </c>
      <c r="W3261" s="22" t="s">
        <v>95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41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236" t="str">
        <f t="shared" si="817"/>
        <v>YAMAHA_Mounter</v>
      </c>
      <c r="AS3261" s="22">
        <f t="shared" si="816"/>
        <v>0</v>
      </c>
      <c r="AT3261" s="238" t="str">
        <f t="shared" si="818"/>
        <v>0-3 months</v>
      </c>
    </row>
    <row r="3262" spans="1:46" s="12" customFormat="1">
      <c r="A3262" s="195" t="s">
        <v>42</v>
      </c>
      <c r="B3262" s="23">
        <v>2023</v>
      </c>
      <c r="C3262" s="179">
        <v>12</v>
      </c>
      <c r="D3262" s="39" t="str">
        <f t="shared" si="822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823"/>
        <v>Q3</v>
      </c>
      <c r="J3262" s="29" t="s">
        <v>3068</v>
      </c>
      <c r="K3262" s="29" t="s">
        <v>3069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824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41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236" t="str">
        <f t="shared" si="817"/>
        <v>YAMAHA_Mounter</v>
      </c>
      <c r="AS3262" s="22">
        <f t="shared" si="816"/>
        <v>0</v>
      </c>
      <c r="AT3262" s="238" t="str">
        <f t="shared" si="818"/>
        <v>0-3 months</v>
      </c>
    </row>
    <row r="3263" spans="1:46" s="12" customFormat="1">
      <c r="A3263" s="195" t="s">
        <v>42</v>
      </c>
      <c r="B3263" s="23">
        <v>2024</v>
      </c>
      <c r="C3263" s="179">
        <v>1</v>
      </c>
      <c r="D3263" s="39" t="str">
        <f t="shared" si="822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823"/>
        <v>Q4</v>
      </c>
      <c r="J3263" s="146" t="s">
        <v>3227</v>
      </c>
      <c r="K3263" s="29" t="s">
        <v>3228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824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60769.911504424788</v>
      </c>
      <c r="AD3263" s="141">
        <v>0.12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10219262.405309735</v>
      </c>
      <c r="AJ3263" s="27">
        <f t="shared" si="830"/>
        <v>1226311.4886371682</v>
      </c>
      <c r="AK3263" s="28">
        <f t="shared" si="831"/>
        <v>0.12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236" t="str">
        <f t="shared" si="817"/>
        <v>YAMAHA_Mounter</v>
      </c>
      <c r="AS3263" s="22">
        <f t="shared" si="816"/>
        <v>1</v>
      </c>
      <c r="AT3263" s="238" t="str">
        <f t="shared" si="818"/>
        <v>0-3 months</v>
      </c>
    </row>
    <row r="3264" spans="1:46" s="12" customFormat="1">
      <c r="A3264" s="195" t="s">
        <v>42</v>
      </c>
      <c r="B3264" s="23">
        <v>2023</v>
      </c>
      <c r="C3264" s="179">
        <v>12</v>
      </c>
      <c r="D3264" s="39" t="str">
        <f t="shared" si="822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823"/>
        <v>Q3</v>
      </c>
      <c r="J3264" s="29" t="s">
        <v>3071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824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41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236" t="str">
        <f t="shared" si="817"/>
        <v>YAMAHA_Mounter</v>
      </c>
      <c r="AS3264" s="22">
        <f t="shared" si="816"/>
        <v>0</v>
      </c>
      <c r="AT3264" s="238" t="str">
        <f t="shared" si="818"/>
        <v>0-3 months</v>
      </c>
    </row>
    <row r="3265" spans="1:46" s="12" customFormat="1">
      <c r="A3265" s="195" t="s">
        <v>42</v>
      </c>
      <c r="B3265" s="23">
        <v>2023</v>
      </c>
      <c r="C3265" s="179">
        <v>12</v>
      </c>
      <c r="D3265" s="39" t="str">
        <f t="shared" si="822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823"/>
        <v>Q3</v>
      </c>
      <c r="J3265" s="29" t="s">
        <v>3072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824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41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236" t="str">
        <f t="shared" si="817"/>
        <v>YAMAHA_Mounter</v>
      </c>
      <c r="AS3265" s="22">
        <f t="shared" si="816"/>
        <v>0</v>
      </c>
      <c r="AT3265" s="238" t="str">
        <f t="shared" si="818"/>
        <v>0-3 months</v>
      </c>
    </row>
    <row r="3266" spans="1:46" s="12" customFormat="1">
      <c r="A3266" s="195" t="s">
        <v>42</v>
      </c>
      <c r="B3266" s="23">
        <v>2023</v>
      </c>
      <c r="C3266" s="179">
        <v>12</v>
      </c>
      <c r="D3266" s="39" t="str">
        <f t="shared" si="822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823"/>
        <v>Q3</v>
      </c>
      <c r="J3266" s="29" t="s">
        <v>3073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824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41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236" t="str">
        <f t="shared" si="817"/>
        <v>YAMAHA_Mounter</v>
      </c>
      <c r="AS3266" s="22">
        <f t="shared" ref="AS3266:AS3329" si="834">IFERROR(IF(OR(G3266="TBA", G3266=""), "", DATEDIF(DATE(B3266, C3266, 1), DATE(F3266, G3266, 1), "M")),"")</f>
        <v>0</v>
      </c>
      <c r="AT3266" s="238" t="str">
        <f t="shared" si="818"/>
        <v>0-3 months</v>
      </c>
    </row>
    <row r="3267" spans="1:46" s="12" customFormat="1">
      <c r="A3267" s="195" t="s">
        <v>42</v>
      </c>
      <c r="B3267" s="23">
        <v>2024</v>
      </c>
      <c r="C3267" s="179">
        <v>1</v>
      </c>
      <c r="D3267" s="39" t="str">
        <f t="shared" si="822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823"/>
        <v>Q4</v>
      </c>
      <c r="J3267" s="146" t="s">
        <v>3226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824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82188.72</v>
      </c>
      <c r="AD3267" s="141">
        <v>0.12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10219262.405309735</v>
      </c>
      <c r="AJ3267" s="27">
        <f t="shared" si="830"/>
        <v>1226311.4886371682</v>
      </c>
      <c r="AK3267" s="28">
        <f t="shared" si="831"/>
        <v>0.12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236" t="str">
        <f t="shared" ref="AR3267:AR3330" si="835">IFERROR(IF(AND(M3267="YAMAHA", R3267="C28"), "YAMAHA_Non_Mounter", IF(AND(M3267="YAMAHA", R3267="C49"), "YAMAHA_Mounter", M3267)),"")</f>
        <v>YAMAHA_Mounter</v>
      </c>
      <c r="AS3267" s="22">
        <f t="shared" si="834"/>
        <v>1</v>
      </c>
      <c r="AT3267" s="238" t="str">
        <f t="shared" ref="AT3267:AT3330" si="836">IF(ISNUMBER(AS3267), IF(AS3267&gt;=0, IF(AS3267&lt;=3, "0-3 months", IF(AS3267&lt;=6, "4-6 months", "&gt; 6 months"))), "")</f>
        <v>0-3 months</v>
      </c>
    </row>
    <row r="3268" spans="1:46" s="12" customFormat="1">
      <c r="A3268" s="195" t="s">
        <v>42</v>
      </c>
      <c r="B3268" s="23">
        <v>2024</v>
      </c>
      <c r="C3268" s="179">
        <v>1</v>
      </c>
      <c r="D3268" s="39" t="str">
        <f t="shared" si="822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823"/>
        <v>Q4</v>
      </c>
      <c r="J3268" s="146" t="s">
        <v>3243</v>
      </c>
      <c r="K3268" s="29" t="s">
        <v>3244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824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3064</v>
      </c>
      <c r="W3268" s="22" t="s">
        <v>50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112279.64601769912</v>
      </c>
      <c r="AD3268" s="141">
        <v>0.12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10219262.405309735</v>
      </c>
      <c r="AJ3268" s="27">
        <f t="shared" si="830"/>
        <v>1226311.4886371682</v>
      </c>
      <c r="AK3268" s="28">
        <f t="shared" si="831"/>
        <v>0.12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236" t="str">
        <f t="shared" si="835"/>
        <v>YAMAHA_Mounter</v>
      </c>
      <c r="AS3268" s="22">
        <f t="shared" si="834"/>
        <v>1</v>
      </c>
      <c r="AT3268" s="238" t="str">
        <f t="shared" si="836"/>
        <v>0-3 months</v>
      </c>
    </row>
    <row r="3269" spans="1:46" s="12" customFormat="1">
      <c r="A3269" s="195" t="s">
        <v>42</v>
      </c>
      <c r="B3269" s="23">
        <v>2024</v>
      </c>
      <c r="C3269" s="179">
        <v>1</v>
      </c>
      <c r="D3269" s="39" t="str">
        <f t="shared" si="822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823"/>
        <v>Q4</v>
      </c>
      <c r="J3269" s="146" t="s">
        <v>3243</v>
      </c>
      <c r="K3269" s="29" t="s">
        <v>3244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824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3064</v>
      </c>
      <c r="W3269" s="22" t="s">
        <v>50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112279.64601769912</v>
      </c>
      <c r="AD3269" s="141">
        <v>0.12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10219262.405309735</v>
      </c>
      <c r="AJ3269" s="27">
        <f t="shared" si="830"/>
        <v>1226311.4886371682</v>
      </c>
      <c r="AK3269" s="28">
        <f t="shared" si="831"/>
        <v>0.12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236" t="str">
        <f t="shared" si="835"/>
        <v>YAMAHA_Mounter</v>
      </c>
      <c r="AS3269" s="22">
        <f t="shared" si="834"/>
        <v>1</v>
      </c>
      <c r="AT3269" s="238" t="str">
        <f t="shared" si="836"/>
        <v>0-3 months</v>
      </c>
    </row>
    <row r="3270" spans="1:46" s="12" customFormat="1">
      <c r="A3270" s="13" t="s">
        <v>42</v>
      </c>
      <c r="B3270" s="179">
        <v>2023</v>
      </c>
      <c r="C3270" s="179">
        <v>11</v>
      </c>
      <c r="D3270" s="39" t="str">
        <f t="shared" si="822"/>
        <v>Q3</v>
      </c>
      <c r="E3270" s="13" t="s">
        <v>42</v>
      </c>
      <c r="F3270" s="179">
        <v>2024</v>
      </c>
      <c r="G3270" s="179">
        <v>3</v>
      </c>
      <c r="H3270" s="191"/>
      <c r="I3270" s="39" t="str">
        <f t="shared" si="823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824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821"/>
        <v>1</v>
      </c>
      <c r="Z3270" s="18">
        <f t="shared" si="825"/>
        <v>8160000</v>
      </c>
      <c r="AA3270" s="13">
        <v>5.4100000000000002E-2</v>
      </c>
      <c r="AB3270" s="21">
        <f t="shared" si="826"/>
        <v>441456</v>
      </c>
      <c r="AC3270" s="185">
        <f t="shared" si="827"/>
        <v>52974.720000000001</v>
      </c>
      <c r="AD3270" s="141">
        <v>0.12</v>
      </c>
      <c r="AE3270" s="186">
        <f t="shared" si="828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829"/>
        <v>16316720.938053098</v>
      </c>
      <c r="AJ3270" s="19">
        <f t="shared" si="830"/>
        <v>1958006.5125663718</v>
      </c>
      <c r="AK3270" s="20">
        <f t="shared" si="831"/>
        <v>0.12000000000000001</v>
      </c>
      <c r="AL3270" s="17"/>
      <c r="AM3270" s="17"/>
      <c r="AN3270" s="17"/>
      <c r="AO3270" s="17"/>
      <c r="AP3270" s="28" t="str">
        <f t="shared" si="832"/>
        <v>20243</v>
      </c>
      <c r="AQ3270" s="28" t="str">
        <f t="shared" si="833"/>
        <v>20243JPY</v>
      </c>
      <c r="AR3270" s="236" t="str">
        <f t="shared" si="835"/>
        <v>YAMAHA_Non_Mounter</v>
      </c>
      <c r="AS3270" s="22">
        <f t="shared" si="834"/>
        <v>4</v>
      </c>
      <c r="AT3270" s="238" t="str">
        <f t="shared" si="836"/>
        <v>4-6 months</v>
      </c>
    </row>
    <row r="3271" spans="1:46" s="12" customFormat="1">
      <c r="A3271" s="195" t="s">
        <v>42</v>
      </c>
      <c r="B3271" s="23">
        <v>2024</v>
      </c>
      <c r="C3271" s="179">
        <v>1</v>
      </c>
      <c r="D3271" s="39" t="str">
        <f t="shared" si="822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823"/>
        <v>Q4</v>
      </c>
      <c r="J3271" s="146" t="s">
        <v>3246</v>
      </c>
      <c r="K3271" s="29" t="s">
        <v>3247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824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821"/>
        <v>1</v>
      </c>
      <c r="Z3271" s="18">
        <f t="shared" si="825"/>
        <v>12000000</v>
      </c>
      <c r="AA3271" s="22">
        <v>5.4100000000000002E-2</v>
      </c>
      <c r="AB3271" s="21">
        <f t="shared" si="826"/>
        <v>649200</v>
      </c>
      <c r="AC3271" s="25">
        <f t="shared" si="827"/>
        <v>77904</v>
      </c>
      <c r="AD3271" s="141">
        <v>0.12</v>
      </c>
      <c r="AE3271" s="26">
        <f t="shared" si="828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829"/>
        <v>10219262.405309735</v>
      </c>
      <c r="AJ3271" s="27">
        <f t="shared" si="830"/>
        <v>1226311.4886371682</v>
      </c>
      <c r="AK3271" s="28">
        <f t="shared" si="831"/>
        <v>0.12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236" t="str">
        <f t="shared" si="835"/>
        <v>YAMAHA_Mounter</v>
      </c>
      <c r="AS3271" s="22">
        <f t="shared" si="834"/>
        <v>1</v>
      </c>
      <c r="AT3271" s="238" t="str">
        <f t="shared" si="836"/>
        <v>0-3 months</v>
      </c>
    </row>
    <row r="3272" spans="1:46" s="12" customFormat="1">
      <c r="A3272" s="195" t="s">
        <v>42</v>
      </c>
      <c r="B3272" s="23">
        <v>2024</v>
      </c>
      <c r="C3272" s="179">
        <v>1</v>
      </c>
      <c r="D3272" s="39" t="str">
        <f t="shared" si="822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823"/>
        <v>Q4</v>
      </c>
      <c r="J3272" s="146" t="s">
        <v>3246</v>
      </c>
      <c r="K3272" s="29" t="s">
        <v>3247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824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821"/>
        <v>1</v>
      </c>
      <c r="Z3272" s="18">
        <f t="shared" si="825"/>
        <v>7686000</v>
      </c>
      <c r="AA3272" s="22">
        <v>5.4100000000000002E-2</v>
      </c>
      <c r="AB3272" s="21">
        <f t="shared" si="826"/>
        <v>415812.60000000003</v>
      </c>
      <c r="AC3272" s="25">
        <f t="shared" si="827"/>
        <v>49897.512000000002</v>
      </c>
      <c r="AD3272" s="141">
        <v>0.12</v>
      </c>
      <c r="AE3272" s="26">
        <f t="shared" si="828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829"/>
        <v>10219262.405309735</v>
      </c>
      <c r="AJ3272" s="27">
        <f t="shared" si="830"/>
        <v>1226311.4886371682</v>
      </c>
      <c r="AK3272" s="28">
        <f t="shared" si="831"/>
        <v>0.12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236" t="str">
        <f t="shared" si="835"/>
        <v>YAMAHA_Mounter</v>
      </c>
      <c r="AS3272" s="22">
        <f t="shared" si="834"/>
        <v>1</v>
      </c>
      <c r="AT3272" s="238" t="str">
        <f t="shared" si="836"/>
        <v>0-3 months</v>
      </c>
    </row>
    <row r="3273" spans="1:46" s="12" customFormat="1">
      <c r="A3273" s="195" t="s">
        <v>42</v>
      </c>
      <c r="B3273" s="23">
        <v>2024</v>
      </c>
      <c r="C3273" s="179">
        <v>1</v>
      </c>
      <c r="D3273" s="39" t="str">
        <f t="shared" si="822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823"/>
        <v>Q4</v>
      </c>
      <c r="J3273" s="146" t="s">
        <v>3249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824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821"/>
        <v>1</v>
      </c>
      <c r="Z3273" s="18">
        <f t="shared" si="825"/>
        <v>12500000</v>
      </c>
      <c r="AA3273" s="22">
        <v>5.4100000000000002E-2</v>
      </c>
      <c r="AB3273" s="21">
        <f t="shared" si="826"/>
        <v>676250</v>
      </c>
      <c r="AC3273" s="25">
        <f t="shared" si="827"/>
        <v>81150</v>
      </c>
      <c r="AD3273" s="141">
        <v>0.12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10219262.405309735</v>
      </c>
      <c r="AJ3273" s="27">
        <f t="shared" si="830"/>
        <v>1226311.4886371682</v>
      </c>
      <c r="AK3273" s="28">
        <f t="shared" si="831"/>
        <v>0.12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20242JPY</v>
      </c>
      <c r="AR3273" s="236" t="str">
        <f t="shared" si="835"/>
        <v>YAMAHA_Mounter</v>
      </c>
      <c r="AS3273" s="22">
        <f t="shared" si="834"/>
        <v>1</v>
      </c>
      <c r="AT3273" s="238" t="str">
        <f t="shared" si="836"/>
        <v>0-3 months</v>
      </c>
    </row>
    <row r="3274" spans="1:46" s="12" customFormat="1">
      <c r="A3274" s="195" t="s">
        <v>42</v>
      </c>
      <c r="B3274" s="23">
        <v>2024</v>
      </c>
      <c r="C3274" s="179">
        <v>1</v>
      </c>
      <c r="D3274" s="39" t="str">
        <f t="shared" si="822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823"/>
        <v>Q4</v>
      </c>
      <c r="J3274" s="146" t="s">
        <v>3305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824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821"/>
        <v>1.13</v>
      </c>
      <c r="Z3274" s="18">
        <f t="shared" si="825"/>
        <v>400000</v>
      </c>
      <c r="AA3274" s="22">
        <v>1.0900000000000001</v>
      </c>
      <c r="AB3274" s="21">
        <f t="shared" si="826"/>
        <v>385840.70796460187</v>
      </c>
      <c r="AC3274" s="25">
        <f t="shared" si="827"/>
        <v>46300.884955752219</v>
      </c>
      <c r="AD3274" s="141">
        <v>0.12</v>
      </c>
      <c r="AE3274" s="26">
        <f t="shared" si="828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829"/>
        <v>10219262.405309735</v>
      </c>
      <c r="AJ3274" s="27">
        <f t="shared" si="830"/>
        <v>1226311.4886371682</v>
      </c>
      <c r="AK3274" s="28">
        <f t="shared" si="831"/>
        <v>0.12</v>
      </c>
      <c r="AL3274" s="24"/>
      <c r="AM3274" s="24"/>
      <c r="AN3274" s="24"/>
      <c r="AO3274" s="24"/>
      <c r="AP3274" s="28" t="str">
        <f t="shared" si="832"/>
        <v>20242</v>
      </c>
      <c r="AQ3274" s="28" t="str">
        <f t="shared" si="833"/>
        <v>20242RMB</v>
      </c>
      <c r="AR3274" s="236" t="str">
        <f t="shared" si="835"/>
        <v>YAMAHA_Non_Mounter</v>
      </c>
      <c r="AS3274" s="22">
        <f t="shared" si="834"/>
        <v>1</v>
      </c>
      <c r="AT3274" s="238" t="str">
        <f t="shared" si="836"/>
        <v>0-3 months</v>
      </c>
    </row>
    <row r="3275" spans="1:46" s="12" customFormat="1">
      <c r="A3275" s="13" t="s">
        <v>42</v>
      </c>
      <c r="B3275" s="179">
        <v>2023</v>
      </c>
      <c r="C3275" s="179">
        <v>7</v>
      </c>
      <c r="D3275" s="39" t="str">
        <f t="shared" si="822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823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824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85">
        <f t="shared" si="827"/>
        <v>162458.23008849559</v>
      </c>
      <c r="AD3275" s="141">
        <v>0.12</v>
      </c>
      <c r="AE3275" s="186">
        <f t="shared" si="828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829"/>
        <v>16316720.938053098</v>
      </c>
      <c r="AJ3275" s="19">
        <f t="shared" si="830"/>
        <v>1958006.5125663718</v>
      </c>
      <c r="AK3275" s="20">
        <f t="shared" si="831"/>
        <v>0.12000000000000001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236" t="str">
        <f t="shared" si="835"/>
        <v>YAMAHA_Mounter</v>
      </c>
      <c r="AS3275" s="22">
        <f t="shared" si="834"/>
        <v>8</v>
      </c>
      <c r="AT3275" s="238" t="str">
        <f t="shared" si="836"/>
        <v>&gt; 6 months</v>
      </c>
    </row>
    <row r="3276" spans="1:46" s="12" customFormat="1">
      <c r="A3276" s="13" t="s">
        <v>42</v>
      </c>
      <c r="B3276" s="179">
        <v>2023</v>
      </c>
      <c r="C3276" s="179">
        <v>7</v>
      </c>
      <c r="D3276" s="39" t="str">
        <f t="shared" si="822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823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824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85">
        <f t="shared" si="827"/>
        <v>102093.45132743365</v>
      </c>
      <c r="AD3276" s="141">
        <v>0.12</v>
      </c>
      <c r="AE3276" s="186">
        <f t="shared" si="828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829"/>
        <v>16316720.938053098</v>
      </c>
      <c r="AJ3276" s="19">
        <f t="shared" si="830"/>
        <v>1958006.5125663718</v>
      </c>
      <c r="AK3276" s="20">
        <f t="shared" si="831"/>
        <v>0.12000000000000001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236" t="str">
        <f t="shared" si="835"/>
        <v>YAMAHA_Mounter</v>
      </c>
      <c r="AS3276" s="22">
        <f t="shared" si="834"/>
        <v>8</v>
      </c>
      <c r="AT3276" s="238" t="str">
        <f t="shared" si="836"/>
        <v>&gt; 6 months</v>
      </c>
    </row>
    <row r="3277" spans="1:46" s="12" customFormat="1">
      <c r="A3277" s="13" t="s">
        <v>42</v>
      </c>
      <c r="B3277" s="179">
        <v>2023</v>
      </c>
      <c r="C3277" s="179">
        <v>4</v>
      </c>
      <c r="D3277" s="39" t="str">
        <f t="shared" si="822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823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824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85">
        <f t="shared" si="827"/>
        <v>106260.53097345134</v>
      </c>
      <c r="AD3277" s="141">
        <v>0.12</v>
      </c>
      <c r="AE3277" s="186">
        <f t="shared" si="828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829"/>
        <v>16316720.938053098</v>
      </c>
      <c r="AJ3277" s="19">
        <f t="shared" si="830"/>
        <v>1958006.5125663718</v>
      </c>
      <c r="AK3277" s="20">
        <f t="shared" si="831"/>
        <v>0.12000000000000001</v>
      </c>
      <c r="AL3277" s="17"/>
      <c r="AM3277" s="17"/>
      <c r="AN3277" s="17"/>
      <c r="AO3277" s="17"/>
      <c r="AP3277" s="28" t="str">
        <f t="shared" si="832"/>
        <v>20243</v>
      </c>
      <c r="AQ3277" s="28" t="str">
        <f t="shared" si="833"/>
        <v>20243RMB</v>
      </c>
      <c r="AR3277" s="236" t="str">
        <f t="shared" si="835"/>
        <v>YAMAHA_Mounter</v>
      </c>
      <c r="AS3277" s="22">
        <f t="shared" si="834"/>
        <v>11</v>
      </c>
      <c r="AT3277" s="238" t="str">
        <f t="shared" si="836"/>
        <v>&gt; 6 months</v>
      </c>
    </row>
    <row r="3278" spans="1:46" s="12" customFormat="1">
      <c r="A3278" s="13" t="s">
        <v>42</v>
      </c>
      <c r="B3278" s="179">
        <v>2023</v>
      </c>
      <c r="C3278" s="179">
        <v>11</v>
      </c>
      <c r="D3278" s="39" t="str">
        <f t="shared" si="822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823"/>
        <v>Q4</v>
      </c>
      <c r="J3278" s="191" t="s">
        <v>3032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824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85">
        <f t="shared" si="827"/>
        <v>45143.362831858409</v>
      </c>
      <c r="AD3278" s="141">
        <v>0.12</v>
      </c>
      <c r="AE3278" s="186">
        <f t="shared" si="828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829"/>
        <v>16316720.938053098</v>
      </c>
      <c r="AJ3278" s="19">
        <f t="shared" si="830"/>
        <v>1958006.5125663718</v>
      </c>
      <c r="AK3278" s="20">
        <f t="shared" si="831"/>
        <v>0.12000000000000001</v>
      </c>
      <c r="AL3278" s="17"/>
      <c r="AM3278" s="17"/>
      <c r="AN3278" s="17"/>
      <c r="AO3278" s="17"/>
      <c r="AP3278" s="28" t="str">
        <f t="shared" si="832"/>
        <v>20243</v>
      </c>
      <c r="AQ3278" s="28" t="str">
        <f t="shared" si="833"/>
        <v>20243RMB</v>
      </c>
      <c r="AR3278" s="236" t="str">
        <f t="shared" si="835"/>
        <v>YAMAHA_Mounter</v>
      </c>
      <c r="AS3278" s="22">
        <f t="shared" si="834"/>
        <v>4</v>
      </c>
      <c r="AT3278" s="238" t="str">
        <f t="shared" si="836"/>
        <v>4-6 months</v>
      </c>
    </row>
    <row r="3279" spans="1:46" s="12" customFormat="1">
      <c r="A3279" s="195" t="s">
        <v>42</v>
      </c>
      <c r="B3279" s="23">
        <v>2023</v>
      </c>
      <c r="C3279" s="179">
        <v>12</v>
      </c>
      <c r="D3279" s="39" t="str">
        <f t="shared" si="822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823"/>
        <v>Q4</v>
      </c>
      <c r="J3279" s="29" t="s">
        <v>3159</v>
      </c>
      <c r="K3279" s="29" t="s">
        <v>3160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824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41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16316720.938053098</v>
      </c>
      <c r="AJ3279" s="27">
        <f t="shared" si="830"/>
        <v>1958006.5125663718</v>
      </c>
      <c r="AK3279" s="28">
        <f t="shared" si="831"/>
        <v>0.12000000000000001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236" t="str">
        <f t="shared" si="835"/>
        <v>YAMAHA_Non_Mounter</v>
      </c>
      <c r="AS3279" s="22">
        <f t="shared" si="834"/>
        <v>3</v>
      </c>
      <c r="AT3279" s="238" t="str">
        <f t="shared" si="836"/>
        <v>0-3 months</v>
      </c>
    </row>
    <row r="3280" spans="1:46" s="12" customFormat="1" ht="42">
      <c r="A3280" s="22"/>
      <c r="B3280" s="23"/>
      <c r="C3280" s="23"/>
      <c r="D3280" s="39" t="str">
        <f t="shared" si="822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823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824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149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236" t="str">
        <f t="shared" si="835"/>
        <v>C66 SERVICE</v>
      </c>
      <c r="AS3280" s="22" t="str">
        <f t="shared" si="834"/>
        <v/>
      </c>
      <c r="AT3280" s="238" t="str">
        <f t="shared" si="836"/>
        <v/>
      </c>
    </row>
    <row r="3281" spans="1:46" s="12" customFormat="1" ht="42">
      <c r="A3281" s="22"/>
      <c r="B3281" s="23"/>
      <c r="C3281" s="23"/>
      <c r="D3281" s="39" t="str">
        <f t="shared" si="822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823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824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149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236" t="str">
        <f t="shared" si="835"/>
        <v>C66 SERVICE</v>
      </c>
      <c r="AS3281" s="22" t="str">
        <f t="shared" si="834"/>
        <v/>
      </c>
      <c r="AT3281" s="238" t="str">
        <f t="shared" si="836"/>
        <v/>
      </c>
    </row>
    <row r="3282" spans="1:46" s="12" customFormat="1" ht="42">
      <c r="A3282" s="22"/>
      <c r="B3282" s="23"/>
      <c r="C3282" s="23"/>
      <c r="D3282" s="39" t="str">
        <f t="shared" si="822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823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824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149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236" t="str">
        <f t="shared" si="835"/>
        <v>C66 SERVICE</v>
      </c>
      <c r="AS3282" s="22" t="str">
        <f t="shared" si="834"/>
        <v/>
      </c>
      <c r="AT3282" s="238" t="str">
        <f t="shared" si="836"/>
        <v/>
      </c>
    </row>
    <row r="3283" spans="1:46" s="12" customFormat="1" ht="42">
      <c r="A3283" s="22"/>
      <c r="B3283" s="23"/>
      <c r="C3283" s="23"/>
      <c r="D3283" s="39" t="str">
        <f t="shared" si="822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823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824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149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236" t="str">
        <f t="shared" si="835"/>
        <v>C66 SERVICE</v>
      </c>
      <c r="AS3283" s="22" t="str">
        <f t="shared" si="834"/>
        <v/>
      </c>
      <c r="AT3283" s="238" t="str">
        <f t="shared" si="836"/>
        <v/>
      </c>
    </row>
    <row r="3284" spans="1:46" s="12" customFormat="1">
      <c r="A3284" s="195" t="s">
        <v>42</v>
      </c>
      <c r="B3284" s="23">
        <v>2024</v>
      </c>
      <c r="C3284" s="179">
        <v>1</v>
      </c>
      <c r="D3284" s="39" t="str">
        <f t="shared" si="822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823"/>
        <v>Q4</v>
      </c>
      <c r="J3284" s="29" t="s">
        <v>3302</v>
      </c>
      <c r="K3284" s="29" t="s">
        <v>3303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824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41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16316720.938053098</v>
      </c>
      <c r="AJ3284" s="27">
        <f t="shared" si="830"/>
        <v>1958006.5125663718</v>
      </c>
      <c r="AK3284" s="28">
        <f t="shared" si="831"/>
        <v>0.12000000000000001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236" t="str">
        <f t="shared" si="835"/>
        <v>YAMAHA_Mounter</v>
      </c>
      <c r="AS3284" s="22">
        <f t="shared" si="834"/>
        <v>2</v>
      </c>
      <c r="AT3284" s="238" t="str">
        <f t="shared" si="836"/>
        <v>0-3 months</v>
      </c>
    </row>
    <row r="3285" spans="1:46" s="12" customFormat="1">
      <c r="A3285" s="195" t="s">
        <v>42</v>
      </c>
      <c r="B3285" s="23">
        <v>2024</v>
      </c>
      <c r="C3285" s="179">
        <v>1</v>
      </c>
      <c r="D3285" s="39" t="str">
        <f t="shared" si="822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823"/>
        <v>Q4</v>
      </c>
      <c r="J3285" s="29" t="s">
        <v>3302</v>
      </c>
      <c r="K3285" s="29" t="s">
        <v>3303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824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41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16316720.938053098</v>
      </c>
      <c r="AJ3285" s="27">
        <f t="shared" si="830"/>
        <v>1958006.5125663718</v>
      </c>
      <c r="AK3285" s="28">
        <f t="shared" si="831"/>
        <v>0.12000000000000001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236" t="str">
        <f t="shared" si="835"/>
        <v>YAMAHA_Mounter</v>
      </c>
      <c r="AS3285" s="22">
        <f t="shared" si="834"/>
        <v>2</v>
      </c>
      <c r="AT3285" s="238" t="str">
        <f t="shared" si="836"/>
        <v>0-3 months</v>
      </c>
    </row>
    <row r="3286" spans="1:46" s="12" customFormat="1">
      <c r="A3286" s="13" t="s">
        <v>42</v>
      </c>
      <c r="B3286" s="179">
        <v>2023</v>
      </c>
      <c r="C3286" s="179">
        <v>11</v>
      </c>
      <c r="D3286" s="39" t="str">
        <f t="shared" si="822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823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824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837"/>
        <v>1</v>
      </c>
      <c r="Z3286" s="18">
        <f t="shared" si="825"/>
        <v>11900000</v>
      </c>
      <c r="AA3286" s="13">
        <v>5.4100000000000002E-2</v>
      </c>
      <c r="AB3286" s="21">
        <f t="shared" si="838"/>
        <v>643790</v>
      </c>
      <c r="AC3286" s="185">
        <f t="shared" si="827"/>
        <v>77254.8</v>
      </c>
      <c r="AD3286" s="141">
        <v>0.12</v>
      </c>
      <c r="AE3286" s="186">
        <f t="shared" si="828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829"/>
        <v>16316720.938053098</v>
      </c>
      <c r="AJ3286" s="19">
        <f t="shared" si="830"/>
        <v>1958006.5125663718</v>
      </c>
      <c r="AK3286" s="20">
        <f t="shared" si="831"/>
        <v>0.12000000000000001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236" t="str">
        <f t="shared" si="835"/>
        <v>YAMAHA_Mounter</v>
      </c>
      <c r="AS3286" s="22">
        <f t="shared" si="834"/>
        <v>4</v>
      </c>
      <c r="AT3286" s="238" t="str">
        <f t="shared" si="836"/>
        <v>4-6 months</v>
      </c>
    </row>
    <row r="3287" spans="1:46" s="12" customFormat="1">
      <c r="A3287" s="13" t="s">
        <v>41</v>
      </c>
      <c r="B3287" s="179">
        <v>2022</v>
      </c>
      <c r="C3287" s="179">
        <v>10</v>
      </c>
      <c r="D3287" s="39" t="str">
        <f t="shared" si="822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823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824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85">
        <f t="shared" si="827"/>
        <v>121539.82300884958</v>
      </c>
      <c r="AD3287" s="141">
        <v>0.12</v>
      </c>
      <c r="AE3287" s="186">
        <f t="shared" si="828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829"/>
        <v>16316720.938053098</v>
      </c>
      <c r="AJ3287" s="19">
        <f t="shared" si="830"/>
        <v>1958006.5125663718</v>
      </c>
      <c r="AK3287" s="20">
        <f t="shared" si="831"/>
        <v>0.12000000000000001</v>
      </c>
      <c r="AL3287" s="17"/>
      <c r="AM3287" s="17"/>
      <c r="AN3287" s="17"/>
      <c r="AO3287" s="17"/>
      <c r="AP3287" s="28" t="str">
        <f t="shared" si="832"/>
        <v>20243</v>
      </c>
      <c r="AQ3287" s="28" t="str">
        <f t="shared" si="833"/>
        <v>20243RMB</v>
      </c>
      <c r="AR3287" s="236" t="str">
        <f t="shared" si="835"/>
        <v>YAMAHA_Mounter</v>
      </c>
      <c r="AS3287" s="22">
        <f t="shared" si="834"/>
        <v>17</v>
      </c>
      <c r="AT3287" s="238" t="str">
        <f t="shared" si="836"/>
        <v>&gt; 6 months</v>
      </c>
    </row>
    <row r="3288" spans="1:46" s="12" customFormat="1">
      <c r="A3288" s="13" t="s">
        <v>42</v>
      </c>
      <c r="B3288" s="179">
        <v>2023</v>
      </c>
      <c r="C3288" s="179">
        <v>10</v>
      </c>
      <c r="D3288" s="39" t="str">
        <f t="shared" si="822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823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824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85">
        <f t="shared" si="827"/>
        <v>49773.451327433635</v>
      </c>
      <c r="AD3288" s="141">
        <v>0.12</v>
      </c>
      <c r="AE3288" s="186">
        <f t="shared" si="828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829"/>
        <v>16316720.938053098</v>
      </c>
      <c r="AJ3288" s="19">
        <f t="shared" si="830"/>
        <v>1958006.5125663718</v>
      </c>
      <c r="AK3288" s="20">
        <f t="shared" si="831"/>
        <v>0.12000000000000001</v>
      </c>
      <c r="AL3288" s="17"/>
      <c r="AM3288" s="17"/>
      <c r="AN3288" s="17"/>
      <c r="AO3288" s="17"/>
      <c r="AP3288" s="28" t="str">
        <f t="shared" si="832"/>
        <v>20243</v>
      </c>
      <c r="AQ3288" s="28" t="str">
        <f t="shared" si="833"/>
        <v>20243RMB</v>
      </c>
      <c r="AR3288" s="236" t="str">
        <f t="shared" si="835"/>
        <v>YAMAHA_Mounter</v>
      </c>
      <c r="AS3288" s="22">
        <f t="shared" si="834"/>
        <v>5</v>
      </c>
      <c r="AT3288" s="238" t="str">
        <f t="shared" si="836"/>
        <v>4-6 months</v>
      </c>
    </row>
    <row r="3289" spans="1:46" s="12" customFormat="1">
      <c r="A3289" s="13" t="s">
        <v>42</v>
      </c>
      <c r="B3289" s="179">
        <v>2023</v>
      </c>
      <c r="C3289" s="179">
        <v>6</v>
      </c>
      <c r="D3289" s="39" t="str">
        <f t="shared" si="822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823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824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839">IF(W3289="RMB","1.13", "1")</f>
        <v>1</v>
      </c>
      <c r="Z3289" s="18">
        <f t="shared" si="825"/>
        <v>7960000</v>
      </c>
      <c r="AA3289" s="13">
        <v>5.4100000000000002E-2</v>
      </c>
      <c r="AB3289" s="21">
        <f t="shared" si="838"/>
        <v>430636</v>
      </c>
      <c r="AC3289" s="185">
        <f t="shared" si="827"/>
        <v>51676.32</v>
      </c>
      <c r="AD3289" s="141">
        <v>0.12</v>
      </c>
      <c r="AE3289" s="186">
        <f t="shared" si="828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829"/>
        <v>16316720.938053098</v>
      </c>
      <c r="AJ3289" s="19">
        <f t="shared" si="830"/>
        <v>1958006.5125663718</v>
      </c>
      <c r="AK3289" s="20">
        <f t="shared" si="831"/>
        <v>0.12000000000000001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236" t="str">
        <f t="shared" si="835"/>
        <v>YAMAHA_Mounter</v>
      </c>
      <c r="AS3289" s="22">
        <f t="shared" si="834"/>
        <v>9</v>
      </c>
      <c r="AT3289" s="238" t="str">
        <f t="shared" si="836"/>
        <v>&gt; 6 months</v>
      </c>
    </row>
    <row r="3290" spans="1:46" s="12" customFormat="1">
      <c r="A3290" s="13" t="s">
        <v>42</v>
      </c>
      <c r="B3290" s="179">
        <v>2023</v>
      </c>
      <c r="C3290" s="179">
        <v>6</v>
      </c>
      <c r="D3290" s="39" t="str">
        <f t="shared" si="822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823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824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839"/>
        <v>1</v>
      </c>
      <c r="Z3290" s="18">
        <f t="shared" si="825"/>
        <v>7960000</v>
      </c>
      <c r="AA3290" s="13">
        <v>5.4100000000000002E-2</v>
      </c>
      <c r="AB3290" s="21">
        <f t="shared" si="838"/>
        <v>430636</v>
      </c>
      <c r="AC3290" s="185">
        <f t="shared" si="827"/>
        <v>51676.32</v>
      </c>
      <c r="AD3290" s="141">
        <v>0.12</v>
      </c>
      <c r="AE3290" s="186">
        <f t="shared" si="828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829"/>
        <v>16316720.938053098</v>
      </c>
      <c r="AJ3290" s="19">
        <f t="shared" si="830"/>
        <v>1958006.5125663718</v>
      </c>
      <c r="AK3290" s="20">
        <f t="shared" si="831"/>
        <v>0.12000000000000001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236" t="str">
        <f t="shared" si="835"/>
        <v>YAMAHA_Mounter</v>
      </c>
      <c r="AS3290" s="22">
        <f t="shared" si="834"/>
        <v>9</v>
      </c>
      <c r="AT3290" s="238" t="str">
        <f t="shared" si="836"/>
        <v>&gt; 6 months</v>
      </c>
    </row>
    <row r="3291" spans="1:46" s="12" customFormat="1">
      <c r="A3291" s="13" t="s">
        <v>42</v>
      </c>
      <c r="B3291" s="179">
        <v>2023</v>
      </c>
      <c r="C3291" s="179">
        <v>6</v>
      </c>
      <c r="D3291" s="39" t="str">
        <f t="shared" si="822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823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824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839"/>
        <v>1</v>
      </c>
      <c r="Z3291" s="18">
        <f t="shared" si="825"/>
        <v>7960000</v>
      </c>
      <c r="AA3291" s="13">
        <v>5.4100000000000002E-2</v>
      </c>
      <c r="AB3291" s="21">
        <f t="shared" si="838"/>
        <v>430636</v>
      </c>
      <c r="AC3291" s="185">
        <f t="shared" si="827"/>
        <v>51676.32</v>
      </c>
      <c r="AD3291" s="141">
        <v>0.12</v>
      </c>
      <c r="AE3291" s="186">
        <f t="shared" si="828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829"/>
        <v>16316720.938053098</v>
      </c>
      <c r="AJ3291" s="19">
        <f t="shared" si="830"/>
        <v>1958006.5125663718</v>
      </c>
      <c r="AK3291" s="20">
        <f t="shared" si="831"/>
        <v>0.12000000000000001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236" t="str">
        <f t="shared" si="835"/>
        <v>YAMAHA_Mounter</v>
      </c>
      <c r="AS3291" s="22">
        <f t="shared" si="834"/>
        <v>9</v>
      </c>
      <c r="AT3291" s="238" t="str">
        <f t="shared" si="836"/>
        <v>&gt; 6 months</v>
      </c>
    </row>
    <row r="3292" spans="1:46" s="12" customFormat="1">
      <c r="A3292" s="13" t="s">
        <v>42</v>
      </c>
      <c r="B3292" s="179">
        <v>2023</v>
      </c>
      <c r="C3292" s="179">
        <v>6</v>
      </c>
      <c r="D3292" s="39" t="str">
        <f t="shared" si="822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823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824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839"/>
        <v>1</v>
      </c>
      <c r="Z3292" s="18">
        <f t="shared" si="825"/>
        <v>7960000</v>
      </c>
      <c r="AA3292" s="13">
        <v>5.4100000000000002E-2</v>
      </c>
      <c r="AB3292" s="21">
        <f t="shared" si="838"/>
        <v>430636</v>
      </c>
      <c r="AC3292" s="185">
        <f t="shared" si="827"/>
        <v>51676.32</v>
      </c>
      <c r="AD3292" s="141">
        <v>0.12</v>
      </c>
      <c r="AE3292" s="186">
        <f t="shared" si="828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829"/>
        <v>16316720.938053098</v>
      </c>
      <c r="AJ3292" s="19">
        <f t="shared" si="830"/>
        <v>1958006.5125663718</v>
      </c>
      <c r="AK3292" s="20">
        <f t="shared" si="831"/>
        <v>0.12000000000000001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236" t="str">
        <f t="shared" si="835"/>
        <v>YAMAHA_Mounter</v>
      </c>
      <c r="AS3292" s="22">
        <f t="shared" si="834"/>
        <v>9</v>
      </c>
      <c r="AT3292" s="238" t="str">
        <f t="shared" si="836"/>
        <v>&gt; 6 months</v>
      </c>
    </row>
    <row r="3293" spans="1:46" s="12" customFormat="1">
      <c r="A3293" s="13" t="s">
        <v>42</v>
      </c>
      <c r="B3293" s="179">
        <v>2023</v>
      </c>
      <c r="C3293" s="179">
        <v>6</v>
      </c>
      <c r="D3293" s="39" t="str">
        <f t="shared" si="822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823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824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839"/>
        <v>1</v>
      </c>
      <c r="Z3293" s="18">
        <f t="shared" si="825"/>
        <v>7960000</v>
      </c>
      <c r="AA3293" s="13">
        <v>5.4100000000000002E-2</v>
      </c>
      <c r="AB3293" s="21">
        <f t="shared" si="838"/>
        <v>430636</v>
      </c>
      <c r="AC3293" s="185">
        <f t="shared" si="827"/>
        <v>51676.32</v>
      </c>
      <c r="AD3293" s="141">
        <v>0.12</v>
      </c>
      <c r="AE3293" s="186">
        <f t="shared" si="828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829"/>
        <v>16316720.938053098</v>
      </c>
      <c r="AJ3293" s="19">
        <f t="shared" si="830"/>
        <v>1958006.5125663718</v>
      </c>
      <c r="AK3293" s="20">
        <f t="shared" si="831"/>
        <v>0.12000000000000001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236" t="str">
        <f t="shared" si="835"/>
        <v>YAMAHA_Mounter</v>
      </c>
      <c r="AS3293" s="22">
        <f t="shared" si="834"/>
        <v>9</v>
      </c>
      <c r="AT3293" s="238" t="str">
        <f t="shared" si="836"/>
        <v>&gt; 6 months</v>
      </c>
    </row>
    <row r="3294" spans="1:46" s="12" customFormat="1">
      <c r="A3294" s="13" t="s">
        <v>42</v>
      </c>
      <c r="B3294" s="179">
        <v>2023</v>
      </c>
      <c r="C3294" s="179">
        <v>6</v>
      </c>
      <c r="D3294" s="39" t="str">
        <f t="shared" si="822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823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824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839"/>
        <v>1</v>
      </c>
      <c r="Z3294" s="18">
        <f t="shared" si="825"/>
        <v>7960000</v>
      </c>
      <c r="AA3294" s="13">
        <v>5.4100000000000002E-2</v>
      </c>
      <c r="AB3294" s="21">
        <f t="shared" si="838"/>
        <v>430636</v>
      </c>
      <c r="AC3294" s="185">
        <f t="shared" si="827"/>
        <v>51676.32</v>
      </c>
      <c r="AD3294" s="141">
        <v>0.12</v>
      </c>
      <c r="AE3294" s="186">
        <f t="shared" si="828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829"/>
        <v>16316720.938053098</v>
      </c>
      <c r="AJ3294" s="19">
        <f t="shared" si="830"/>
        <v>1958006.5125663718</v>
      </c>
      <c r="AK3294" s="20">
        <f t="shared" si="831"/>
        <v>0.12000000000000001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236" t="str">
        <f t="shared" si="835"/>
        <v>YAMAHA_Mounter</v>
      </c>
      <c r="AS3294" s="22">
        <f t="shared" si="834"/>
        <v>9</v>
      </c>
      <c r="AT3294" s="238" t="str">
        <f t="shared" si="836"/>
        <v>&gt; 6 months</v>
      </c>
    </row>
    <row r="3295" spans="1:46" s="12" customFormat="1">
      <c r="A3295" s="13" t="s">
        <v>42</v>
      </c>
      <c r="B3295" s="179">
        <v>2023</v>
      </c>
      <c r="C3295" s="179">
        <v>11</v>
      </c>
      <c r="D3295" s="39" t="str">
        <f t="shared" si="822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823"/>
        <v>Q4</v>
      </c>
      <c r="J3295" s="191" t="s">
        <v>3335</v>
      </c>
      <c r="K3295" s="191" t="s">
        <v>3015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824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85">
        <f t="shared" si="827"/>
        <v>91444.247787610628</v>
      </c>
      <c r="AD3295" s="141">
        <v>0.12</v>
      </c>
      <c r="AE3295" s="186">
        <f t="shared" si="828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829"/>
        <v>16316720.938053098</v>
      </c>
      <c r="AJ3295" s="19">
        <f t="shared" si="830"/>
        <v>1958006.5125663718</v>
      </c>
      <c r="AK3295" s="20">
        <f t="shared" si="831"/>
        <v>0.12000000000000001</v>
      </c>
      <c r="AL3295" s="17"/>
      <c r="AM3295" s="17"/>
      <c r="AN3295" s="17"/>
      <c r="AO3295" s="17" t="s">
        <v>3336</v>
      </c>
      <c r="AP3295" s="28" t="str">
        <f t="shared" si="832"/>
        <v>20243</v>
      </c>
      <c r="AQ3295" s="28" t="str">
        <f t="shared" si="833"/>
        <v>20243RMB</v>
      </c>
      <c r="AR3295" s="236" t="str">
        <f t="shared" si="835"/>
        <v>YAMAHA_Mounter</v>
      </c>
      <c r="AS3295" s="22">
        <f t="shared" si="834"/>
        <v>4</v>
      </c>
      <c r="AT3295" s="238" t="str">
        <f t="shared" si="836"/>
        <v>4-6 months</v>
      </c>
    </row>
    <row r="3296" spans="1:46" s="12" customFormat="1">
      <c r="A3296" s="13" t="s">
        <v>42</v>
      </c>
      <c r="B3296" s="179">
        <v>2023</v>
      </c>
      <c r="C3296" s="179">
        <v>11</v>
      </c>
      <c r="D3296" s="39" t="str">
        <f t="shared" si="822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823"/>
        <v>Q4</v>
      </c>
      <c r="J3296" s="191" t="s">
        <v>3030</v>
      </c>
      <c r="K3296" s="191" t="s">
        <v>3031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824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85">
        <f t="shared" si="827"/>
        <v>72183.079646017708</v>
      </c>
      <c r="AD3296" s="141">
        <v>0.12</v>
      </c>
      <c r="AE3296" s="186">
        <f t="shared" si="828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829"/>
        <v>16316720.938053098</v>
      </c>
      <c r="AJ3296" s="19">
        <f t="shared" si="830"/>
        <v>1958006.5125663718</v>
      </c>
      <c r="AK3296" s="20">
        <f t="shared" si="831"/>
        <v>0.12000000000000001</v>
      </c>
      <c r="AL3296" s="17"/>
      <c r="AM3296" s="17"/>
      <c r="AN3296" s="17"/>
      <c r="AO3296" s="17"/>
      <c r="AP3296" s="28" t="str">
        <f t="shared" si="832"/>
        <v>20243</v>
      </c>
      <c r="AQ3296" s="28" t="str">
        <f t="shared" si="833"/>
        <v>20243RMB</v>
      </c>
      <c r="AR3296" s="236" t="str">
        <f t="shared" si="835"/>
        <v>YAMAHA_Mounter</v>
      </c>
      <c r="AS3296" s="22">
        <f t="shared" si="834"/>
        <v>4</v>
      </c>
      <c r="AT3296" s="238" t="str">
        <f t="shared" si="836"/>
        <v>4-6 months</v>
      </c>
    </row>
    <row r="3297" spans="1:46" s="12" customFormat="1">
      <c r="A3297" s="13" t="s">
        <v>42</v>
      </c>
      <c r="B3297" s="179">
        <v>2023</v>
      </c>
      <c r="C3297" s="179">
        <v>11</v>
      </c>
      <c r="D3297" s="39" t="str">
        <f t="shared" si="822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823"/>
        <v>Q4</v>
      </c>
      <c r="J3297" s="191" t="s">
        <v>3030</v>
      </c>
      <c r="K3297" s="191" t="s">
        <v>3031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824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85">
        <f t="shared" si="827"/>
        <v>72183.079646017708</v>
      </c>
      <c r="AD3297" s="141">
        <v>0.12</v>
      </c>
      <c r="AE3297" s="186">
        <f t="shared" si="828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829"/>
        <v>16316720.938053098</v>
      </c>
      <c r="AJ3297" s="19">
        <f t="shared" si="830"/>
        <v>1958006.5125663718</v>
      </c>
      <c r="AK3297" s="20">
        <f t="shared" si="831"/>
        <v>0.12000000000000001</v>
      </c>
      <c r="AL3297" s="17"/>
      <c r="AM3297" s="17"/>
      <c r="AN3297" s="17"/>
      <c r="AO3297" s="17"/>
      <c r="AP3297" s="28" t="str">
        <f t="shared" si="832"/>
        <v>20243</v>
      </c>
      <c r="AQ3297" s="28" t="str">
        <f t="shared" si="833"/>
        <v>20243RMB</v>
      </c>
      <c r="AR3297" s="236" t="str">
        <f t="shared" si="835"/>
        <v>YAMAHA_Mounter</v>
      </c>
      <c r="AS3297" s="22">
        <f t="shared" si="834"/>
        <v>4</v>
      </c>
      <c r="AT3297" s="238" t="str">
        <f t="shared" si="836"/>
        <v>4-6 months</v>
      </c>
    </row>
    <row r="3298" spans="1:46" s="12" customFormat="1">
      <c r="A3298" s="195" t="s">
        <v>42</v>
      </c>
      <c r="B3298" s="23">
        <v>2024</v>
      </c>
      <c r="C3298" s="179">
        <v>1</v>
      </c>
      <c r="D3298" s="39" t="str">
        <f t="shared" si="822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823"/>
        <v>Q4</v>
      </c>
      <c r="J3298" s="29" t="s">
        <v>3229</v>
      </c>
      <c r="K3298" s="29" t="s">
        <v>3230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824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41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16316720.938053098</v>
      </c>
      <c r="AJ3298" s="27">
        <f t="shared" si="830"/>
        <v>1958006.5125663718</v>
      </c>
      <c r="AK3298" s="28">
        <f t="shared" si="831"/>
        <v>0.12000000000000001</v>
      </c>
      <c r="AL3298" s="24"/>
      <c r="AM3298" s="24"/>
      <c r="AN3298" s="24"/>
      <c r="AO3298" s="24"/>
      <c r="AP3298" s="28" t="str">
        <f t="shared" si="832"/>
        <v>20243</v>
      </c>
      <c r="AQ3298" s="28" t="str">
        <f t="shared" si="833"/>
        <v>20243RMB</v>
      </c>
      <c r="AR3298" s="236" t="str">
        <f t="shared" si="835"/>
        <v>YAMAHA_Mounter</v>
      </c>
      <c r="AS3298" s="22">
        <f t="shared" si="834"/>
        <v>2</v>
      </c>
      <c r="AT3298" s="238" t="str">
        <f t="shared" si="836"/>
        <v>0-3 months</v>
      </c>
    </row>
    <row r="3299" spans="1:46" s="12" customFormat="1">
      <c r="A3299" s="195" t="s">
        <v>42</v>
      </c>
      <c r="B3299" s="23">
        <v>2024</v>
      </c>
      <c r="C3299" s="179">
        <v>1</v>
      </c>
      <c r="D3299" s="39" t="str">
        <f t="shared" si="822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823"/>
        <v>Q4</v>
      </c>
      <c r="J3299" s="29" t="s">
        <v>3248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824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41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16316720.938053098</v>
      </c>
      <c r="AJ3299" s="27">
        <f t="shared" si="830"/>
        <v>1958006.5125663718</v>
      </c>
      <c r="AK3299" s="28">
        <f t="shared" si="831"/>
        <v>0.12000000000000001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236" t="str">
        <f t="shared" si="835"/>
        <v>YAMAHA_Mounter</v>
      </c>
      <c r="AS3299" s="22">
        <f t="shared" si="834"/>
        <v>2</v>
      </c>
      <c r="AT3299" s="238" t="str">
        <f t="shared" si="836"/>
        <v>0-3 months</v>
      </c>
    </row>
    <row r="3300" spans="1:46" s="12" customFormat="1">
      <c r="A3300" s="195" t="s">
        <v>42</v>
      </c>
      <c r="B3300" s="23">
        <v>2024</v>
      </c>
      <c r="C3300" s="23">
        <v>2</v>
      </c>
      <c r="D3300" s="39" t="str">
        <f t="shared" si="822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823"/>
        <v>Q4</v>
      </c>
      <c r="J3300" s="29" t="s">
        <v>3252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824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41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16316720.938053098</v>
      </c>
      <c r="AJ3300" s="27">
        <f t="shared" si="830"/>
        <v>1958006.5125663718</v>
      </c>
      <c r="AK3300" s="28">
        <f t="shared" si="831"/>
        <v>0.12000000000000001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236" t="str">
        <f t="shared" si="835"/>
        <v>YAMAHA_Mounter</v>
      </c>
      <c r="AS3300" s="22">
        <f t="shared" si="834"/>
        <v>1</v>
      </c>
      <c r="AT3300" s="238" t="str">
        <f t="shared" si="836"/>
        <v>0-3 months</v>
      </c>
    </row>
    <row r="3301" spans="1:46" s="12" customFormat="1">
      <c r="A3301" s="195" t="s">
        <v>42</v>
      </c>
      <c r="B3301" s="23">
        <v>2024</v>
      </c>
      <c r="C3301" s="23">
        <v>2</v>
      </c>
      <c r="D3301" s="39" t="str">
        <f t="shared" si="822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823"/>
        <v>Q4</v>
      </c>
      <c r="J3301" s="29" t="s">
        <v>3253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824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41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16316720.938053098</v>
      </c>
      <c r="AJ3301" s="27">
        <f t="shared" si="830"/>
        <v>1958006.5125663718</v>
      </c>
      <c r="AK3301" s="28">
        <f t="shared" si="831"/>
        <v>0.12000000000000001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236" t="str">
        <f t="shared" si="835"/>
        <v>YAMAHA_Mounter</v>
      </c>
      <c r="AS3301" s="22">
        <f t="shared" si="834"/>
        <v>1</v>
      </c>
      <c r="AT3301" s="238" t="str">
        <f t="shared" si="836"/>
        <v>0-3 months</v>
      </c>
    </row>
    <row r="3302" spans="1:46" s="12" customFormat="1">
      <c r="A3302" s="195" t="s">
        <v>42</v>
      </c>
      <c r="B3302" s="23">
        <v>2024</v>
      </c>
      <c r="C3302" s="23">
        <v>2</v>
      </c>
      <c r="D3302" s="39" t="str">
        <f t="shared" si="822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823"/>
        <v>Q4</v>
      </c>
      <c r="J3302" s="29" t="s">
        <v>3253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824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41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16316720.938053098</v>
      </c>
      <c r="AJ3302" s="27">
        <f t="shared" si="830"/>
        <v>1958006.5125663718</v>
      </c>
      <c r="AK3302" s="28">
        <f t="shared" si="831"/>
        <v>0.12000000000000001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236" t="str">
        <f t="shared" si="835"/>
        <v>YAMAHA_Mounter</v>
      </c>
      <c r="AS3302" s="22">
        <f t="shared" si="834"/>
        <v>1</v>
      </c>
      <c r="AT3302" s="238" t="str">
        <f t="shared" si="836"/>
        <v>0-3 months</v>
      </c>
    </row>
    <row r="3303" spans="1:46" s="12" customFormat="1">
      <c r="A3303" s="195" t="s">
        <v>42</v>
      </c>
      <c r="B3303" s="23">
        <v>2024</v>
      </c>
      <c r="C3303" s="23">
        <v>2</v>
      </c>
      <c r="D3303" s="39" t="str">
        <f t="shared" si="822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823"/>
        <v>Q4</v>
      </c>
      <c r="J3303" s="29" t="s">
        <v>3254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824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41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16316720.938053098</v>
      </c>
      <c r="AJ3303" s="27">
        <f t="shared" si="830"/>
        <v>1958006.5125663718</v>
      </c>
      <c r="AK3303" s="28">
        <f t="shared" si="831"/>
        <v>0.12000000000000001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236" t="str">
        <f t="shared" si="835"/>
        <v>YAMAHA_Mounter</v>
      </c>
      <c r="AS3303" s="22">
        <f t="shared" si="834"/>
        <v>1</v>
      </c>
      <c r="AT3303" s="238" t="str">
        <f t="shared" si="836"/>
        <v>0-3 months</v>
      </c>
    </row>
    <row r="3304" spans="1:46" s="12" customFormat="1">
      <c r="A3304" s="195" t="s">
        <v>42</v>
      </c>
      <c r="B3304" s="23">
        <v>2024</v>
      </c>
      <c r="C3304" s="179">
        <v>1</v>
      </c>
      <c r="D3304" s="39" t="str">
        <f t="shared" si="822"/>
        <v>Q4</v>
      </c>
      <c r="E3304" s="179" t="s">
        <v>3059</v>
      </c>
      <c r="F3304" s="179">
        <v>2024</v>
      </c>
      <c r="G3304" s="179">
        <v>4</v>
      </c>
      <c r="H3304" s="29"/>
      <c r="I3304" s="39" t="str">
        <f t="shared" si="823"/>
        <v>Q1</v>
      </c>
      <c r="J3304" s="29" t="s">
        <v>3232</v>
      </c>
      <c r="K3304" s="29" t="s">
        <v>3233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824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840"/>
        <v>1.13</v>
      </c>
      <c r="Z3304" s="18">
        <f t="shared" si="825"/>
        <v>770000</v>
      </c>
      <c r="AA3304" s="22">
        <v>1.0900000000000001</v>
      </c>
      <c r="AB3304" s="21">
        <f t="shared" si="838"/>
        <v>742743.36283185845</v>
      </c>
      <c r="AC3304" s="25">
        <f t="shared" si="827"/>
        <v>89129.203539823007</v>
      </c>
      <c r="AD3304" s="141">
        <v>0.12</v>
      </c>
      <c r="AE3304" s="26">
        <f t="shared" si="828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8490044.8672566377</v>
      </c>
      <c r="AJ3304" s="27">
        <f t="shared" si="830"/>
        <v>1018805.3840707965</v>
      </c>
      <c r="AK3304" s="28">
        <f t="shared" si="831"/>
        <v>0.12000000000000001</v>
      </c>
      <c r="AL3304" s="24"/>
      <c r="AM3304" s="24"/>
      <c r="AN3304" s="24"/>
      <c r="AO3304" s="24"/>
      <c r="AP3304" s="28" t="str">
        <f t="shared" si="832"/>
        <v>20244</v>
      </c>
      <c r="AQ3304" s="28" t="str">
        <f t="shared" si="833"/>
        <v>20244RMB</v>
      </c>
      <c r="AR3304" s="236" t="str">
        <f t="shared" si="835"/>
        <v>YAMAHA_Mounter</v>
      </c>
      <c r="AS3304" s="22">
        <f t="shared" si="834"/>
        <v>3</v>
      </c>
      <c r="AT3304" s="238" t="str">
        <f t="shared" si="836"/>
        <v>0-3 months</v>
      </c>
    </row>
    <row r="3305" spans="1:46" s="12" customFormat="1">
      <c r="A3305" s="195" t="s">
        <v>42</v>
      </c>
      <c r="B3305" s="23">
        <v>2024</v>
      </c>
      <c r="C3305" s="179">
        <v>1</v>
      </c>
      <c r="D3305" s="39" t="str">
        <f t="shared" si="822"/>
        <v>Q4</v>
      </c>
      <c r="E3305" s="179" t="s">
        <v>3059</v>
      </c>
      <c r="F3305" s="179">
        <v>2024</v>
      </c>
      <c r="G3305" s="179">
        <v>4</v>
      </c>
      <c r="H3305" s="29"/>
      <c r="I3305" s="39" t="str">
        <f t="shared" si="823"/>
        <v>Q1</v>
      </c>
      <c r="J3305" s="29" t="s">
        <v>3232</v>
      </c>
      <c r="K3305" s="29" t="s">
        <v>3233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824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840"/>
        <v>1.13</v>
      </c>
      <c r="Z3305" s="18">
        <f t="shared" si="825"/>
        <v>600000</v>
      </c>
      <c r="AA3305" s="22">
        <v>1.0900000000000001</v>
      </c>
      <c r="AB3305" s="21">
        <f t="shared" si="838"/>
        <v>578761.06194690277</v>
      </c>
      <c r="AC3305" s="25">
        <f t="shared" si="827"/>
        <v>69451.327433628336</v>
      </c>
      <c r="AD3305" s="141">
        <v>0.12</v>
      </c>
      <c r="AE3305" s="26">
        <f t="shared" si="828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829"/>
        <v>8490044.8672566377</v>
      </c>
      <c r="AJ3305" s="27">
        <f t="shared" si="830"/>
        <v>1018805.3840707965</v>
      </c>
      <c r="AK3305" s="28">
        <f t="shared" si="831"/>
        <v>0.12000000000000001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236" t="str">
        <f t="shared" si="835"/>
        <v>YAMAHA_Mounter</v>
      </c>
      <c r="AS3305" s="22">
        <f t="shared" si="834"/>
        <v>3</v>
      </c>
      <c r="AT3305" s="238" t="str">
        <f t="shared" si="836"/>
        <v>0-3 months</v>
      </c>
    </row>
    <row r="3306" spans="1:46" s="12" customFormat="1">
      <c r="A3306" s="195" t="s">
        <v>42</v>
      </c>
      <c r="B3306" s="23">
        <v>2024</v>
      </c>
      <c r="C3306" s="179">
        <v>1</v>
      </c>
      <c r="D3306" s="39" t="str">
        <f t="shared" si="822"/>
        <v>Q4</v>
      </c>
      <c r="E3306" s="13" t="s">
        <v>3059</v>
      </c>
      <c r="F3306" s="179">
        <v>2024</v>
      </c>
      <c r="G3306" s="179">
        <v>4</v>
      </c>
      <c r="H3306" s="29"/>
      <c r="I3306" s="39" t="str">
        <f t="shared" si="823"/>
        <v>Q1</v>
      </c>
      <c r="J3306" s="29" t="s">
        <v>3235</v>
      </c>
      <c r="K3306" s="29" t="s">
        <v>3236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824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840"/>
        <v>1</v>
      </c>
      <c r="Z3306" s="18">
        <f t="shared" si="825"/>
        <v>12750000</v>
      </c>
      <c r="AA3306" s="22">
        <v>5.4100000000000002E-2</v>
      </c>
      <c r="AB3306" s="21">
        <f t="shared" si="838"/>
        <v>689775</v>
      </c>
      <c r="AC3306" s="25">
        <f t="shared" si="827"/>
        <v>82773</v>
      </c>
      <c r="AD3306" s="141">
        <v>0.12</v>
      </c>
      <c r="AE3306" s="26">
        <f t="shared" si="828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829"/>
        <v>8490044.8672566377</v>
      </c>
      <c r="AJ3306" s="27">
        <f t="shared" si="830"/>
        <v>1018805.3840707965</v>
      </c>
      <c r="AK3306" s="28">
        <f t="shared" si="831"/>
        <v>0.12000000000000001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20244JPY</v>
      </c>
      <c r="AR3306" s="236" t="str">
        <f t="shared" si="835"/>
        <v>YAMAHA_Mounter</v>
      </c>
      <c r="AS3306" s="22">
        <f t="shared" si="834"/>
        <v>3</v>
      </c>
      <c r="AT3306" s="238" t="str">
        <f t="shared" si="836"/>
        <v>0-3 months</v>
      </c>
    </row>
    <row r="3307" spans="1:46" s="12" customFormat="1">
      <c r="A3307" s="195" t="s">
        <v>42</v>
      </c>
      <c r="B3307" s="23">
        <v>2024</v>
      </c>
      <c r="C3307" s="179">
        <v>1</v>
      </c>
      <c r="D3307" s="39" t="str">
        <f t="shared" si="822"/>
        <v>Q4</v>
      </c>
      <c r="E3307" s="13" t="s">
        <v>3059</v>
      </c>
      <c r="F3307" s="179">
        <v>2024</v>
      </c>
      <c r="G3307" s="179">
        <v>4</v>
      </c>
      <c r="H3307" s="29"/>
      <c r="I3307" s="39" t="str">
        <f t="shared" si="823"/>
        <v>Q1</v>
      </c>
      <c r="J3307" s="29" t="s">
        <v>3235</v>
      </c>
      <c r="K3307" s="29" t="s">
        <v>3236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824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5.4100000000000002E-2</v>
      </c>
      <c r="AB3307" s="21">
        <f t="shared" si="838"/>
        <v>689775</v>
      </c>
      <c r="AC3307" s="25">
        <f t="shared" si="827"/>
        <v>82773</v>
      </c>
      <c r="AD3307" s="141">
        <v>0.12</v>
      </c>
      <c r="AE3307" s="26">
        <f t="shared" si="828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829"/>
        <v>8490044.8672566377</v>
      </c>
      <c r="AJ3307" s="27">
        <f t="shared" si="830"/>
        <v>1018805.3840707965</v>
      </c>
      <c r="AK3307" s="28">
        <f t="shared" si="831"/>
        <v>0.12000000000000001</v>
      </c>
      <c r="AL3307" s="24"/>
      <c r="AM3307" s="24"/>
      <c r="AN3307" s="24"/>
      <c r="AO3307" s="24"/>
      <c r="AP3307" s="28" t="str">
        <f t="shared" si="832"/>
        <v>20244</v>
      </c>
      <c r="AQ3307" s="28" t="str">
        <f t="shared" si="833"/>
        <v>20244JPY</v>
      </c>
      <c r="AR3307" s="236" t="str">
        <f t="shared" si="835"/>
        <v>YAMAHA_Mounter</v>
      </c>
      <c r="AS3307" s="22">
        <f t="shared" si="834"/>
        <v>3</v>
      </c>
      <c r="AT3307" s="238" t="str">
        <f t="shared" si="836"/>
        <v>0-3 months</v>
      </c>
    </row>
    <row r="3308" spans="1:46" s="12" customFormat="1">
      <c r="A3308" s="195" t="s">
        <v>42</v>
      </c>
      <c r="B3308" s="23">
        <v>2024</v>
      </c>
      <c r="C3308" s="179">
        <v>1</v>
      </c>
      <c r="D3308" s="39" t="str">
        <f t="shared" si="822"/>
        <v>Q4</v>
      </c>
      <c r="E3308" s="13" t="s">
        <v>3059</v>
      </c>
      <c r="F3308" s="179">
        <v>2024</v>
      </c>
      <c r="G3308" s="179">
        <v>4</v>
      </c>
      <c r="H3308" s="29"/>
      <c r="I3308" s="39" t="str">
        <f t="shared" si="823"/>
        <v>Q1</v>
      </c>
      <c r="J3308" s="29" t="s">
        <v>3235</v>
      </c>
      <c r="K3308" s="29" t="s">
        <v>3236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824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840"/>
        <v>1</v>
      </c>
      <c r="Z3308" s="18">
        <f t="shared" si="825"/>
        <v>8000000</v>
      </c>
      <c r="AA3308" s="22">
        <v>5.4100000000000002E-2</v>
      </c>
      <c r="AB3308" s="21">
        <f t="shared" si="838"/>
        <v>432800</v>
      </c>
      <c r="AC3308" s="25">
        <f t="shared" si="827"/>
        <v>51936</v>
      </c>
      <c r="AD3308" s="141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8490044.8672566377</v>
      </c>
      <c r="AJ3308" s="27">
        <f t="shared" si="830"/>
        <v>1018805.3840707965</v>
      </c>
      <c r="AK3308" s="28">
        <f t="shared" si="831"/>
        <v>0.12000000000000001</v>
      </c>
      <c r="AL3308" s="24"/>
      <c r="AM3308" s="24"/>
      <c r="AN3308" s="24"/>
      <c r="AO3308" s="24"/>
      <c r="AP3308" s="28" t="str">
        <f t="shared" si="832"/>
        <v>20244</v>
      </c>
      <c r="AQ3308" s="28" t="str">
        <f t="shared" si="833"/>
        <v>20244JPY</v>
      </c>
      <c r="AR3308" s="236" t="str">
        <f t="shared" si="835"/>
        <v>YAMAHA_Mounter</v>
      </c>
      <c r="AS3308" s="22">
        <f t="shared" si="834"/>
        <v>3</v>
      </c>
      <c r="AT3308" s="238" t="str">
        <f t="shared" si="836"/>
        <v>0-3 months</v>
      </c>
    </row>
    <row r="3309" spans="1:46" s="12" customFormat="1">
      <c r="A3309" s="195" t="s">
        <v>42</v>
      </c>
      <c r="B3309" s="23">
        <v>2024</v>
      </c>
      <c r="C3309" s="179">
        <v>1</v>
      </c>
      <c r="D3309" s="39" t="str">
        <f t="shared" si="822"/>
        <v>Q4</v>
      </c>
      <c r="E3309" s="13" t="s">
        <v>3059</v>
      </c>
      <c r="F3309" s="179">
        <v>2024</v>
      </c>
      <c r="G3309" s="179">
        <v>4</v>
      </c>
      <c r="H3309" s="29"/>
      <c r="I3309" s="39" t="str">
        <f t="shared" si="823"/>
        <v>Q1</v>
      </c>
      <c r="J3309" s="29" t="s">
        <v>3235</v>
      </c>
      <c r="K3309" s="29" t="s">
        <v>3236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824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5.4100000000000002E-2</v>
      </c>
      <c r="AB3309" s="21">
        <f t="shared" si="838"/>
        <v>432800</v>
      </c>
      <c r="AC3309" s="25">
        <f t="shared" si="827"/>
        <v>51936</v>
      </c>
      <c r="AD3309" s="141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8490044.8672566377</v>
      </c>
      <c r="AJ3309" s="27">
        <f t="shared" si="830"/>
        <v>1018805.3840707965</v>
      </c>
      <c r="AK3309" s="28">
        <f t="shared" si="831"/>
        <v>0.12000000000000001</v>
      </c>
      <c r="AL3309" s="24"/>
      <c r="AM3309" s="24"/>
      <c r="AN3309" s="24"/>
      <c r="AO3309" s="24"/>
      <c r="AP3309" s="28" t="str">
        <f t="shared" si="832"/>
        <v>20244</v>
      </c>
      <c r="AQ3309" s="28" t="str">
        <f t="shared" si="833"/>
        <v>20244JPY</v>
      </c>
      <c r="AR3309" s="236" t="str">
        <f t="shared" si="835"/>
        <v>YAMAHA_Mounter</v>
      </c>
      <c r="AS3309" s="22">
        <f t="shared" si="834"/>
        <v>3</v>
      </c>
      <c r="AT3309" s="238" t="str">
        <f t="shared" si="836"/>
        <v>0-3 months</v>
      </c>
    </row>
    <row r="3310" spans="1:46" s="12" customFormat="1">
      <c r="A3310" s="195" t="s">
        <v>42</v>
      </c>
      <c r="B3310" s="23">
        <v>2024</v>
      </c>
      <c r="C3310" s="179">
        <v>1</v>
      </c>
      <c r="D3310" s="39" t="str">
        <f t="shared" si="822"/>
        <v>Q4</v>
      </c>
      <c r="E3310" s="13" t="s">
        <v>3059</v>
      </c>
      <c r="F3310" s="179">
        <v>2024</v>
      </c>
      <c r="G3310" s="179">
        <v>4</v>
      </c>
      <c r="H3310" s="29"/>
      <c r="I3310" s="39" t="str">
        <f t="shared" si="823"/>
        <v>Q1</v>
      </c>
      <c r="J3310" s="29" t="s">
        <v>3235</v>
      </c>
      <c r="K3310" s="29" t="s">
        <v>3236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824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5.4100000000000002E-2</v>
      </c>
      <c r="AB3310" s="21">
        <f t="shared" si="838"/>
        <v>432800</v>
      </c>
      <c r="AC3310" s="25">
        <f t="shared" si="827"/>
        <v>51936</v>
      </c>
      <c r="AD3310" s="141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8490044.8672566377</v>
      </c>
      <c r="AJ3310" s="27">
        <f t="shared" si="830"/>
        <v>1018805.3840707965</v>
      </c>
      <c r="AK3310" s="28">
        <f t="shared" si="831"/>
        <v>0.12000000000000001</v>
      </c>
      <c r="AL3310" s="24"/>
      <c r="AM3310" s="24"/>
      <c r="AN3310" s="24"/>
      <c r="AO3310" s="24"/>
      <c r="AP3310" s="28" t="str">
        <f t="shared" si="832"/>
        <v>20244</v>
      </c>
      <c r="AQ3310" s="28" t="str">
        <f t="shared" si="833"/>
        <v>20244JPY</v>
      </c>
      <c r="AR3310" s="236" t="str">
        <f t="shared" si="835"/>
        <v>YAMAHA_Mounter</v>
      </c>
      <c r="AS3310" s="22">
        <f t="shared" si="834"/>
        <v>3</v>
      </c>
      <c r="AT3310" s="238" t="str">
        <f t="shared" si="836"/>
        <v>0-3 months</v>
      </c>
    </row>
    <row r="3311" spans="1:46" s="12" customFormat="1">
      <c r="A3311" s="195" t="s">
        <v>42</v>
      </c>
      <c r="B3311" s="23">
        <v>2024</v>
      </c>
      <c r="C3311" s="179">
        <v>1</v>
      </c>
      <c r="D3311" s="39" t="str">
        <f t="shared" si="822"/>
        <v>Q4</v>
      </c>
      <c r="E3311" s="179" t="s">
        <v>3059</v>
      </c>
      <c r="F3311" s="179">
        <v>2024</v>
      </c>
      <c r="G3311" s="179">
        <v>4</v>
      </c>
      <c r="H3311" s="29"/>
      <c r="I3311" s="39" t="str">
        <f t="shared" si="823"/>
        <v>Q1</v>
      </c>
      <c r="J3311" s="29" t="s">
        <v>3237</v>
      </c>
      <c r="K3311" s="29" t="s">
        <v>3236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824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840"/>
        <v>1</v>
      </c>
      <c r="Z3311" s="18">
        <f t="shared" si="825"/>
        <v>12700000</v>
      </c>
      <c r="AA3311" s="22">
        <v>5.4100000000000002E-2</v>
      </c>
      <c r="AB3311" s="21">
        <f t="shared" si="838"/>
        <v>687070</v>
      </c>
      <c r="AC3311" s="25">
        <f t="shared" si="827"/>
        <v>82448.399999999994</v>
      </c>
      <c r="AD3311" s="141">
        <v>0.12</v>
      </c>
      <c r="AE3311" s="26">
        <f t="shared" si="828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829"/>
        <v>8490044.8672566377</v>
      </c>
      <c r="AJ3311" s="27">
        <f t="shared" si="830"/>
        <v>1018805.3840707965</v>
      </c>
      <c r="AK3311" s="28">
        <f t="shared" si="831"/>
        <v>0.12000000000000001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236" t="str">
        <f t="shared" si="835"/>
        <v>YAMAHA_Mounter</v>
      </c>
      <c r="AS3311" s="22">
        <f t="shared" si="834"/>
        <v>3</v>
      </c>
      <c r="AT3311" s="238" t="str">
        <f t="shared" si="836"/>
        <v>0-3 months</v>
      </c>
    </row>
    <row r="3312" spans="1:46" s="12" customFormat="1">
      <c r="A3312" s="195" t="s">
        <v>42</v>
      </c>
      <c r="B3312" s="23">
        <v>2024</v>
      </c>
      <c r="C3312" s="179">
        <v>1</v>
      </c>
      <c r="D3312" s="39" t="str">
        <f t="shared" si="822"/>
        <v>Q4</v>
      </c>
      <c r="E3312" s="179" t="s">
        <v>3059</v>
      </c>
      <c r="F3312" s="179">
        <v>2024</v>
      </c>
      <c r="G3312" s="179">
        <v>4</v>
      </c>
      <c r="H3312" s="29"/>
      <c r="I3312" s="39" t="str">
        <f t="shared" si="823"/>
        <v>Q1</v>
      </c>
      <c r="J3312" s="29" t="s">
        <v>3237</v>
      </c>
      <c r="K3312" s="29" t="s">
        <v>3236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824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5.4100000000000002E-2</v>
      </c>
      <c r="AB3312" s="21">
        <f t="shared" si="838"/>
        <v>687070</v>
      </c>
      <c r="AC3312" s="25">
        <f t="shared" si="827"/>
        <v>82448.399999999994</v>
      </c>
      <c r="AD3312" s="141">
        <v>0.12</v>
      </c>
      <c r="AE3312" s="26">
        <f t="shared" si="828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829"/>
        <v>8490044.8672566377</v>
      </c>
      <c r="AJ3312" s="27">
        <f t="shared" si="830"/>
        <v>1018805.3840707965</v>
      </c>
      <c r="AK3312" s="28">
        <f t="shared" si="831"/>
        <v>0.12000000000000001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236" t="str">
        <f t="shared" si="835"/>
        <v>YAMAHA_Mounter</v>
      </c>
      <c r="AS3312" s="22">
        <f t="shared" si="834"/>
        <v>3</v>
      </c>
      <c r="AT3312" s="238" t="str">
        <f t="shared" si="836"/>
        <v>0-3 months</v>
      </c>
    </row>
    <row r="3313" spans="1:46" s="12" customFormat="1">
      <c r="A3313" s="195" t="s">
        <v>42</v>
      </c>
      <c r="B3313" s="23">
        <v>2024</v>
      </c>
      <c r="C3313" s="179">
        <v>1</v>
      </c>
      <c r="D3313" s="39" t="str">
        <f t="shared" si="822"/>
        <v>Q4</v>
      </c>
      <c r="E3313" s="179" t="s">
        <v>3059</v>
      </c>
      <c r="F3313" s="179">
        <v>2024</v>
      </c>
      <c r="G3313" s="179">
        <v>4</v>
      </c>
      <c r="H3313" s="29"/>
      <c r="I3313" s="39" t="str">
        <f t="shared" si="823"/>
        <v>Q1</v>
      </c>
      <c r="J3313" s="29" t="s">
        <v>3237</v>
      </c>
      <c r="K3313" s="29" t="s">
        <v>3236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824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840"/>
        <v>1</v>
      </c>
      <c r="Z3313" s="18">
        <f t="shared" si="825"/>
        <v>8000000</v>
      </c>
      <c r="AA3313" s="22">
        <v>5.4100000000000002E-2</v>
      </c>
      <c r="AB3313" s="21">
        <f t="shared" si="838"/>
        <v>432800</v>
      </c>
      <c r="AC3313" s="25">
        <f t="shared" si="827"/>
        <v>51936</v>
      </c>
      <c r="AD3313" s="141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8490044.8672566377</v>
      </c>
      <c r="AJ3313" s="27">
        <f t="shared" si="830"/>
        <v>1018805.3840707965</v>
      </c>
      <c r="AK3313" s="28">
        <f t="shared" si="831"/>
        <v>0.12000000000000001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236" t="str">
        <f t="shared" si="835"/>
        <v>YAMAHA_Mounter</v>
      </c>
      <c r="AS3313" s="22">
        <f t="shared" si="834"/>
        <v>3</v>
      </c>
      <c r="AT3313" s="238" t="str">
        <f t="shared" si="836"/>
        <v>0-3 months</v>
      </c>
    </row>
    <row r="3314" spans="1:46" s="12" customFormat="1">
      <c r="A3314" s="195" t="s">
        <v>42</v>
      </c>
      <c r="B3314" s="23">
        <v>2024</v>
      </c>
      <c r="C3314" s="179">
        <v>1</v>
      </c>
      <c r="D3314" s="39" t="str">
        <f t="shared" si="822"/>
        <v>Q4</v>
      </c>
      <c r="E3314" s="179" t="s">
        <v>3059</v>
      </c>
      <c r="F3314" s="179">
        <v>2024</v>
      </c>
      <c r="G3314" s="179">
        <v>4</v>
      </c>
      <c r="H3314" s="29"/>
      <c r="I3314" s="39" t="str">
        <f t="shared" si="823"/>
        <v>Q1</v>
      </c>
      <c r="J3314" s="29" t="s">
        <v>3237</v>
      </c>
      <c r="K3314" s="29" t="s">
        <v>3236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824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5.4100000000000002E-2</v>
      </c>
      <c r="AB3314" s="21">
        <f t="shared" si="838"/>
        <v>432800</v>
      </c>
      <c r="AC3314" s="25">
        <f t="shared" si="827"/>
        <v>51936</v>
      </c>
      <c r="AD3314" s="141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8490044.8672566377</v>
      </c>
      <c r="AJ3314" s="27">
        <f t="shared" si="830"/>
        <v>1018805.3840707965</v>
      </c>
      <c r="AK3314" s="28">
        <f t="shared" si="831"/>
        <v>0.12000000000000001</v>
      </c>
      <c r="AL3314" s="24"/>
      <c r="AM3314" s="24"/>
      <c r="AN3314" s="24"/>
      <c r="AO3314" s="24"/>
      <c r="AP3314" s="28" t="str">
        <f t="shared" si="832"/>
        <v>20244</v>
      </c>
      <c r="AQ3314" s="28" t="str">
        <f t="shared" si="833"/>
        <v>20244JPY</v>
      </c>
      <c r="AR3314" s="236" t="str">
        <f t="shared" si="835"/>
        <v>YAMAHA_Mounter</v>
      </c>
      <c r="AS3314" s="22">
        <f t="shared" si="834"/>
        <v>3</v>
      </c>
      <c r="AT3314" s="238" t="str">
        <f t="shared" si="836"/>
        <v>0-3 months</v>
      </c>
    </row>
    <row r="3315" spans="1:46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79" t="s">
        <v>3059</v>
      </c>
      <c r="F3315" s="179">
        <v>2024</v>
      </c>
      <c r="G3315" s="179">
        <v>4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3238</v>
      </c>
      <c r="K3315" s="29" t="s">
        <v>3236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840"/>
        <v>1</v>
      </c>
      <c r="Z3315" s="18">
        <f t="shared" ref="Z3315:Z3378" si="844">IF(X3315="","",X3315*MAX(O3315,N3315))</f>
        <v>8500000</v>
      </c>
      <c r="AA3315" s="22">
        <v>5.4100000000000002E-2</v>
      </c>
      <c r="AB3315" s="21">
        <f t="shared" si="838"/>
        <v>459850</v>
      </c>
      <c r="AC3315" s="25">
        <f t="shared" ref="AC3315:AC3378" si="845">IF(R3315&lt;&gt;"",AB3315*AD3315,"")</f>
        <v>55182</v>
      </c>
      <c r="AD3315" s="141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847">IF(P3315="C66 SERVICE","",SUMIFS(AB:AB,F:F,F3315,G:G,G3315,E:E,E3315))</f>
        <v>8490044.8672566377</v>
      </c>
      <c r="AJ3315" s="27">
        <f t="shared" ref="AJ3315:AJ3378" si="848">IF(P3315="C66 SERVICE","",SUMIFS(AC:AC,F:F,F3315,G:G,G3315,E:E,E3315))</f>
        <v>1018805.3840707965</v>
      </c>
      <c r="AK3315" s="28">
        <f t="shared" ref="AK3315:AK3378" si="849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850">IF(F3315="","",F3315&amp;G3315)</f>
        <v>20244</v>
      </c>
      <c r="AQ3315" s="28" t="str">
        <f t="shared" ref="AQ3315:AQ3378" si="851">IF(W3315="","",F3315&amp;G3315&amp;W3315)</f>
        <v>20244JPY</v>
      </c>
      <c r="AR3315" s="236" t="str">
        <f t="shared" si="835"/>
        <v>YAMAHA_Non_Mounter</v>
      </c>
      <c r="AS3315" s="22">
        <f t="shared" si="834"/>
        <v>3</v>
      </c>
      <c r="AT3315" s="238" t="str">
        <f t="shared" si="836"/>
        <v>0-3 months</v>
      </c>
    </row>
    <row r="3316" spans="1:46" s="12" customFormat="1">
      <c r="A3316" s="195" t="s">
        <v>42</v>
      </c>
      <c r="B3316" s="23">
        <v>2024</v>
      </c>
      <c r="C3316" s="179">
        <v>1</v>
      </c>
      <c r="D3316" s="39" t="str">
        <f t="shared" si="841"/>
        <v>Q4</v>
      </c>
      <c r="E3316" s="179" t="s">
        <v>3059</v>
      </c>
      <c r="F3316" s="179">
        <v>2024</v>
      </c>
      <c r="G3316" s="179">
        <v>4</v>
      </c>
      <c r="H3316" s="29"/>
      <c r="I3316" s="39" t="str">
        <f t="shared" si="842"/>
        <v>Q1</v>
      </c>
      <c r="J3316" s="29" t="s">
        <v>3239</v>
      </c>
      <c r="K3316" s="29" t="s">
        <v>3236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843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5.4100000000000002E-2</v>
      </c>
      <c r="AB3316" s="21">
        <f t="shared" si="838"/>
        <v>459850</v>
      </c>
      <c r="AC3316" s="25">
        <f t="shared" si="845"/>
        <v>55182</v>
      </c>
      <c r="AD3316" s="141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8490044.8672566377</v>
      </c>
      <c r="AJ3316" s="27">
        <f t="shared" si="848"/>
        <v>1018805.3840707965</v>
      </c>
      <c r="AK3316" s="28">
        <f t="shared" si="849"/>
        <v>0.12000000000000001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236" t="str">
        <f t="shared" si="835"/>
        <v>YAMAHA_Non_Mounter</v>
      </c>
      <c r="AS3316" s="22">
        <f t="shared" si="834"/>
        <v>3</v>
      </c>
      <c r="AT3316" s="238" t="str">
        <f t="shared" si="836"/>
        <v>0-3 months</v>
      </c>
    </row>
    <row r="3317" spans="1:46" s="12" customFormat="1">
      <c r="A3317" s="195" t="s">
        <v>42</v>
      </c>
      <c r="B3317" s="23">
        <v>2024</v>
      </c>
      <c r="C3317" s="179">
        <v>1</v>
      </c>
      <c r="D3317" s="39" t="str">
        <f t="shared" si="841"/>
        <v>Q4</v>
      </c>
      <c r="E3317" s="179" t="s">
        <v>3059</v>
      </c>
      <c r="F3317" s="179">
        <v>2024</v>
      </c>
      <c r="G3317" s="179">
        <v>4</v>
      </c>
      <c r="H3317" s="29"/>
      <c r="I3317" s="39" t="str">
        <f t="shared" si="842"/>
        <v>Q1</v>
      </c>
      <c r="J3317" s="29" t="s">
        <v>3250</v>
      </c>
      <c r="K3317" s="29" t="s">
        <v>3251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843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840"/>
        <v>1.13</v>
      </c>
      <c r="Z3317" s="18">
        <f t="shared" si="844"/>
        <v>530000</v>
      </c>
      <c r="AA3317" s="22">
        <v>1.0900000000000001</v>
      </c>
      <c r="AB3317" s="21">
        <f t="shared" si="838"/>
        <v>511238.93805309746</v>
      </c>
      <c r="AC3317" s="25">
        <f t="shared" si="845"/>
        <v>61348.672566371693</v>
      </c>
      <c r="AD3317" s="141">
        <v>0.12</v>
      </c>
      <c r="AE3317" s="26">
        <f t="shared" si="846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8490044.8672566377</v>
      </c>
      <c r="AJ3317" s="27">
        <f t="shared" si="848"/>
        <v>1018805.3840707965</v>
      </c>
      <c r="AK3317" s="28">
        <f t="shared" si="849"/>
        <v>0.12000000000000001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20244RMB</v>
      </c>
      <c r="AR3317" s="236" t="str">
        <f t="shared" si="835"/>
        <v>YAMAHA_Mounter</v>
      </c>
      <c r="AS3317" s="22">
        <f t="shared" si="834"/>
        <v>3</v>
      </c>
      <c r="AT3317" s="238" t="str">
        <f t="shared" si="836"/>
        <v>0-3 months</v>
      </c>
    </row>
    <row r="3318" spans="1:46" s="12" customFormat="1">
      <c r="A3318" s="195" t="s">
        <v>42</v>
      </c>
      <c r="B3318" s="23">
        <v>2024</v>
      </c>
      <c r="C3318" s="179">
        <v>1</v>
      </c>
      <c r="D3318" s="39" t="str">
        <f t="shared" si="841"/>
        <v>Q4</v>
      </c>
      <c r="E3318" s="179" t="s">
        <v>3059</v>
      </c>
      <c r="F3318" s="179">
        <v>2024</v>
      </c>
      <c r="G3318" s="179">
        <v>4</v>
      </c>
      <c r="H3318" s="29"/>
      <c r="I3318" s="39" t="str">
        <f t="shared" si="842"/>
        <v>Q1</v>
      </c>
      <c r="J3318" s="29" t="s">
        <v>3250</v>
      </c>
      <c r="K3318" s="29" t="s">
        <v>3251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843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840"/>
        <v>1.13</v>
      </c>
      <c r="Z3318" s="18">
        <f t="shared" si="844"/>
        <v>850000</v>
      </c>
      <c r="AA3318" s="22">
        <v>1.0900000000000001</v>
      </c>
      <c r="AB3318" s="21">
        <f t="shared" si="838"/>
        <v>819911.50442477886</v>
      </c>
      <c r="AC3318" s="25">
        <f t="shared" si="845"/>
        <v>98389.38053097346</v>
      </c>
      <c r="AD3318" s="141">
        <v>0.12</v>
      </c>
      <c r="AE3318" s="26">
        <f t="shared" si="846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847"/>
        <v>8490044.8672566377</v>
      </c>
      <c r="AJ3318" s="27">
        <f t="shared" si="848"/>
        <v>1018805.3840707965</v>
      </c>
      <c r="AK3318" s="28">
        <f t="shared" si="849"/>
        <v>0.12000000000000001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236" t="str">
        <f t="shared" si="835"/>
        <v>YAMAHA_Mounter</v>
      </c>
      <c r="AS3318" s="22">
        <f t="shared" si="834"/>
        <v>3</v>
      </c>
      <c r="AT3318" s="238" t="str">
        <f t="shared" si="836"/>
        <v>0-3 months</v>
      </c>
    </row>
    <row r="3319" spans="1:46" s="12" customFormat="1">
      <c r="A3319" s="195" t="s">
        <v>42</v>
      </c>
      <c r="B3319" s="23">
        <v>2023</v>
      </c>
      <c r="C3319" s="179">
        <v>12</v>
      </c>
      <c r="D3319" s="39" t="str">
        <f t="shared" si="841"/>
        <v>Q3</v>
      </c>
      <c r="E3319" s="179" t="s">
        <v>3059</v>
      </c>
      <c r="F3319" s="179">
        <v>2024</v>
      </c>
      <c r="G3319" s="179">
        <v>5</v>
      </c>
      <c r="H3319" s="29"/>
      <c r="I3319" s="39" t="str">
        <f t="shared" si="842"/>
        <v>Q1</v>
      </c>
      <c r="J3319" s="29" t="s">
        <v>3158</v>
      </c>
      <c r="K3319" s="29" t="s">
        <v>3094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843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840"/>
        <v>1.13</v>
      </c>
      <c r="Z3319" s="18">
        <f t="shared" si="844"/>
        <v>350000</v>
      </c>
      <c r="AA3319" s="22">
        <v>1.0900000000000001</v>
      </c>
      <c r="AB3319" s="21">
        <f t="shared" si="838"/>
        <v>337610.61946902657</v>
      </c>
      <c r="AC3319" s="25">
        <f t="shared" si="845"/>
        <v>40513.27433628319</v>
      </c>
      <c r="AD3319" s="141">
        <v>0.12</v>
      </c>
      <c r="AE3319" s="26">
        <f t="shared" si="846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847"/>
        <v>3829006.5486725667</v>
      </c>
      <c r="AJ3319" s="27">
        <f t="shared" si="848"/>
        <v>430303.57384070801</v>
      </c>
      <c r="AK3319" s="28">
        <f t="shared" si="849"/>
        <v>0.11237995244220329</v>
      </c>
      <c r="AL3319" s="24"/>
      <c r="AM3319" s="24"/>
      <c r="AN3319" s="24"/>
      <c r="AO3319" s="24"/>
      <c r="AP3319" s="28" t="str">
        <f t="shared" si="850"/>
        <v>20245</v>
      </c>
      <c r="AQ3319" s="28" t="str">
        <f t="shared" si="851"/>
        <v>20245RMB</v>
      </c>
      <c r="AR3319" s="236" t="str">
        <f t="shared" si="835"/>
        <v>YAMAHA_Non_Mounter</v>
      </c>
      <c r="AS3319" s="22">
        <f t="shared" si="834"/>
        <v>5</v>
      </c>
      <c r="AT3319" s="238" t="str">
        <f t="shared" si="836"/>
        <v>4-6 months</v>
      </c>
    </row>
    <row r="3320" spans="1:46" s="12" customFormat="1">
      <c r="A3320" s="195" t="s">
        <v>42</v>
      </c>
      <c r="B3320" s="23">
        <v>2023</v>
      </c>
      <c r="C3320" s="179">
        <v>12</v>
      </c>
      <c r="D3320" s="39" t="str">
        <f t="shared" si="841"/>
        <v>Q3</v>
      </c>
      <c r="E3320" s="179" t="s">
        <v>3059</v>
      </c>
      <c r="F3320" s="179">
        <v>2024</v>
      </c>
      <c r="G3320" s="179">
        <v>5</v>
      </c>
      <c r="H3320" s="29"/>
      <c r="I3320" s="39" t="str">
        <f t="shared" si="842"/>
        <v>Q1</v>
      </c>
      <c r="J3320" s="29" t="s">
        <v>3158</v>
      </c>
      <c r="K3320" s="29" t="s">
        <v>3094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843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41">
        <v>0.12</v>
      </c>
      <c r="AE3320" s="26">
        <f t="shared" si="846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847"/>
        <v>3829006.5486725667</v>
      </c>
      <c r="AJ3320" s="27">
        <f t="shared" si="848"/>
        <v>430303.57384070801</v>
      </c>
      <c r="AK3320" s="28">
        <f t="shared" si="849"/>
        <v>0.11237995244220329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236" t="str">
        <f t="shared" si="835"/>
        <v>YAMAHA_Non_Mounter</v>
      </c>
      <c r="AS3320" s="22">
        <f t="shared" si="834"/>
        <v>5</v>
      </c>
      <c r="AT3320" s="238" t="str">
        <f t="shared" si="836"/>
        <v>4-6 months</v>
      </c>
    </row>
    <row r="3321" spans="1:46" s="12" customFormat="1">
      <c r="A3321" s="195" t="s">
        <v>42</v>
      </c>
      <c r="B3321" s="23">
        <v>2024</v>
      </c>
      <c r="C3321" s="179">
        <v>1</v>
      </c>
      <c r="D3321" s="39" t="str">
        <f t="shared" si="841"/>
        <v>Q4</v>
      </c>
      <c r="E3321" s="179" t="s">
        <v>3059</v>
      </c>
      <c r="F3321" s="179">
        <v>2024</v>
      </c>
      <c r="G3321" s="179">
        <v>5</v>
      </c>
      <c r="H3321" s="29"/>
      <c r="I3321" s="39" t="str">
        <f t="shared" si="842"/>
        <v>Q1</v>
      </c>
      <c r="J3321" s="29" t="s">
        <v>3234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843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840"/>
        <v>1</v>
      </c>
      <c r="Z3321" s="18">
        <f t="shared" si="844"/>
        <v>60000</v>
      </c>
      <c r="AA3321" s="22">
        <v>7.8</v>
      </c>
      <c r="AB3321" s="21">
        <f t="shared" si="838"/>
        <v>468000</v>
      </c>
      <c r="AC3321" s="25">
        <f t="shared" si="845"/>
        <v>56160</v>
      </c>
      <c r="AD3321" s="141">
        <v>0.12</v>
      </c>
      <c r="AE3321" s="26">
        <f t="shared" si="846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847"/>
        <v>3829006.5486725667</v>
      </c>
      <c r="AJ3321" s="27">
        <f t="shared" si="848"/>
        <v>430303.57384070801</v>
      </c>
      <c r="AK3321" s="28">
        <f t="shared" si="849"/>
        <v>0.11237995244220329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20245USD</v>
      </c>
      <c r="AR3321" s="236" t="str">
        <f t="shared" si="835"/>
        <v>YAMAHA_Mounter</v>
      </c>
      <c r="AS3321" s="22">
        <f t="shared" si="834"/>
        <v>4</v>
      </c>
      <c r="AT3321" s="238" t="str">
        <f t="shared" si="836"/>
        <v>4-6 months</v>
      </c>
    </row>
    <row r="3322" spans="1:46" s="12" customFormat="1">
      <c r="A3322" s="195" t="s">
        <v>42</v>
      </c>
      <c r="B3322" s="23">
        <v>2024</v>
      </c>
      <c r="C3322" s="179">
        <v>1</v>
      </c>
      <c r="D3322" s="39" t="str">
        <f t="shared" si="841"/>
        <v>Q4</v>
      </c>
      <c r="E3322" s="179" t="s">
        <v>3059</v>
      </c>
      <c r="F3322" s="179">
        <v>2024</v>
      </c>
      <c r="G3322" s="179">
        <v>5</v>
      </c>
      <c r="H3322" s="29"/>
      <c r="I3322" s="39" t="str">
        <f t="shared" si="842"/>
        <v>Q1</v>
      </c>
      <c r="J3322" s="29" t="s">
        <v>3234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843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41">
        <v>0.12</v>
      </c>
      <c r="AE3322" s="26">
        <f t="shared" si="846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847"/>
        <v>3829006.5486725667</v>
      </c>
      <c r="AJ3322" s="27">
        <f t="shared" si="848"/>
        <v>430303.57384070801</v>
      </c>
      <c r="AK3322" s="28">
        <f t="shared" si="849"/>
        <v>0.11237995244220329</v>
      </c>
      <c r="AL3322" s="24"/>
      <c r="AM3322" s="24"/>
      <c r="AN3322" s="24"/>
      <c r="AO3322" s="24"/>
      <c r="AP3322" s="28" t="str">
        <f t="shared" si="850"/>
        <v>20245</v>
      </c>
      <c r="AQ3322" s="28" t="str">
        <f t="shared" si="851"/>
        <v>20245USD</v>
      </c>
      <c r="AR3322" s="236" t="str">
        <f t="shared" si="835"/>
        <v>YAMAHA_Mounter</v>
      </c>
      <c r="AS3322" s="22">
        <f t="shared" si="834"/>
        <v>4</v>
      </c>
      <c r="AT3322" s="238" t="str">
        <f t="shared" si="836"/>
        <v>4-6 months</v>
      </c>
    </row>
    <row r="3323" spans="1:46" s="12" customFormat="1">
      <c r="A3323" s="13" t="s">
        <v>42</v>
      </c>
      <c r="B3323" s="179">
        <v>2023</v>
      </c>
      <c r="C3323" s="179">
        <v>8</v>
      </c>
      <c r="D3323" s="39" t="str">
        <f t="shared" si="841"/>
        <v>Q2</v>
      </c>
      <c r="E3323" s="13" t="s">
        <v>3059</v>
      </c>
      <c r="F3323" s="179">
        <v>2024</v>
      </c>
      <c r="G3323" s="179">
        <v>5</v>
      </c>
      <c r="H3323" s="191"/>
      <c r="I3323" s="39" t="str">
        <f t="shared" si="842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843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844"/>
        <v>740000</v>
      </c>
      <c r="AA3323" s="13">
        <v>1.0900000000000001</v>
      </c>
      <c r="AB3323" s="21">
        <f t="shared" si="838"/>
        <v>713805.3097345134</v>
      </c>
      <c r="AC3323" s="185">
        <f t="shared" si="845"/>
        <v>85656.637168141606</v>
      </c>
      <c r="AD3323" s="141">
        <v>0.12</v>
      </c>
      <c r="AE3323" s="186">
        <f t="shared" si="846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847"/>
        <v>3829006.5486725667</v>
      </c>
      <c r="AJ3323" s="19">
        <f t="shared" si="848"/>
        <v>430303.57384070801</v>
      </c>
      <c r="AK3323" s="20">
        <f t="shared" si="849"/>
        <v>0.11237995244220329</v>
      </c>
      <c r="AL3323" s="17"/>
      <c r="AM3323" s="17"/>
      <c r="AN3323" s="17"/>
      <c r="AO3323" s="17"/>
      <c r="AP3323" s="28" t="str">
        <f t="shared" si="850"/>
        <v>20245</v>
      </c>
      <c r="AQ3323" s="28" t="str">
        <f t="shared" si="851"/>
        <v>20245RMB</v>
      </c>
      <c r="AR3323" s="236" t="str">
        <f t="shared" si="835"/>
        <v>YAMAHA_Mounter</v>
      </c>
      <c r="AS3323" s="22">
        <f t="shared" si="834"/>
        <v>9</v>
      </c>
      <c r="AT3323" s="238" t="str">
        <f t="shared" si="836"/>
        <v>&gt; 6 months</v>
      </c>
    </row>
    <row r="3324" spans="1:46" s="12" customFormat="1">
      <c r="A3324" s="13" t="s">
        <v>41</v>
      </c>
      <c r="B3324" s="179">
        <v>2022</v>
      </c>
      <c r="C3324" s="179">
        <v>4</v>
      </c>
      <c r="D3324" s="39" t="str">
        <f t="shared" si="841"/>
        <v>Q1</v>
      </c>
      <c r="E3324" s="179" t="s">
        <v>3059</v>
      </c>
      <c r="F3324" s="179">
        <v>2024</v>
      </c>
      <c r="G3324" s="179">
        <v>5</v>
      </c>
      <c r="H3324" s="191"/>
      <c r="I3324" s="39" t="str">
        <f t="shared" si="842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843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844"/>
        <v>13900000</v>
      </c>
      <c r="AA3324" s="13">
        <v>5.4100000000000002E-2</v>
      </c>
      <c r="AB3324" s="21">
        <f t="shared" si="838"/>
        <v>751990</v>
      </c>
      <c r="AC3324" s="185">
        <f t="shared" si="845"/>
        <v>75650.194000000003</v>
      </c>
      <c r="AD3324" s="141">
        <v>0.10059999999999999</v>
      </c>
      <c r="AE3324" s="186">
        <f t="shared" si="846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847"/>
        <v>3829006.5486725667</v>
      </c>
      <c r="AJ3324" s="19">
        <f t="shared" si="848"/>
        <v>430303.57384070801</v>
      </c>
      <c r="AK3324" s="20">
        <f t="shared" si="849"/>
        <v>0.11237995244220329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20245JPY</v>
      </c>
      <c r="AR3324" s="236" t="str">
        <f t="shared" si="835"/>
        <v>YAMAHA_Mounter</v>
      </c>
      <c r="AS3324" s="22">
        <f t="shared" si="834"/>
        <v>25</v>
      </c>
      <c r="AT3324" s="238" t="str">
        <f t="shared" si="836"/>
        <v>&gt; 6 months</v>
      </c>
    </row>
    <row r="3325" spans="1:46" s="12" customFormat="1" ht="42">
      <c r="A3325" s="22"/>
      <c r="B3325" s="23"/>
      <c r="C3325" s="23"/>
      <c r="D3325" s="39" t="str">
        <f t="shared" si="841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842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843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149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21594188.700884957</v>
      </c>
      <c r="AJ3325" s="27">
        <f t="shared" si="848"/>
        <v>2559339.3921844242</v>
      </c>
      <c r="AK3325" s="28">
        <f t="shared" si="849"/>
        <v>0.11851982158883048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236" t="str">
        <f t="shared" si="835"/>
        <v>C66 SERVICE</v>
      </c>
      <c r="AS3325" s="22" t="str">
        <f t="shared" si="834"/>
        <v/>
      </c>
      <c r="AT3325" s="238" t="str">
        <f t="shared" si="836"/>
        <v/>
      </c>
    </row>
    <row r="3326" spans="1:46" s="12" customFormat="1" ht="42">
      <c r="A3326" s="22"/>
      <c r="B3326" s="23"/>
      <c r="C3326" s="23"/>
      <c r="D3326" s="39" t="str">
        <f t="shared" si="841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842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843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149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21594188.700884957</v>
      </c>
      <c r="AJ3326" s="27">
        <f t="shared" si="848"/>
        <v>2559339.3921844242</v>
      </c>
      <c r="AK3326" s="28">
        <f t="shared" si="849"/>
        <v>0.11851982158883048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236" t="str">
        <f t="shared" si="835"/>
        <v>C66 SERVICE</v>
      </c>
      <c r="AS3326" s="22" t="str">
        <f t="shared" si="834"/>
        <v/>
      </c>
      <c r="AT3326" s="238" t="str">
        <f t="shared" si="836"/>
        <v/>
      </c>
    </row>
    <row r="3327" spans="1:46" s="12" customFormat="1" ht="42">
      <c r="A3327" s="22"/>
      <c r="B3327" s="23"/>
      <c r="C3327" s="23"/>
      <c r="D3327" s="39" t="str">
        <f t="shared" si="841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842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843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149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21594188.700884957</v>
      </c>
      <c r="AJ3327" s="27">
        <f t="shared" si="848"/>
        <v>2559339.3921844242</v>
      </c>
      <c r="AK3327" s="28">
        <f t="shared" si="849"/>
        <v>0.11851982158883048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236" t="str">
        <f t="shared" si="835"/>
        <v>C66 SERVICE</v>
      </c>
      <c r="AS3327" s="22" t="str">
        <f t="shared" si="834"/>
        <v/>
      </c>
      <c r="AT3327" s="238" t="str">
        <f t="shared" si="836"/>
        <v/>
      </c>
    </row>
    <row r="3328" spans="1:46" s="12" customFormat="1" ht="42">
      <c r="A3328" s="22"/>
      <c r="B3328" s="23"/>
      <c r="C3328" s="23"/>
      <c r="D3328" s="39" t="str">
        <f t="shared" si="841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842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843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149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21594188.700884957</v>
      </c>
      <c r="AJ3328" s="27">
        <f t="shared" si="848"/>
        <v>2559339.3921844242</v>
      </c>
      <c r="AK3328" s="28">
        <f t="shared" si="849"/>
        <v>0.11851982158883048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236" t="str">
        <f t="shared" si="835"/>
        <v>C66 SERVICE</v>
      </c>
      <c r="AS3328" s="22" t="str">
        <f t="shared" si="834"/>
        <v/>
      </c>
      <c r="AT3328" s="238" t="str">
        <f t="shared" si="836"/>
        <v/>
      </c>
    </row>
    <row r="3329" spans="1:46" s="12" customFormat="1">
      <c r="A3329" s="195" t="s">
        <v>42</v>
      </c>
      <c r="B3329" s="23">
        <v>2024</v>
      </c>
      <c r="C3329" s="179">
        <v>2</v>
      </c>
      <c r="D3329" s="39" t="str">
        <f t="shared" si="841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842"/>
        <v>TBA</v>
      </c>
      <c r="J3329" s="29" t="s">
        <v>3300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843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3020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60" si="852">IF(AND(R3329&lt;&gt;"C66",R3329&lt;&gt;""),Z3329/Y3329*AA3329,"")</f>
        <v>482300.88495575229</v>
      </c>
      <c r="AC3329" s="185">
        <f t="shared" si="845"/>
        <v>57876.10619469027</v>
      </c>
      <c r="AD3329" s="141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25752187.776991155</v>
      </c>
      <c r="AJ3329" s="27">
        <f t="shared" si="848"/>
        <v>3021137.4182389388</v>
      </c>
      <c r="AK3329" s="28">
        <f t="shared" si="849"/>
        <v>0.11731575757374055</v>
      </c>
      <c r="AL3329" s="24"/>
      <c r="AM3329" s="24"/>
      <c r="AN3329" s="24"/>
      <c r="AO3329" s="24"/>
      <c r="AP3329" s="155" t="str">
        <f t="shared" si="850"/>
        <v>TBATBA</v>
      </c>
      <c r="AQ3329" s="28" t="str">
        <f t="shared" si="851"/>
        <v>TBATBARMB</v>
      </c>
      <c r="AR3329" s="236" t="str">
        <f t="shared" si="835"/>
        <v>YAMAHA_Mounter</v>
      </c>
      <c r="AS3329" s="22" t="str">
        <f t="shared" si="834"/>
        <v/>
      </c>
      <c r="AT3329" s="238" t="str">
        <f t="shared" si="836"/>
        <v/>
      </c>
    </row>
    <row r="3330" spans="1:46" s="12" customFormat="1">
      <c r="A3330" s="195" t="s">
        <v>42</v>
      </c>
      <c r="B3330" s="23">
        <v>2024</v>
      </c>
      <c r="C3330" s="179">
        <v>2</v>
      </c>
      <c r="D3330" s="39" t="str">
        <f t="shared" si="841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842"/>
        <v>TBA</v>
      </c>
      <c r="J3330" s="29" t="s">
        <v>3301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843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2"/>
        <v>439292</v>
      </c>
      <c r="AC3330" s="25">
        <f t="shared" si="845"/>
        <v>52715.040000000001</v>
      </c>
      <c r="AD3330" s="141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25752187.776991155</v>
      </c>
      <c r="AJ3330" s="27">
        <f t="shared" si="848"/>
        <v>3021137.4182389388</v>
      </c>
      <c r="AK3330" s="28">
        <f t="shared" si="849"/>
        <v>0.11731575757374055</v>
      </c>
      <c r="AL3330" s="24"/>
      <c r="AM3330" s="24"/>
      <c r="AN3330" s="24"/>
      <c r="AO3330" s="24"/>
      <c r="AP3330" s="28" t="str">
        <f t="shared" si="850"/>
        <v>TBATBA</v>
      </c>
      <c r="AQ3330" s="28" t="str">
        <f t="shared" si="851"/>
        <v>TBATBAJPY</v>
      </c>
      <c r="AR3330" s="236" t="str">
        <f t="shared" si="835"/>
        <v>YAMAHA_Mounter</v>
      </c>
      <c r="AS3330" s="22" t="str">
        <f t="shared" ref="AS3330:AS3393" si="853">IFERROR(IF(OR(G3330="TBA", G3330=""), "", DATEDIF(DATE(B3330, C3330, 1), DATE(F3330, G3330, 1), "M")),"")</f>
        <v/>
      </c>
      <c r="AT3330" s="238" t="str">
        <f t="shared" si="836"/>
        <v/>
      </c>
    </row>
    <row r="3331" spans="1:46" s="12" customFormat="1">
      <c r="A3331" s="13" t="s">
        <v>41</v>
      </c>
      <c r="B3331" s="179">
        <v>2022</v>
      </c>
      <c r="C3331" s="179">
        <v>4</v>
      </c>
      <c r="D3331" s="39" t="str">
        <f t="shared" si="841"/>
        <v>Q1</v>
      </c>
      <c r="E3331" s="179" t="s">
        <v>3059</v>
      </c>
      <c r="F3331" s="179">
        <v>2024</v>
      </c>
      <c r="G3331" s="179">
        <v>5</v>
      </c>
      <c r="H3331" s="191"/>
      <c r="I3331" s="39" t="str">
        <f t="shared" si="842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843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844"/>
        <v>13900000</v>
      </c>
      <c r="AA3331" s="13">
        <v>5.4100000000000002E-2</v>
      </c>
      <c r="AB3331" s="21">
        <f t="shared" si="852"/>
        <v>751990</v>
      </c>
      <c r="AC3331" s="185">
        <f t="shared" si="845"/>
        <v>75650.194000000003</v>
      </c>
      <c r="AD3331" s="141">
        <v>0.10059999999999999</v>
      </c>
      <c r="AE3331" s="186">
        <f t="shared" si="846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847"/>
        <v>3829006.5486725667</v>
      </c>
      <c r="AJ3331" s="19">
        <f t="shared" si="848"/>
        <v>430303.57384070801</v>
      </c>
      <c r="AK3331" s="20">
        <f t="shared" si="849"/>
        <v>0.11237995244220329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236" t="str">
        <f t="shared" ref="AR3331:AR3394" si="854">IFERROR(IF(AND(M3331="YAMAHA", R3331="C28"), "YAMAHA_Non_Mounter", IF(AND(M3331="YAMAHA", R3331="C49"), "YAMAHA_Mounter", M3331)),"")</f>
        <v>YAMAHA_Mounter</v>
      </c>
      <c r="AS3331" s="22">
        <f t="shared" si="853"/>
        <v>25</v>
      </c>
      <c r="AT3331" s="238" t="str">
        <f t="shared" ref="AT3331:AT3394" si="855">IF(ISNUMBER(AS3331), IF(AS3331&gt;=0, IF(AS3331&lt;=3, "0-3 months", IF(AS3331&lt;=6, "4-6 months", "&gt; 6 months"))), "")</f>
        <v>&gt; 6 months</v>
      </c>
    </row>
    <row r="3332" spans="1:46" s="12" customFormat="1">
      <c r="A3332" s="195" t="s">
        <v>42</v>
      </c>
      <c r="B3332" s="23">
        <v>2024</v>
      </c>
      <c r="C3332" s="179">
        <v>2</v>
      </c>
      <c r="D3332" s="39" t="str">
        <f t="shared" si="841"/>
        <v>Q4</v>
      </c>
      <c r="E3332" s="179" t="s">
        <v>42</v>
      </c>
      <c r="F3332" s="179">
        <v>2024</v>
      </c>
      <c r="G3332" s="179">
        <v>3</v>
      </c>
      <c r="H3332" s="29"/>
      <c r="I3332" s="39" t="str">
        <f t="shared" si="842"/>
        <v>Q4</v>
      </c>
      <c r="J3332" s="29" t="s">
        <v>3306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843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856">IF(W3332="","",IF(W3332="RMB","1.13", "1"))</f>
        <v>1.13</v>
      </c>
      <c r="Z3332" s="18">
        <f t="shared" si="844"/>
        <v>365000</v>
      </c>
      <c r="AA3332" s="22">
        <v>1.0900000000000001</v>
      </c>
      <c r="AB3332" s="21">
        <f t="shared" si="852"/>
        <v>352079.64601769915</v>
      </c>
      <c r="AC3332" s="25">
        <f t="shared" si="845"/>
        <v>42249.557522123898</v>
      </c>
      <c r="AD3332" s="141">
        <v>0.12</v>
      </c>
      <c r="AE3332" s="26">
        <f t="shared" si="846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847"/>
        <v>16316720.938053098</v>
      </c>
      <c r="AJ3332" s="27">
        <f t="shared" si="848"/>
        <v>1958006.5125663718</v>
      </c>
      <c r="AK3332" s="28">
        <f t="shared" si="849"/>
        <v>0.12000000000000001</v>
      </c>
      <c r="AL3332" s="24"/>
      <c r="AM3332" s="24"/>
      <c r="AN3332" s="24"/>
      <c r="AO3332" s="24"/>
      <c r="AP3332" s="28" t="str">
        <f t="shared" si="850"/>
        <v>20243</v>
      </c>
      <c r="AQ3332" s="28" t="str">
        <f t="shared" si="851"/>
        <v>20243RMB</v>
      </c>
      <c r="AR3332" s="236" t="str">
        <f t="shared" si="854"/>
        <v>YAMAHA_Non_Mounter</v>
      </c>
      <c r="AS3332" s="22">
        <f t="shared" si="853"/>
        <v>1</v>
      </c>
      <c r="AT3332" s="238" t="str">
        <f t="shared" si="855"/>
        <v>0-3 months</v>
      </c>
    </row>
    <row r="3333" spans="1:46" s="12" customFormat="1">
      <c r="A3333" s="195" t="s">
        <v>42</v>
      </c>
      <c r="B3333" s="23">
        <v>2024</v>
      </c>
      <c r="C3333" s="179">
        <v>2</v>
      </c>
      <c r="D3333" s="39" t="str">
        <f t="shared" si="841"/>
        <v>Q4</v>
      </c>
      <c r="E3333" s="179" t="s">
        <v>2498</v>
      </c>
      <c r="F3333" s="179" t="s">
        <v>2506</v>
      </c>
      <c r="G3333" s="179" t="s">
        <v>2506</v>
      </c>
      <c r="H3333" s="29"/>
      <c r="I3333" s="39" t="str">
        <f t="shared" si="842"/>
        <v>TBA</v>
      </c>
      <c r="J3333" s="146" t="s">
        <v>3337</v>
      </c>
      <c r="K3333" s="29" t="s">
        <v>953</v>
      </c>
      <c r="L3333" s="17" t="s">
        <v>78</v>
      </c>
      <c r="M3333" s="13" t="s">
        <v>46</v>
      </c>
      <c r="N3333" s="22">
        <v>1</v>
      </c>
      <c r="O3333" s="22"/>
      <c r="P3333" s="39" t="str">
        <f t="shared" si="843"/>
        <v>MAIN UNIT</v>
      </c>
      <c r="Q3333" s="22" t="s">
        <v>47</v>
      </c>
      <c r="R3333" s="22" t="s">
        <v>48</v>
      </c>
      <c r="S3333" s="22" t="s">
        <v>36</v>
      </c>
      <c r="T3333" s="22" t="s">
        <v>64</v>
      </c>
      <c r="U3333" s="22" t="s">
        <v>955</v>
      </c>
      <c r="V3333" s="22" t="s">
        <v>66</v>
      </c>
      <c r="W3333" s="22" t="s">
        <v>827</v>
      </c>
      <c r="X3333" s="30">
        <v>94600</v>
      </c>
      <c r="Y3333" s="31" t="str">
        <f t="shared" si="856"/>
        <v>1</v>
      </c>
      <c r="Z3333" s="18">
        <f t="shared" si="844"/>
        <v>94600</v>
      </c>
      <c r="AA3333" s="22">
        <v>7.8</v>
      </c>
      <c r="AB3333" s="21">
        <f t="shared" si="852"/>
        <v>737880</v>
      </c>
      <c r="AC3333" s="25">
        <f t="shared" si="845"/>
        <v>88545.599999999991</v>
      </c>
      <c r="AD3333" s="141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25752187.776991155</v>
      </c>
      <c r="AJ3333" s="27">
        <f t="shared" si="848"/>
        <v>3021137.4182389388</v>
      </c>
      <c r="AK3333" s="28">
        <f t="shared" si="849"/>
        <v>0.11731575757374055</v>
      </c>
      <c r="AL3333" s="24"/>
      <c r="AM3333" s="24"/>
      <c r="AN3333" s="24"/>
      <c r="AO3333" s="24"/>
      <c r="AP3333" s="28" t="str">
        <f t="shared" si="850"/>
        <v>TBATBA</v>
      </c>
      <c r="AQ3333" s="28" t="str">
        <f t="shared" si="851"/>
        <v>TBATBAUSD</v>
      </c>
      <c r="AR3333" s="236" t="str">
        <f t="shared" si="854"/>
        <v>YAMAHA_Mounter</v>
      </c>
      <c r="AS3333" s="22" t="str">
        <f t="shared" si="853"/>
        <v/>
      </c>
      <c r="AT3333" s="238" t="str">
        <f t="shared" si="855"/>
        <v/>
      </c>
    </row>
    <row r="3334" spans="1:46" s="12" customFormat="1">
      <c r="A3334" s="195" t="s">
        <v>42</v>
      </c>
      <c r="B3334" s="23">
        <v>2024</v>
      </c>
      <c r="C3334" s="179">
        <v>2</v>
      </c>
      <c r="D3334" s="39" t="str">
        <f t="shared" si="841"/>
        <v>Q4</v>
      </c>
      <c r="E3334" s="179" t="s">
        <v>2498</v>
      </c>
      <c r="F3334" s="179" t="s">
        <v>2506</v>
      </c>
      <c r="G3334" s="179" t="s">
        <v>2506</v>
      </c>
      <c r="H3334" s="29"/>
      <c r="I3334" s="39" t="str">
        <f t="shared" si="842"/>
        <v>TBA</v>
      </c>
      <c r="J3334" s="146" t="s">
        <v>3335</v>
      </c>
      <c r="K3334" s="29" t="s">
        <v>3339</v>
      </c>
      <c r="L3334" s="24" t="s">
        <v>78</v>
      </c>
      <c r="M3334" s="13" t="s">
        <v>46</v>
      </c>
      <c r="N3334" s="22">
        <v>1</v>
      </c>
      <c r="O3334" s="22"/>
      <c r="P3334" s="39" t="str">
        <f t="shared" si="843"/>
        <v>MAIN UNIT</v>
      </c>
      <c r="Q3334" s="22" t="s">
        <v>936</v>
      </c>
      <c r="R3334" s="22" t="s">
        <v>48</v>
      </c>
      <c r="S3334" s="22" t="s">
        <v>37</v>
      </c>
      <c r="T3334" s="22" t="s">
        <v>74</v>
      </c>
      <c r="U3334" s="22" t="s">
        <v>57</v>
      </c>
      <c r="V3334" s="22" t="s">
        <v>927</v>
      </c>
      <c r="W3334" s="22" t="s">
        <v>50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2"/>
        <v>762035.39823008864</v>
      </c>
      <c r="AC3334" s="25">
        <f t="shared" si="845"/>
        <v>91444.247787610628</v>
      </c>
      <c r="AD3334" s="141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25752187.776991155</v>
      </c>
      <c r="AJ3334" s="27">
        <f t="shared" si="848"/>
        <v>3021137.4182389388</v>
      </c>
      <c r="AK3334" s="28">
        <f t="shared" si="849"/>
        <v>0.11731575757374055</v>
      </c>
      <c r="AL3334" s="24"/>
      <c r="AM3334" s="24"/>
      <c r="AN3334" s="24"/>
      <c r="AO3334" s="24"/>
      <c r="AP3334" s="28" t="str">
        <f t="shared" si="850"/>
        <v>TBATBA</v>
      </c>
      <c r="AQ3334" s="28" t="str">
        <f t="shared" si="851"/>
        <v>TBATBARMB</v>
      </c>
      <c r="AR3334" s="236" t="str">
        <f t="shared" si="854"/>
        <v>YAMAHA_Mounter</v>
      </c>
      <c r="AS3334" s="22" t="str">
        <f t="shared" si="853"/>
        <v/>
      </c>
      <c r="AT3334" s="238" t="str">
        <f t="shared" si="855"/>
        <v/>
      </c>
    </row>
    <row r="3335" spans="1:46" s="12" customFormat="1">
      <c r="A3335" s="195" t="s">
        <v>42</v>
      </c>
      <c r="B3335" s="23">
        <v>2024</v>
      </c>
      <c r="C3335" s="179">
        <v>2</v>
      </c>
      <c r="D3335" s="39" t="str">
        <f t="shared" si="841"/>
        <v>Q4</v>
      </c>
      <c r="E3335" s="179" t="s">
        <v>2498</v>
      </c>
      <c r="F3335" s="179" t="s">
        <v>2506</v>
      </c>
      <c r="G3335" s="179" t="s">
        <v>2506</v>
      </c>
      <c r="H3335" s="29"/>
      <c r="I3335" s="39" t="str">
        <f t="shared" si="842"/>
        <v>TBA</v>
      </c>
      <c r="J3335" s="146" t="s">
        <v>3338</v>
      </c>
      <c r="K3335" s="29" t="s">
        <v>3340</v>
      </c>
      <c r="L3335" s="24" t="s">
        <v>78</v>
      </c>
      <c r="M3335" s="13" t="s">
        <v>46</v>
      </c>
      <c r="N3335" s="22">
        <v>1</v>
      </c>
      <c r="O3335" s="22"/>
      <c r="P3335" s="39" t="str">
        <f t="shared" si="843"/>
        <v>MAIN UNIT</v>
      </c>
      <c r="Q3335" s="22" t="s">
        <v>47</v>
      </c>
      <c r="R3335" s="22" t="s">
        <v>48</v>
      </c>
      <c r="S3335" s="22" t="s">
        <v>37</v>
      </c>
      <c r="T3335" s="22" t="s">
        <v>301</v>
      </c>
      <c r="U3335" s="22" t="s">
        <v>57</v>
      </c>
      <c r="V3335" s="22" t="s">
        <v>88</v>
      </c>
      <c r="W3335" s="22" t="s">
        <v>50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2"/>
        <v>834380.53097345144</v>
      </c>
      <c r="AC3335" s="25">
        <f t="shared" si="845"/>
        <v>100125.66371681418</v>
      </c>
      <c r="AD3335" s="141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25752187.776991155</v>
      </c>
      <c r="AJ3335" s="27">
        <f t="shared" si="848"/>
        <v>3021137.4182389388</v>
      </c>
      <c r="AK3335" s="28">
        <f t="shared" si="849"/>
        <v>0.11731575757374055</v>
      </c>
      <c r="AL3335" s="24"/>
      <c r="AM3335" s="24"/>
      <c r="AN3335" s="24"/>
      <c r="AO3335" s="24"/>
      <c r="AP3335" s="28" t="str">
        <f t="shared" si="850"/>
        <v>TBATBA</v>
      </c>
      <c r="AQ3335" s="28" t="str">
        <f t="shared" si="851"/>
        <v>TBATBARMB</v>
      </c>
      <c r="AR3335" s="236" t="str">
        <f t="shared" si="854"/>
        <v>YAMAHA_Mounter</v>
      </c>
      <c r="AS3335" s="22" t="str">
        <f t="shared" si="853"/>
        <v/>
      </c>
      <c r="AT3335" s="238" t="str">
        <f t="shared" si="855"/>
        <v/>
      </c>
    </row>
    <row r="3336" spans="1:46" s="12" customFormat="1">
      <c r="A3336" s="22"/>
      <c r="B3336" s="23"/>
      <c r="C3336" s="23"/>
      <c r="D3336" s="39" t="str">
        <f t="shared" si="841"/>
        <v/>
      </c>
      <c r="E3336" s="22"/>
      <c r="F3336" s="23"/>
      <c r="G3336" s="23"/>
      <c r="H3336" s="29"/>
      <c r="I3336" s="39" t="str">
        <f t="shared" si="842"/>
        <v/>
      </c>
      <c r="J3336" s="29"/>
      <c r="K3336" s="29"/>
      <c r="L3336" s="24"/>
      <c r="M3336" s="22"/>
      <c r="N3336" s="22"/>
      <c r="O3336" s="22"/>
      <c r="P3336" s="39" t="str">
        <f t="shared" si="843"/>
        <v/>
      </c>
      <c r="Q3336" s="22"/>
      <c r="R3336" s="22"/>
      <c r="S3336" s="22"/>
      <c r="T3336" s="22"/>
      <c r="U3336" s="22"/>
      <c r="V3336" s="22"/>
      <c r="W3336" s="22"/>
      <c r="X3336" s="30"/>
      <c r="Y3336" s="31" t="str">
        <f t="shared" si="856"/>
        <v/>
      </c>
      <c r="Z3336" s="18" t="str">
        <f t="shared" si="844"/>
        <v/>
      </c>
      <c r="AA3336" s="22"/>
      <c r="AB3336" s="21" t="str">
        <f t="shared" si="852"/>
        <v/>
      </c>
      <c r="AC3336" s="25" t="str">
        <f t="shared" si="845"/>
        <v/>
      </c>
      <c r="AD3336" s="149"/>
      <c r="AE3336" s="26" t="str">
        <f t="shared" si="846"/>
        <v/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0</v>
      </c>
      <c r="AJ3336" s="27">
        <f t="shared" si="848"/>
        <v>0</v>
      </c>
      <c r="AK3336" s="28" t="str">
        <f t="shared" si="849"/>
        <v/>
      </c>
      <c r="AL3336" s="24"/>
      <c r="AM3336" s="24"/>
      <c r="AN3336" s="24"/>
      <c r="AO3336" s="24"/>
      <c r="AP3336" s="28" t="str">
        <f t="shared" si="850"/>
        <v/>
      </c>
      <c r="AQ3336" s="28" t="str">
        <f t="shared" si="851"/>
        <v/>
      </c>
      <c r="AR3336" s="236">
        <f t="shared" si="854"/>
        <v>0</v>
      </c>
      <c r="AS3336" s="22" t="str">
        <f t="shared" si="853"/>
        <v/>
      </c>
      <c r="AT3336" s="238" t="str">
        <f t="shared" si="855"/>
        <v/>
      </c>
    </row>
    <row r="3337" spans="1:46" s="12" customFormat="1">
      <c r="A3337" s="22"/>
      <c r="B3337" s="23"/>
      <c r="C3337" s="23"/>
      <c r="D3337" s="39" t="str">
        <f t="shared" si="841"/>
        <v/>
      </c>
      <c r="E3337" s="22"/>
      <c r="F3337" s="23"/>
      <c r="G3337" s="23"/>
      <c r="H3337" s="29"/>
      <c r="I3337" s="39" t="str">
        <f t="shared" si="842"/>
        <v/>
      </c>
      <c r="J3337" s="29"/>
      <c r="K3337" s="29"/>
      <c r="L3337" s="24"/>
      <c r="M3337" s="22"/>
      <c r="N3337" s="22"/>
      <c r="O3337" s="22"/>
      <c r="P3337" s="39" t="str">
        <f t="shared" si="843"/>
        <v/>
      </c>
      <c r="Q3337" s="22"/>
      <c r="R3337" s="22"/>
      <c r="S3337" s="22"/>
      <c r="T3337" s="22"/>
      <c r="U3337" s="22"/>
      <c r="V3337" s="22"/>
      <c r="W3337" s="22"/>
      <c r="X3337" s="30"/>
      <c r="Y3337" s="31" t="str">
        <f t="shared" si="856"/>
        <v/>
      </c>
      <c r="Z3337" s="18" t="str">
        <f t="shared" si="844"/>
        <v/>
      </c>
      <c r="AA3337" s="22"/>
      <c r="AB3337" s="21" t="str">
        <f t="shared" si="852"/>
        <v/>
      </c>
      <c r="AC3337" s="25" t="str">
        <f t="shared" si="845"/>
        <v/>
      </c>
      <c r="AD3337" s="149"/>
      <c r="AE3337" s="26" t="str">
        <f t="shared" si="846"/>
        <v/>
      </c>
      <c r="AF3337" s="26" t="str">
        <f>IF(AND(COUNTIFS($J$18:J3337,J3337)=1,AE3337=1),1,"")</f>
        <v/>
      </c>
      <c r="AG3337" s="26" t="str">
        <f>IF(C3337="","",IF(AND(COUNTIFS($J$18:J3337,J3337)=1,C3337&lt;&gt;""),1,""))</f>
        <v/>
      </c>
      <c r="AH3337" s="26" t="str">
        <f>IF(G3337="","",IF(AND(COUNTIFS($J$18:J3337,J3337)=1,G3337&lt;&gt;""),1,""))</f>
        <v/>
      </c>
      <c r="AI3337" s="27">
        <f t="shared" si="847"/>
        <v>0</v>
      </c>
      <c r="AJ3337" s="27">
        <f t="shared" si="848"/>
        <v>0</v>
      </c>
      <c r="AK3337" s="28" t="str">
        <f t="shared" si="849"/>
        <v/>
      </c>
      <c r="AL3337" s="24"/>
      <c r="AM3337" s="24"/>
      <c r="AN3337" s="24"/>
      <c r="AO3337" s="24"/>
      <c r="AP3337" s="28" t="str">
        <f t="shared" si="850"/>
        <v/>
      </c>
      <c r="AQ3337" s="28" t="str">
        <f t="shared" si="851"/>
        <v/>
      </c>
      <c r="AR3337" s="236">
        <f t="shared" si="854"/>
        <v>0</v>
      </c>
      <c r="AS3337" s="22" t="str">
        <f t="shared" si="853"/>
        <v/>
      </c>
      <c r="AT3337" s="238" t="str">
        <f t="shared" si="855"/>
        <v/>
      </c>
    </row>
    <row r="3338" spans="1:46" s="12" customFormat="1">
      <c r="A3338" s="22"/>
      <c r="B3338" s="23"/>
      <c r="C3338" s="23"/>
      <c r="D3338" s="39" t="str">
        <f t="shared" si="841"/>
        <v/>
      </c>
      <c r="E3338" s="22"/>
      <c r="F3338" s="23"/>
      <c r="G3338" s="23"/>
      <c r="H3338" s="29"/>
      <c r="I3338" s="39" t="str">
        <f t="shared" si="842"/>
        <v/>
      </c>
      <c r="J3338" s="29"/>
      <c r="K3338" s="29"/>
      <c r="L3338" s="24"/>
      <c r="M3338" s="22"/>
      <c r="N3338" s="22"/>
      <c r="O3338" s="22"/>
      <c r="P3338" s="39" t="str">
        <f t="shared" si="843"/>
        <v/>
      </c>
      <c r="Q3338" s="22"/>
      <c r="R3338" s="22"/>
      <c r="S3338" s="22"/>
      <c r="T3338" s="22"/>
      <c r="U3338" s="22"/>
      <c r="V3338" s="22"/>
      <c r="W3338" s="22"/>
      <c r="X3338" s="30"/>
      <c r="Y3338" s="31" t="str">
        <f t="shared" si="856"/>
        <v/>
      </c>
      <c r="Z3338" s="18" t="str">
        <f t="shared" si="844"/>
        <v/>
      </c>
      <c r="AA3338" s="22"/>
      <c r="AB3338" s="21" t="str">
        <f t="shared" si="852"/>
        <v/>
      </c>
      <c r="AC3338" s="25" t="str">
        <f t="shared" si="845"/>
        <v/>
      </c>
      <c r="AD3338" s="149"/>
      <c r="AE3338" s="26" t="str">
        <f t="shared" si="846"/>
        <v/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0</v>
      </c>
      <c r="AJ3338" s="27">
        <f t="shared" si="848"/>
        <v>0</v>
      </c>
      <c r="AK3338" s="28" t="str">
        <f t="shared" si="849"/>
        <v/>
      </c>
      <c r="AL3338" s="24"/>
      <c r="AM3338" s="24"/>
      <c r="AN3338" s="24"/>
      <c r="AO3338" s="24"/>
      <c r="AP3338" s="28" t="str">
        <f t="shared" si="850"/>
        <v/>
      </c>
      <c r="AQ3338" s="28" t="str">
        <f t="shared" si="851"/>
        <v/>
      </c>
      <c r="AR3338" s="236">
        <f t="shared" si="854"/>
        <v>0</v>
      </c>
      <c r="AS3338" s="22" t="str">
        <f t="shared" si="853"/>
        <v/>
      </c>
      <c r="AT3338" s="238" t="str">
        <f t="shared" si="855"/>
        <v/>
      </c>
    </row>
    <row r="3339" spans="1:46" s="12" customFormat="1">
      <c r="A3339" s="22"/>
      <c r="B3339" s="23"/>
      <c r="C3339" s="23"/>
      <c r="D3339" s="39" t="str">
        <f t="shared" si="841"/>
        <v/>
      </c>
      <c r="E3339" s="22"/>
      <c r="F3339" s="23"/>
      <c r="G3339" s="23"/>
      <c r="H3339" s="29"/>
      <c r="I3339" s="39" t="str">
        <f t="shared" si="842"/>
        <v/>
      </c>
      <c r="J3339" s="29"/>
      <c r="K3339" s="29"/>
      <c r="L3339" s="24"/>
      <c r="M3339" s="22"/>
      <c r="N3339" s="22"/>
      <c r="O3339" s="22"/>
      <c r="P3339" s="39" t="str">
        <f t="shared" si="843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 t="str">
        <f t="shared" si="852"/>
        <v/>
      </c>
      <c r="AC3339" s="25" t="str">
        <f t="shared" si="845"/>
        <v/>
      </c>
      <c r="AD3339" s="149"/>
      <c r="AE3339" s="26" t="str">
        <f t="shared" si="846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0</v>
      </c>
      <c r="AJ3339" s="27">
        <f t="shared" si="848"/>
        <v>0</v>
      </c>
      <c r="AK3339" s="28" t="str">
        <f t="shared" si="849"/>
        <v/>
      </c>
      <c r="AL3339" s="24"/>
      <c r="AM3339" s="24"/>
      <c r="AN3339" s="24"/>
      <c r="AO3339" s="24"/>
      <c r="AP3339" s="28" t="str">
        <f t="shared" si="850"/>
        <v/>
      </c>
      <c r="AQ3339" s="28" t="str">
        <f t="shared" si="851"/>
        <v/>
      </c>
      <c r="AR3339" s="236">
        <f t="shared" si="854"/>
        <v>0</v>
      </c>
      <c r="AS3339" s="22" t="str">
        <f t="shared" si="853"/>
        <v/>
      </c>
      <c r="AT3339" s="238" t="str">
        <f t="shared" si="855"/>
        <v/>
      </c>
    </row>
    <row r="3340" spans="1:46" s="12" customFormat="1">
      <c r="A3340" s="22"/>
      <c r="B3340" s="23"/>
      <c r="C3340" s="23"/>
      <c r="D3340" s="39" t="str">
        <f t="shared" si="841"/>
        <v/>
      </c>
      <c r="E3340" s="22"/>
      <c r="F3340" s="23"/>
      <c r="G3340" s="23"/>
      <c r="H3340" s="29"/>
      <c r="I3340" s="39" t="str">
        <f t="shared" si="842"/>
        <v/>
      </c>
      <c r="J3340" s="29"/>
      <c r="K3340" s="29"/>
      <c r="L3340" s="24"/>
      <c r="M3340" s="22"/>
      <c r="N3340" s="22"/>
      <c r="O3340" s="22"/>
      <c r="P3340" s="39" t="str">
        <f t="shared" si="843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 t="str">
        <f t="shared" si="852"/>
        <v/>
      </c>
      <c r="AC3340" s="25" t="str">
        <f t="shared" si="845"/>
        <v/>
      </c>
      <c r="AD3340" s="149"/>
      <c r="AE3340" s="26" t="str">
        <f t="shared" si="846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0</v>
      </c>
      <c r="AJ3340" s="27">
        <f t="shared" si="848"/>
        <v>0</v>
      </c>
      <c r="AK3340" s="28" t="str">
        <f t="shared" si="849"/>
        <v/>
      </c>
      <c r="AL3340" s="24"/>
      <c r="AM3340" s="24"/>
      <c r="AN3340" s="24"/>
      <c r="AO3340" s="24"/>
      <c r="AP3340" s="28" t="str">
        <f t="shared" si="850"/>
        <v/>
      </c>
      <c r="AQ3340" s="28" t="str">
        <f t="shared" si="851"/>
        <v/>
      </c>
      <c r="AR3340" s="236">
        <f t="shared" si="854"/>
        <v>0</v>
      </c>
      <c r="AS3340" s="22" t="str">
        <f t="shared" si="853"/>
        <v/>
      </c>
      <c r="AT3340" s="238" t="str">
        <f t="shared" si="855"/>
        <v/>
      </c>
    </row>
    <row r="3341" spans="1:46" s="12" customFormat="1">
      <c r="A3341" s="22"/>
      <c r="B3341" s="23"/>
      <c r="C3341" s="23"/>
      <c r="D3341" s="39" t="str">
        <f t="shared" si="841"/>
        <v/>
      </c>
      <c r="E3341" s="22"/>
      <c r="F3341" s="23"/>
      <c r="G3341" s="23"/>
      <c r="H3341" s="29"/>
      <c r="I3341" s="39" t="str">
        <f t="shared" si="842"/>
        <v/>
      </c>
      <c r="J3341" s="29"/>
      <c r="K3341" s="29"/>
      <c r="L3341" s="24"/>
      <c r="M3341" s="22"/>
      <c r="N3341" s="22"/>
      <c r="O3341" s="22"/>
      <c r="P3341" s="39" t="str">
        <f t="shared" si="843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 t="str">
        <f t="shared" si="852"/>
        <v/>
      </c>
      <c r="AC3341" s="25" t="str">
        <f t="shared" si="845"/>
        <v/>
      </c>
      <c r="AD3341" s="149"/>
      <c r="AE3341" s="26" t="str">
        <f t="shared" si="846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0</v>
      </c>
      <c r="AJ3341" s="27">
        <f t="shared" si="848"/>
        <v>0</v>
      </c>
      <c r="AK3341" s="28" t="str">
        <f t="shared" si="849"/>
        <v/>
      </c>
      <c r="AL3341" s="24"/>
      <c r="AM3341" s="24"/>
      <c r="AN3341" s="24"/>
      <c r="AO3341" s="24"/>
      <c r="AP3341" s="28" t="str">
        <f t="shared" si="850"/>
        <v/>
      </c>
      <c r="AQ3341" s="28" t="str">
        <f t="shared" si="851"/>
        <v/>
      </c>
      <c r="AR3341" s="236">
        <f t="shared" si="854"/>
        <v>0</v>
      </c>
      <c r="AS3341" s="22" t="str">
        <f t="shared" si="853"/>
        <v/>
      </c>
      <c r="AT3341" s="238" t="str">
        <f t="shared" si="855"/>
        <v/>
      </c>
    </row>
    <row r="3342" spans="1:46" s="12" customFormat="1">
      <c r="A3342" s="22"/>
      <c r="B3342" s="23"/>
      <c r="C3342" s="23"/>
      <c r="D3342" s="39" t="str">
        <f t="shared" si="841"/>
        <v/>
      </c>
      <c r="E3342" s="22"/>
      <c r="F3342" s="23"/>
      <c r="G3342" s="23"/>
      <c r="H3342" s="29"/>
      <c r="I3342" s="39" t="str">
        <f t="shared" si="842"/>
        <v/>
      </c>
      <c r="J3342" s="29"/>
      <c r="K3342" s="29"/>
      <c r="L3342" s="24"/>
      <c r="M3342" s="22"/>
      <c r="N3342" s="22"/>
      <c r="O3342" s="22"/>
      <c r="P3342" s="39" t="str">
        <f t="shared" si="843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 t="str">
        <f t="shared" si="852"/>
        <v/>
      </c>
      <c r="AC3342" s="25" t="str">
        <f t="shared" si="845"/>
        <v/>
      </c>
      <c r="AD3342" s="149"/>
      <c r="AE3342" s="26" t="str">
        <f t="shared" si="846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0</v>
      </c>
      <c r="AJ3342" s="27">
        <f t="shared" si="848"/>
        <v>0</v>
      </c>
      <c r="AK3342" s="28" t="str">
        <f t="shared" si="849"/>
        <v/>
      </c>
      <c r="AL3342" s="24"/>
      <c r="AM3342" s="24"/>
      <c r="AN3342" s="24"/>
      <c r="AO3342" s="24"/>
      <c r="AP3342" s="28" t="str">
        <f t="shared" si="850"/>
        <v/>
      </c>
      <c r="AQ3342" s="28" t="str">
        <f t="shared" si="851"/>
        <v/>
      </c>
      <c r="AR3342" s="236">
        <f t="shared" si="854"/>
        <v>0</v>
      </c>
      <c r="AS3342" s="22" t="str">
        <f t="shared" si="853"/>
        <v/>
      </c>
      <c r="AT3342" s="238" t="str">
        <f t="shared" si="855"/>
        <v/>
      </c>
    </row>
    <row r="3343" spans="1:46" s="12" customFormat="1">
      <c r="A3343" s="22"/>
      <c r="B3343" s="23"/>
      <c r="C3343" s="23"/>
      <c r="D3343" s="39" t="str">
        <f t="shared" si="841"/>
        <v/>
      </c>
      <c r="E3343" s="22"/>
      <c r="F3343" s="23"/>
      <c r="G3343" s="23"/>
      <c r="H3343" s="29"/>
      <c r="I3343" s="39" t="str">
        <f t="shared" si="842"/>
        <v/>
      </c>
      <c r="J3343" s="29"/>
      <c r="K3343" s="29"/>
      <c r="L3343" s="24"/>
      <c r="M3343" s="22"/>
      <c r="N3343" s="22"/>
      <c r="O3343" s="22"/>
      <c r="P3343" s="39" t="str">
        <f t="shared" si="843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856"/>
        <v/>
      </c>
      <c r="Z3343" s="18" t="str">
        <f t="shared" si="844"/>
        <v/>
      </c>
      <c r="AA3343" s="22"/>
      <c r="AB3343" s="21" t="str">
        <f t="shared" si="852"/>
        <v/>
      </c>
      <c r="AC3343" s="25" t="str">
        <f t="shared" si="845"/>
        <v/>
      </c>
      <c r="AD3343" s="149"/>
      <c r="AE3343" s="26" t="str">
        <f t="shared" si="846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847"/>
        <v>0</v>
      </c>
      <c r="AJ3343" s="27">
        <f t="shared" si="848"/>
        <v>0</v>
      </c>
      <c r="AK3343" s="28" t="str">
        <f t="shared" si="849"/>
        <v/>
      </c>
      <c r="AL3343" s="24"/>
      <c r="AM3343" s="24"/>
      <c r="AN3343" s="24"/>
      <c r="AO3343" s="24"/>
      <c r="AP3343" s="28" t="str">
        <f t="shared" si="850"/>
        <v/>
      </c>
      <c r="AQ3343" s="28" t="str">
        <f t="shared" si="851"/>
        <v/>
      </c>
      <c r="AR3343" s="236">
        <f t="shared" si="854"/>
        <v>0</v>
      </c>
      <c r="AS3343" s="22" t="str">
        <f t="shared" si="853"/>
        <v/>
      </c>
      <c r="AT3343" s="238" t="str">
        <f t="shared" si="855"/>
        <v/>
      </c>
    </row>
    <row r="3344" spans="1:46" s="12" customFormat="1">
      <c r="A3344" s="22"/>
      <c r="B3344" s="23"/>
      <c r="C3344" s="23"/>
      <c r="D3344" s="39" t="str">
        <f t="shared" si="841"/>
        <v/>
      </c>
      <c r="E3344" s="22"/>
      <c r="F3344" s="23"/>
      <c r="G3344" s="23"/>
      <c r="H3344" s="29"/>
      <c r="I3344" s="39" t="str">
        <f t="shared" si="842"/>
        <v/>
      </c>
      <c r="J3344" s="29"/>
      <c r="K3344" s="29"/>
      <c r="L3344" s="24"/>
      <c r="M3344" s="22"/>
      <c r="N3344" s="22"/>
      <c r="O3344" s="22"/>
      <c r="P3344" s="39" t="str">
        <f t="shared" si="843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856"/>
        <v/>
      </c>
      <c r="Z3344" s="18" t="str">
        <f t="shared" si="844"/>
        <v/>
      </c>
      <c r="AA3344" s="22"/>
      <c r="AB3344" s="21" t="str">
        <f t="shared" si="852"/>
        <v/>
      </c>
      <c r="AC3344" s="25" t="str">
        <f t="shared" si="845"/>
        <v/>
      </c>
      <c r="AD3344" s="149"/>
      <c r="AE3344" s="26" t="str">
        <f t="shared" si="846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847"/>
        <v>0</v>
      </c>
      <c r="AJ3344" s="27">
        <f t="shared" si="848"/>
        <v>0</v>
      </c>
      <c r="AK3344" s="28" t="str">
        <f t="shared" si="849"/>
        <v/>
      </c>
      <c r="AL3344" s="24"/>
      <c r="AM3344" s="24"/>
      <c r="AN3344" s="24"/>
      <c r="AO3344" s="24"/>
      <c r="AP3344" s="28" t="str">
        <f t="shared" si="850"/>
        <v/>
      </c>
      <c r="AQ3344" s="28" t="str">
        <f t="shared" si="851"/>
        <v/>
      </c>
      <c r="AR3344" s="236">
        <f t="shared" si="854"/>
        <v>0</v>
      </c>
      <c r="AS3344" s="22" t="str">
        <f t="shared" si="853"/>
        <v/>
      </c>
      <c r="AT3344" s="238" t="str">
        <f t="shared" si="855"/>
        <v/>
      </c>
    </row>
    <row r="3345" spans="1:46" s="12" customFormat="1">
      <c r="A3345" s="22"/>
      <c r="B3345" s="23"/>
      <c r="C3345" s="23"/>
      <c r="D3345" s="39" t="str">
        <f t="shared" si="841"/>
        <v/>
      </c>
      <c r="E3345" s="22"/>
      <c r="F3345" s="23"/>
      <c r="G3345" s="23"/>
      <c r="H3345" s="29"/>
      <c r="I3345" s="39" t="str">
        <f t="shared" si="842"/>
        <v/>
      </c>
      <c r="J3345" s="29"/>
      <c r="K3345" s="29"/>
      <c r="L3345" s="24"/>
      <c r="M3345" s="22"/>
      <c r="N3345" s="22"/>
      <c r="O3345" s="22"/>
      <c r="P3345" s="39" t="str">
        <f t="shared" si="843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856"/>
        <v/>
      </c>
      <c r="Z3345" s="18" t="str">
        <f t="shared" si="844"/>
        <v/>
      </c>
      <c r="AA3345" s="22"/>
      <c r="AB3345" s="21" t="str">
        <f t="shared" si="852"/>
        <v/>
      </c>
      <c r="AC3345" s="25" t="str">
        <f t="shared" si="845"/>
        <v/>
      </c>
      <c r="AD3345" s="149"/>
      <c r="AE3345" s="26" t="str">
        <f t="shared" si="846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0</v>
      </c>
      <c r="AJ3345" s="27">
        <f t="shared" si="848"/>
        <v>0</v>
      </c>
      <c r="AK3345" s="28" t="str">
        <f t="shared" si="849"/>
        <v/>
      </c>
      <c r="AL3345" s="24"/>
      <c r="AM3345" s="24"/>
      <c r="AN3345" s="24"/>
      <c r="AO3345" s="24"/>
      <c r="AP3345" s="28" t="str">
        <f t="shared" si="850"/>
        <v/>
      </c>
      <c r="AQ3345" s="28" t="str">
        <f t="shared" si="851"/>
        <v/>
      </c>
      <c r="AR3345" s="236">
        <f t="shared" si="854"/>
        <v>0</v>
      </c>
      <c r="AS3345" s="22" t="str">
        <f t="shared" si="853"/>
        <v/>
      </c>
      <c r="AT3345" s="238" t="str">
        <f t="shared" si="855"/>
        <v/>
      </c>
    </row>
    <row r="3346" spans="1:46" s="12" customFormat="1">
      <c r="A3346" s="22"/>
      <c r="B3346" s="23"/>
      <c r="C3346" s="23"/>
      <c r="D3346" s="39" t="str">
        <f t="shared" si="841"/>
        <v/>
      </c>
      <c r="E3346" s="22"/>
      <c r="F3346" s="23"/>
      <c r="G3346" s="23"/>
      <c r="H3346" s="29"/>
      <c r="I3346" s="39" t="str">
        <f t="shared" si="842"/>
        <v/>
      </c>
      <c r="J3346" s="29"/>
      <c r="K3346" s="29"/>
      <c r="L3346" s="24"/>
      <c r="M3346" s="22"/>
      <c r="N3346" s="22"/>
      <c r="O3346" s="22"/>
      <c r="P3346" s="39" t="str">
        <f t="shared" si="843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856"/>
        <v/>
      </c>
      <c r="Z3346" s="18" t="str">
        <f t="shared" si="844"/>
        <v/>
      </c>
      <c r="AA3346" s="22"/>
      <c r="AB3346" s="21" t="str">
        <f t="shared" si="852"/>
        <v/>
      </c>
      <c r="AC3346" s="25" t="str">
        <f t="shared" si="845"/>
        <v/>
      </c>
      <c r="AD3346" s="149"/>
      <c r="AE3346" s="26" t="str">
        <f t="shared" si="846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847"/>
        <v>0</v>
      </c>
      <c r="AJ3346" s="27">
        <f t="shared" si="848"/>
        <v>0</v>
      </c>
      <c r="AK3346" s="28" t="str">
        <f t="shared" si="849"/>
        <v/>
      </c>
      <c r="AL3346" s="24"/>
      <c r="AM3346" s="24"/>
      <c r="AN3346" s="24"/>
      <c r="AO3346" s="24"/>
      <c r="AP3346" s="28" t="str">
        <f t="shared" si="850"/>
        <v/>
      </c>
      <c r="AQ3346" s="28" t="str">
        <f t="shared" si="851"/>
        <v/>
      </c>
      <c r="AR3346" s="236">
        <f t="shared" si="854"/>
        <v>0</v>
      </c>
      <c r="AS3346" s="22" t="str">
        <f t="shared" si="853"/>
        <v/>
      </c>
      <c r="AT3346" s="238" t="str">
        <f t="shared" si="855"/>
        <v/>
      </c>
    </row>
    <row r="3347" spans="1:46" s="12" customFormat="1">
      <c r="A3347" s="22"/>
      <c r="B3347" s="23"/>
      <c r="C3347" s="23"/>
      <c r="D3347" s="39" t="str">
        <f t="shared" si="841"/>
        <v/>
      </c>
      <c r="E3347" s="22"/>
      <c r="F3347" s="23"/>
      <c r="G3347" s="23"/>
      <c r="H3347" s="29"/>
      <c r="I3347" s="39" t="str">
        <f t="shared" si="842"/>
        <v/>
      </c>
      <c r="J3347" s="29"/>
      <c r="K3347" s="29"/>
      <c r="L3347" s="24"/>
      <c r="M3347" s="22"/>
      <c r="N3347" s="22"/>
      <c r="O3347" s="22"/>
      <c r="P3347" s="39" t="str">
        <f t="shared" si="843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856"/>
        <v/>
      </c>
      <c r="Z3347" s="18" t="str">
        <f t="shared" si="844"/>
        <v/>
      </c>
      <c r="AA3347" s="22"/>
      <c r="AB3347" s="21" t="str">
        <f t="shared" si="852"/>
        <v/>
      </c>
      <c r="AC3347" s="25" t="str">
        <f t="shared" si="845"/>
        <v/>
      </c>
      <c r="AD3347" s="149"/>
      <c r="AE3347" s="26" t="str">
        <f t="shared" si="846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847"/>
        <v>0</v>
      </c>
      <c r="AJ3347" s="27">
        <f t="shared" si="848"/>
        <v>0</v>
      </c>
      <c r="AK3347" s="28" t="str">
        <f t="shared" si="849"/>
        <v/>
      </c>
      <c r="AL3347" s="24"/>
      <c r="AM3347" s="24"/>
      <c r="AN3347" s="24"/>
      <c r="AO3347" s="24"/>
      <c r="AP3347" s="28" t="str">
        <f t="shared" si="850"/>
        <v/>
      </c>
      <c r="AQ3347" s="28" t="str">
        <f t="shared" si="851"/>
        <v/>
      </c>
      <c r="AR3347" s="236">
        <f t="shared" si="854"/>
        <v>0</v>
      </c>
      <c r="AS3347" s="22" t="str">
        <f t="shared" si="853"/>
        <v/>
      </c>
      <c r="AT3347" s="238" t="str">
        <f t="shared" si="855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9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si="852"/>
        <v/>
      </c>
      <c r="AC3348" s="25" t="str">
        <f t="shared" si="845"/>
        <v/>
      </c>
      <c r="AD3348" s="149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236">
        <f t="shared" si="854"/>
        <v>0</v>
      </c>
      <c r="AS3348" s="22" t="str">
        <f t="shared" si="853"/>
        <v/>
      </c>
      <c r="AT3348" s="238" t="str">
        <f t="shared" si="855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9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2"/>
        <v/>
      </c>
      <c r="AC3349" s="25" t="str">
        <f t="shared" si="845"/>
        <v/>
      </c>
      <c r="AD3349" s="149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236">
        <f t="shared" si="854"/>
        <v>0</v>
      </c>
      <c r="AS3349" s="22" t="str">
        <f t="shared" si="853"/>
        <v/>
      </c>
      <c r="AT3349" s="238" t="str">
        <f t="shared" si="855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9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2"/>
        <v/>
      </c>
      <c r="AC3350" s="25" t="str">
        <f t="shared" si="845"/>
        <v/>
      </c>
      <c r="AD3350" s="149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236">
        <f t="shared" si="854"/>
        <v>0</v>
      </c>
      <c r="AS3350" s="22" t="str">
        <f t="shared" si="853"/>
        <v/>
      </c>
      <c r="AT3350" s="238" t="str">
        <f t="shared" si="855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9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2"/>
        <v/>
      </c>
      <c r="AC3351" s="25" t="str">
        <f t="shared" si="845"/>
        <v/>
      </c>
      <c r="AD3351" s="149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236">
        <f t="shared" si="854"/>
        <v>0</v>
      </c>
      <c r="AS3351" s="22" t="str">
        <f t="shared" si="853"/>
        <v/>
      </c>
      <c r="AT3351" s="238" t="str">
        <f t="shared" si="855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9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2"/>
        <v/>
      </c>
      <c r="AC3352" s="25" t="str">
        <f t="shared" si="845"/>
        <v/>
      </c>
      <c r="AD3352" s="149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236">
        <f t="shared" si="854"/>
        <v>0</v>
      </c>
      <c r="AS3352" s="22" t="str">
        <f t="shared" si="853"/>
        <v/>
      </c>
      <c r="AT3352" s="238" t="str">
        <f t="shared" si="855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9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2"/>
        <v/>
      </c>
      <c r="AC3353" s="25" t="str">
        <f t="shared" si="845"/>
        <v/>
      </c>
      <c r="AD3353" s="149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236">
        <f t="shared" si="854"/>
        <v>0</v>
      </c>
      <c r="AS3353" s="22" t="str">
        <f t="shared" si="853"/>
        <v/>
      </c>
      <c r="AT3353" s="238" t="str">
        <f t="shared" si="855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9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2"/>
        <v/>
      </c>
      <c r="AC3354" s="25" t="str">
        <f t="shared" si="845"/>
        <v/>
      </c>
      <c r="AD3354" s="149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236">
        <f t="shared" si="854"/>
        <v>0</v>
      </c>
      <c r="AS3354" s="22" t="str">
        <f t="shared" si="853"/>
        <v/>
      </c>
      <c r="AT3354" s="238" t="str">
        <f t="shared" si="855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9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2"/>
        <v/>
      </c>
      <c r="AC3355" s="25" t="str">
        <f t="shared" si="845"/>
        <v/>
      </c>
      <c r="AD3355" s="149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236">
        <f t="shared" si="854"/>
        <v>0</v>
      </c>
      <c r="AS3355" s="22" t="str">
        <f t="shared" si="853"/>
        <v/>
      </c>
      <c r="AT3355" s="238" t="str">
        <f t="shared" si="855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9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2"/>
        <v/>
      </c>
      <c r="AC3356" s="25" t="str">
        <f t="shared" si="845"/>
        <v/>
      </c>
      <c r="AD3356" s="149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236">
        <f t="shared" si="854"/>
        <v>0</v>
      </c>
      <c r="AS3356" s="22" t="str">
        <f t="shared" si="853"/>
        <v/>
      </c>
      <c r="AT3356" s="238" t="str">
        <f t="shared" si="855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9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2"/>
        <v/>
      </c>
      <c r="AC3357" s="25" t="str">
        <f t="shared" si="845"/>
        <v/>
      </c>
      <c r="AD3357" s="149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236">
        <f t="shared" si="854"/>
        <v>0</v>
      </c>
      <c r="AS3357" s="22" t="str">
        <f t="shared" si="853"/>
        <v/>
      </c>
      <c r="AT3357" s="238" t="str">
        <f t="shared" si="855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9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2"/>
        <v/>
      </c>
      <c r="AC3358" s="25" t="str">
        <f t="shared" si="845"/>
        <v/>
      </c>
      <c r="AD3358" s="149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236">
        <f t="shared" si="854"/>
        <v>0</v>
      </c>
      <c r="AS3358" s="22" t="str">
        <f t="shared" si="853"/>
        <v/>
      </c>
      <c r="AT3358" s="238" t="str">
        <f t="shared" si="855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9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2"/>
        <v/>
      </c>
      <c r="AC3359" s="25" t="str">
        <f t="shared" si="845"/>
        <v/>
      </c>
      <c r="AD3359" s="149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236">
        <f t="shared" si="854"/>
        <v>0</v>
      </c>
      <c r="AS3359" s="22" t="str">
        <f t="shared" si="853"/>
        <v/>
      </c>
      <c r="AT3359" s="238" t="str">
        <f t="shared" si="855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9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2"/>
        <v/>
      </c>
      <c r="AC3360" s="25" t="str">
        <f t="shared" si="845"/>
        <v/>
      </c>
      <c r="AD3360" s="149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236">
        <f t="shared" si="854"/>
        <v>0</v>
      </c>
      <c r="AS3360" s="22" t="str">
        <f t="shared" si="853"/>
        <v/>
      </c>
      <c r="AT3360" s="238" t="str">
        <f t="shared" si="855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9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ref="AB3361:AB3392" si="857">IF(AND(R3361&lt;&gt;"C66",R3361&lt;&gt;""),Z3361/Y3361*AA3361,"")</f>
        <v/>
      </c>
      <c r="AC3361" s="25" t="str">
        <f t="shared" si="845"/>
        <v/>
      </c>
      <c r="AD3361" s="149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236">
        <f t="shared" si="854"/>
        <v>0</v>
      </c>
      <c r="AS3361" s="22" t="str">
        <f t="shared" si="853"/>
        <v/>
      </c>
      <c r="AT3361" s="238" t="str">
        <f t="shared" si="855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9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149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236">
        <f t="shared" si="854"/>
        <v>0</v>
      </c>
      <c r="AS3362" s="22" t="str">
        <f t="shared" si="853"/>
        <v/>
      </c>
      <c r="AT3362" s="238" t="str">
        <f t="shared" si="855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9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149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236">
        <f t="shared" si="854"/>
        <v>0</v>
      </c>
      <c r="AS3363" s="22" t="str">
        <f t="shared" si="853"/>
        <v/>
      </c>
      <c r="AT3363" s="238" t="str">
        <f t="shared" si="855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9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858">IF(W3364="","",IF(W3364="RMB","1.13", "1"))</f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149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236">
        <f t="shared" si="854"/>
        <v>0</v>
      </c>
      <c r="AS3364" s="22" t="str">
        <f t="shared" si="853"/>
        <v/>
      </c>
      <c r="AT3364" s="238" t="str">
        <f t="shared" si="855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9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858"/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149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236">
        <f t="shared" si="854"/>
        <v>0</v>
      </c>
      <c r="AS3365" s="22" t="str">
        <f t="shared" si="853"/>
        <v/>
      </c>
      <c r="AT3365" s="238" t="str">
        <f t="shared" si="855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9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58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149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236">
        <f t="shared" si="854"/>
        <v>0</v>
      </c>
      <c r="AS3366" s="22" t="str">
        <f t="shared" si="853"/>
        <v/>
      </c>
      <c r="AT3366" s="238" t="str">
        <f t="shared" si="855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9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58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149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236">
        <f t="shared" si="854"/>
        <v>0</v>
      </c>
      <c r="AS3367" s="22" t="str">
        <f t="shared" si="853"/>
        <v/>
      </c>
      <c r="AT3367" s="238" t="str">
        <f t="shared" si="855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9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58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149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236">
        <f t="shared" si="854"/>
        <v>0</v>
      </c>
      <c r="AS3368" s="22" t="str">
        <f t="shared" si="853"/>
        <v/>
      </c>
      <c r="AT3368" s="238" t="str">
        <f t="shared" si="855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9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58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149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236">
        <f t="shared" si="854"/>
        <v>0</v>
      </c>
      <c r="AS3369" s="22" t="str">
        <f t="shared" si="853"/>
        <v/>
      </c>
      <c r="AT3369" s="238" t="str">
        <f t="shared" si="855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9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58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149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236">
        <f t="shared" si="854"/>
        <v>0</v>
      </c>
      <c r="AS3370" s="22" t="str">
        <f t="shared" si="853"/>
        <v/>
      </c>
      <c r="AT3370" s="238" t="str">
        <f t="shared" si="855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9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58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149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236">
        <f t="shared" si="854"/>
        <v>0</v>
      </c>
      <c r="AS3371" s="22" t="str">
        <f t="shared" si="853"/>
        <v/>
      </c>
      <c r="AT3371" s="238" t="str">
        <f t="shared" si="855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9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58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149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236">
        <f t="shared" si="854"/>
        <v>0</v>
      </c>
      <c r="AS3372" s="22" t="str">
        <f t="shared" si="853"/>
        <v/>
      </c>
      <c r="AT3372" s="238" t="str">
        <f t="shared" si="855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9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58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149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236">
        <f t="shared" si="854"/>
        <v>0</v>
      </c>
      <c r="AS3373" s="22" t="str">
        <f t="shared" si="853"/>
        <v/>
      </c>
      <c r="AT3373" s="238" t="str">
        <f t="shared" si="855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9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58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149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236">
        <f t="shared" si="854"/>
        <v>0</v>
      </c>
      <c r="AS3374" s="22" t="str">
        <f t="shared" si="853"/>
        <v/>
      </c>
      <c r="AT3374" s="238" t="str">
        <f t="shared" si="855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9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58"/>
        <v/>
      </c>
      <c r="Z3375" s="18" t="str">
        <f t="shared" si="844"/>
        <v/>
      </c>
      <c r="AA3375" s="22"/>
      <c r="AB3375" s="21" t="str">
        <f t="shared" si="857"/>
        <v/>
      </c>
      <c r="AC3375" s="25" t="str">
        <f t="shared" si="845"/>
        <v/>
      </c>
      <c r="AD3375" s="149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236">
        <f t="shared" si="854"/>
        <v>0</v>
      </c>
      <c r="AS3375" s="22" t="str">
        <f t="shared" si="853"/>
        <v/>
      </c>
      <c r="AT3375" s="238" t="str">
        <f t="shared" si="855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9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58"/>
        <v/>
      </c>
      <c r="Z3376" s="18" t="str">
        <f t="shared" si="844"/>
        <v/>
      </c>
      <c r="AA3376" s="22"/>
      <c r="AB3376" s="21" t="str">
        <f t="shared" si="857"/>
        <v/>
      </c>
      <c r="AC3376" s="25" t="str">
        <f t="shared" si="845"/>
        <v/>
      </c>
      <c r="AD3376" s="149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236">
        <f t="shared" si="854"/>
        <v>0</v>
      </c>
      <c r="AS3376" s="22" t="str">
        <f t="shared" si="853"/>
        <v/>
      </c>
      <c r="AT3376" s="238" t="str">
        <f t="shared" si="855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9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58"/>
        <v/>
      </c>
      <c r="Z3377" s="18" t="str">
        <f t="shared" si="844"/>
        <v/>
      </c>
      <c r="AA3377" s="22"/>
      <c r="AB3377" s="21" t="str">
        <f t="shared" si="857"/>
        <v/>
      </c>
      <c r="AC3377" s="25" t="str">
        <f t="shared" si="845"/>
        <v/>
      </c>
      <c r="AD3377" s="149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236">
        <f t="shared" si="854"/>
        <v>0</v>
      </c>
      <c r="AS3377" s="22" t="str">
        <f t="shared" si="853"/>
        <v/>
      </c>
      <c r="AT3377" s="238" t="str">
        <f t="shared" si="855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9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58"/>
        <v/>
      </c>
      <c r="Z3378" s="18" t="str">
        <f t="shared" si="844"/>
        <v/>
      </c>
      <c r="AA3378" s="22"/>
      <c r="AB3378" s="21" t="str">
        <f t="shared" si="857"/>
        <v/>
      </c>
      <c r="AC3378" s="25" t="str">
        <f t="shared" si="845"/>
        <v/>
      </c>
      <c r="AD3378" s="149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236">
        <f t="shared" si="854"/>
        <v>0</v>
      </c>
      <c r="AS3378" s="22" t="str">
        <f t="shared" si="853"/>
        <v/>
      </c>
      <c r="AT3378" s="238" t="str">
        <f t="shared" si="855"/>
        <v/>
      </c>
    </row>
    <row r="3379" spans="1:46" s="12" customFormat="1">
      <c r="A3379" s="22"/>
      <c r="B3379" s="23"/>
      <c r="C3379" s="23"/>
      <c r="D3379" s="39" t="str">
        <f t="shared" ref="D3379:D3442" si="859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0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861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58"/>
        <v/>
      </c>
      <c r="Z3379" s="18" t="str">
        <f t="shared" ref="Z3379:Z3442" si="862">IF(X3379="","",X3379*MAX(O3379,N3379))</f>
        <v/>
      </c>
      <c r="AA3379" s="22"/>
      <c r="AB3379" s="21" t="str">
        <f t="shared" si="857"/>
        <v/>
      </c>
      <c r="AC3379" s="25" t="str">
        <f t="shared" ref="AC3379:AC3442" si="863">IF(R3379&lt;&gt;"",AB3379*AD3379,"")</f>
        <v/>
      </c>
      <c r="AD3379" s="149"/>
      <c r="AE3379" s="26" t="str">
        <f t="shared" ref="AE3379:AE3442" si="864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5">IF(P3379="C66 SERVICE","",SUMIFS(AB:AB,F:F,F3379,G:G,G3379,E:E,E3379))</f>
        <v>0</v>
      </c>
      <c r="AJ3379" s="27">
        <f t="shared" ref="AJ3379:AJ3442" si="866">IF(P3379="C66 SERVICE","",SUMIFS(AC:AC,F:F,F3379,G:G,G3379,E:E,E3379))</f>
        <v>0</v>
      </c>
      <c r="AK3379" s="28" t="str">
        <f t="shared" ref="AK3379:AK3442" si="867">IF(AJ3379&gt;0,AJ3379/AI3379,"")</f>
        <v/>
      </c>
      <c r="AL3379" s="24"/>
      <c r="AM3379" s="24"/>
      <c r="AN3379" s="24"/>
      <c r="AO3379" s="24"/>
      <c r="AP3379" s="28" t="str">
        <f t="shared" ref="AP3379:AP3442" si="868">IF(F3379="","",F3379&amp;G3379)</f>
        <v/>
      </c>
      <c r="AQ3379" s="28" t="str">
        <f t="shared" ref="AQ3379:AQ3442" si="869">IF(W3379="","",F3379&amp;G3379&amp;W3379)</f>
        <v/>
      </c>
      <c r="AR3379" s="236">
        <f t="shared" si="854"/>
        <v>0</v>
      </c>
      <c r="AS3379" s="22" t="str">
        <f t="shared" si="853"/>
        <v/>
      </c>
      <c r="AT3379" s="238" t="str">
        <f t="shared" si="855"/>
        <v/>
      </c>
    </row>
    <row r="3380" spans="1:46" s="12" customFormat="1">
      <c r="A3380" s="22"/>
      <c r="B3380" s="23"/>
      <c r="C3380" s="23"/>
      <c r="D3380" s="39" t="str">
        <f t="shared" si="859"/>
        <v/>
      </c>
      <c r="E3380" s="22"/>
      <c r="F3380" s="23"/>
      <c r="G3380" s="23"/>
      <c r="H3380" s="29"/>
      <c r="I3380" s="39" t="str">
        <f t="shared" si="860"/>
        <v/>
      </c>
      <c r="J3380" s="29"/>
      <c r="K3380" s="29"/>
      <c r="L3380" s="24"/>
      <c r="M3380" s="22"/>
      <c r="N3380" s="22"/>
      <c r="O3380" s="22"/>
      <c r="P3380" s="39" t="str">
        <f t="shared" si="861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58"/>
        <v/>
      </c>
      <c r="Z3380" s="18" t="str">
        <f t="shared" si="862"/>
        <v/>
      </c>
      <c r="AA3380" s="22"/>
      <c r="AB3380" s="21" t="str">
        <f t="shared" si="857"/>
        <v/>
      </c>
      <c r="AC3380" s="25" t="str">
        <f t="shared" si="863"/>
        <v/>
      </c>
      <c r="AD3380" s="149"/>
      <c r="AE3380" s="26" t="str">
        <f t="shared" si="864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5"/>
        <v>0</v>
      </c>
      <c r="AJ3380" s="27">
        <f t="shared" si="866"/>
        <v>0</v>
      </c>
      <c r="AK3380" s="28" t="str">
        <f t="shared" si="867"/>
        <v/>
      </c>
      <c r="AL3380" s="24"/>
      <c r="AM3380" s="24"/>
      <c r="AN3380" s="24"/>
      <c r="AO3380" s="24"/>
      <c r="AP3380" s="28" t="str">
        <f t="shared" si="868"/>
        <v/>
      </c>
      <c r="AQ3380" s="28" t="str">
        <f t="shared" si="869"/>
        <v/>
      </c>
      <c r="AR3380" s="236">
        <f t="shared" si="854"/>
        <v>0</v>
      </c>
      <c r="AS3380" s="22" t="str">
        <f t="shared" si="853"/>
        <v/>
      </c>
      <c r="AT3380" s="238" t="str">
        <f t="shared" si="855"/>
        <v/>
      </c>
    </row>
    <row r="3381" spans="1:46" s="12" customFormat="1">
      <c r="A3381" s="22"/>
      <c r="B3381" s="23"/>
      <c r="C3381" s="23"/>
      <c r="D3381" s="39" t="str">
        <f t="shared" si="859"/>
        <v/>
      </c>
      <c r="E3381" s="22"/>
      <c r="F3381" s="23"/>
      <c r="G3381" s="23"/>
      <c r="H3381" s="29"/>
      <c r="I3381" s="39" t="str">
        <f t="shared" si="860"/>
        <v/>
      </c>
      <c r="J3381" s="29"/>
      <c r="K3381" s="29"/>
      <c r="L3381" s="24"/>
      <c r="M3381" s="22"/>
      <c r="N3381" s="22"/>
      <c r="O3381" s="22"/>
      <c r="P3381" s="39" t="str">
        <f t="shared" si="861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58"/>
        <v/>
      </c>
      <c r="Z3381" s="18" t="str">
        <f t="shared" si="862"/>
        <v/>
      </c>
      <c r="AA3381" s="22"/>
      <c r="AB3381" s="21" t="str">
        <f t="shared" si="857"/>
        <v/>
      </c>
      <c r="AC3381" s="25" t="str">
        <f t="shared" si="863"/>
        <v/>
      </c>
      <c r="AD3381" s="149"/>
      <c r="AE3381" s="26" t="str">
        <f t="shared" si="864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5"/>
        <v>0</v>
      </c>
      <c r="AJ3381" s="27">
        <f t="shared" si="866"/>
        <v>0</v>
      </c>
      <c r="AK3381" s="28" t="str">
        <f t="shared" si="867"/>
        <v/>
      </c>
      <c r="AL3381" s="24"/>
      <c r="AM3381" s="24"/>
      <c r="AN3381" s="24"/>
      <c r="AO3381" s="24"/>
      <c r="AP3381" s="28" t="str">
        <f t="shared" si="868"/>
        <v/>
      </c>
      <c r="AQ3381" s="28" t="str">
        <f t="shared" si="869"/>
        <v/>
      </c>
      <c r="AR3381" s="236">
        <f t="shared" si="854"/>
        <v>0</v>
      </c>
      <c r="AS3381" s="22" t="str">
        <f t="shared" si="853"/>
        <v/>
      </c>
      <c r="AT3381" s="238" t="str">
        <f t="shared" si="855"/>
        <v/>
      </c>
    </row>
    <row r="3382" spans="1:46" s="12" customFormat="1">
      <c r="A3382" s="22"/>
      <c r="B3382" s="23"/>
      <c r="C3382" s="23"/>
      <c r="D3382" s="39" t="str">
        <f t="shared" si="859"/>
        <v/>
      </c>
      <c r="E3382" s="22"/>
      <c r="F3382" s="23"/>
      <c r="G3382" s="23"/>
      <c r="H3382" s="29"/>
      <c r="I3382" s="39" t="str">
        <f t="shared" si="860"/>
        <v/>
      </c>
      <c r="J3382" s="29"/>
      <c r="K3382" s="29"/>
      <c r="L3382" s="24"/>
      <c r="M3382" s="22"/>
      <c r="N3382" s="22"/>
      <c r="O3382" s="22"/>
      <c r="P3382" s="39" t="str">
        <f t="shared" si="861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58"/>
        <v/>
      </c>
      <c r="Z3382" s="18" t="str">
        <f t="shared" si="862"/>
        <v/>
      </c>
      <c r="AA3382" s="22"/>
      <c r="AB3382" s="21" t="str">
        <f t="shared" si="857"/>
        <v/>
      </c>
      <c r="AC3382" s="25" t="str">
        <f t="shared" si="863"/>
        <v/>
      </c>
      <c r="AD3382" s="149"/>
      <c r="AE3382" s="26" t="str">
        <f t="shared" si="864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5"/>
        <v>0</v>
      </c>
      <c r="AJ3382" s="27">
        <f t="shared" si="866"/>
        <v>0</v>
      </c>
      <c r="AK3382" s="28" t="str">
        <f t="shared" si="867"/>
        <v/>
      </c>
      <c r="AL3382" s="24"/>
      <c r="AM3382" s="24"/>
      <c r="AN3382" s="24"/>
      <c r="AO3382" s="24"/>
      <c r="AP3382" s="28" t="str">
        <f t="shared" si="868"/>
        <v/>
      </c>
      <c r="AQ3382" s="28" t="str">
        <f t="shared" si="869"/>
        <v/>
      </c>
      <c r="AR3382" s="236">
        <f t="shared" si="854"/>
        <v>0</v>
      </c>
      <c r="AS3382" s="22" t="str">
        <f t="shared" si="853"/>
        <v/>
      </c>
      <c r="AT3382" s="238" t="str">
        <f t="shared" si="855"/>
        <v/>
      </c>
    </row>
    <row r="3383" spans="1:46" s="12" customFormat="1">
      <c r="A3383" s="22"/>
      <c r="B3383" s="23"/>
      <c r="C3383" s="23"/>
      <c r="D3383" s="39" t="str">
        <f t="shared" si="859"/>
        <v/>
      </c>
      <c r="E3383" s="22"/>
      <c r="F3383" s="23"/>
      <c r="G3383" s="23"/>
      <c r="H3383" s="29"/>
      <c r="I3383" s="39" t="str">
        <f t="shared" si="860"/>
        <v/>
      </c>
      <c r="J3383" s="29"/>
      <c r="K3383" s="29"/>
      <c r="L3383" s="24"/>
      <c r="M3383" s="22"/>
      <c r="N3383" s="22"/>
      <c r="O3383" s="22"/>
      <c r="P3383" s="39" t="str">
        <f t="shared" si="861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58"/>
        <v/>
      </c>
      <c r="Z3383" s="18" t="str">
        <f t="shared" si="862"/>
        <v/>
      </c>
      <c r="AA3383" s="22"/>
      <c r="AB3383" s="21" t="str">
        <f t="shared" si="857"/>
        <v/>
      </c>
      <c r="AC3383" s="25" t="str">
        <f t="shared" si="863"/>
        <v/>
      </c>
      <c r="AD3383" s="149"/>
      <c r="AE3383" s="26" t="str">
        <f t="shared" si="864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5"/>
        <v>0</v>
      </c>
      <c r="AJ3383" s="27">
        <f t="shared" si="866"/>
        <v>0</v>
      </c>
      <c r="AK3383" s="28" t="str">
        <f t="shared" si="867"/>
        <v/>
      </c>
      <c r="AL3383" s="24"/>
      <c r="AM3383" s="24"/>
      <c r="AN3383" s="24"/>
      <c r="AO3383" s="24"/>
      <c r="AP3383" s="28" t="str">
        <f t="shared" si="868"/>
        <v/>
      </c>
      <c r="AQ3383" s="28" t="str">
        <f t="shared" si="869"/>
        <v/>
      </c>
      <c r="AR3383" s="236">
        <f t="shared" si="854"/>
        <v>0</v>
      </c>
      <c r="AS3383" s="22" t="str">
        <f t="shared" si="853"/>
        <v/>
      </c>
      <c r="AT3383" s="238" t="str">
        <f t="shared" si="855"/>
        <v/>
      </c>
    </row>
    <row r="3384" spans="1:46" s="12" customFormat="1">
      <c r="A3384" s="22"/>
      <c r="B3384" s="23"/>
      <c r="C3384" s="23"/>
      <c r="D3384" s="39" t="str">
        <f t="shared" si="859"/>
        <v/>
      </c>
      <c r="E3384" s="22"/>
      <c r="F3384" s="23"/>
      <c r="G3384" s="23"/>
      <c r="H3384" s="29"/>
      <c r="I3384" s="39" t="str">
        <f t="shared" si="860"/>
        <v/>
      </c>
      <c r="J3384" s="29"/>
      <c r="K3384" s="29"/>
      <c r="L3384" s="24"/>
      <c r="M3384" s="22"/>
      <c r="N3384" s="22"/>
      <c r="O3384" s="22"/>
      <c r="P3384" s="39" t="str">
        <f t="shared" si="861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58"/>
        <v/>
      </c>
      <c r="Z3384" s="18" t="str">
        <f t="shared" si="862"/>
        <v/>
      </c>
      <c r="AA3384" s="22"/>
      <c r="AB3384" s="21" t="str">
        <f t="shared" si="857"/>
        <v/>
      </c>
      <c r="AC3384" s="25" t="str">
        <f t="shared" si="863"/>
        <v/>
      </c>
      <c r="AD3384" s="149"/>
      <c r="AE3384" s="26" t="str">
        <f t="shared" si="864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5"/>
        <v>0</v>
      </c>
      <c r="AJ3384" s="27">
        <f t="shared" si="866"/>
        <v>0</v>
      </c>
      <c r="AK3384" s="28" t="str">
        <f t="shared" si="867"/>
        <v/>
      </c>
      <c r="AL3384" s="24"/>
      <c r="AM3384" s="24"/>
      <c r="AN3384" s="24"/>
      <c r="AO3384" s="24"/>
      <c r="AP3384" s="28" t="str">
        <f t="shared" si="868"/>
        <v/>
      </c>
      <c r="AQ3384" s="28" t="str">
        <f t="shared" si="869"/>
        <v/>
      </c>
      <c r="AR3384" s="236">
        <f t="shared" si="854"/>
        <v>0</v>
      </c>
      <c r="AS3384" s="22" t="str">
        <f t="shared" si="853"/>
        <v/>
      </c>
      <c r="AT3384" s="238" t="str">
        <f t="shared" si="855"/>
        <v/>
      </c>
    </row>
    <row r="3385" spans="1:46" s="12" customFormat="1">
      <c r="A3385" s="22"/>
      <c r="B3385" s="23"/>
      <c r="C3385" s="23"/>
      <c r="D3385" s="39" t="str">
        <f t="shared" si="859"/>
        <v/>
      </c>
      <c r="E3385" s="22"/>
      <c r="F3385" s="23"/>
      <c r="G3385" s="23"/>
      <c r="H3385" s="29"/>
      <c r="I3385" s="39" t="str">
        <f t="shared" si="860"/>
        <v/>
      </c>
      <c r="J3385" s="29"/>
      <c r="K3385" s="29"/>
      <c r="L3385" s="24"/>
      <c r="M3385" s="22"/>
      <c r="N3385" s="22"/>
      <c r="O3385" s="22"/>
      <c r="P3385" s="39" t="str">
        <f t="shared" si="861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58"/>
        <v/>
      </c>
      <c r="Z3385" s="18" t="str">
        <f t="shared" si="862"/>
        <v/>
      </c>
      <c r="AA3385" s="22"/>
      <c r="AB3385" s="21" t="str">
        <f t="shared" si="857"/>
        <v/>
      </c>
      <c r="AC3385" s="25" t="str">
        <f t="shared" si="863"/>
        <v/>
      </c>
      <c r="AD3385" s="149"/>
      <c r="AE3385" s="26" t="str">
        <f t="shared" si="864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5"/>
        <v>0</v>
      </c>
      <c r="AJ3385" s="27">
        <f t="shared" si="866"/>
        <v>0</v>
      </c>
      <c r="AK3385" s="28" t="str">
        <f t="shared" si="867"/>
        <v/>
      </c>
      <c r="AL3385" s="24"/>
      <c r="AM3385" s="24"/>
      <c r="AN3385" s="24"/>
      <c r="AO3385" s="24"/>
      <c r="AP3385" s="28" t="str">
        <f t="shared" si="868"/>
        <v/>
      </c>
      <c r="AQ3385" s="28" t="str">
        <f t="shared" si="869"/>
        <v/>
      </c>
      <c r="AR3385" s="236">
        <f t="shared" si="854"/>
        <v>0</v>
      </c>
      <c r="AS3385" s="22" t="str">
        <f t="shared" si="853"/>
        <v/>
      </c>
      <c r="AT3385" s="238" t="str">
        <f t="shared" si="855"/>
        <v/>
      </c>
    </row>
    <row r="3386" spans="1:46" s="12" customFormat="1">
      <c r="A3386" s="22"/>
      <c r="B3386" s="23"/>
      <c r="C3386" s="23"/>
      <c r="D3386" s="39" t="str">
        <f t="shared" si="859"/>
        <v/>
      </c>
      <c r="E3386" s="22"/>
      <c r="F3386" s="23"/>
      <c r="G3386" s="23"/>
      <c r="H3386" s="29"/>
      <c r="I3386" s="39" t="str">
        <f t="shared" si="860"/>
        <v/>
      </c>
      <c r="J3386" s="29"/>
      <c r="K3386" s="29"/>
      <c r="L3386" s="24"/>
      <c r="M3386" s="22"/>
      <c r="N3386" s="22"/>
      <c r="O3386" s="22"/>
      <c r="P3386" s="39" t="str">
        <f t="shared" si="861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58"/>
        <v/>
      </c>
      <c r="Z3386" s="18" t="str">
        <f t="shared" si="862"/>
        <v/>
      </c>
      <c r="AA3386" s="22"/>
      <c r="AB3386" s="21" t="str">
        <f t="shared" si="857"/>
        <v/>
      </c>
      <c r="AC3386" s="25" t="str">
        <f t="shared" si="863"/>
        <v/>
      </c>
      <c r="AD3386" s="149"/>
      <c r="AE3386" s="26" t="str">
        <f t="shared" si="864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5"/>
        <v>0</v>
      </c>
      <c r="AJ3386" s="27">
        <f t="shared" si="866"/>
        <v>0</v>
      </c>
      <c r="AK3386" s="28" t="str">
        <f t="shared" si="867"/>
        <v/>
      </c>
      <c r="AL3386" s="24"/>
      <c r="AM3386" s="24"/>
      <c r="AN3386" s="24"/>
      <c r="AO3386" s="24"/>
      <c r="AP3386" s="28" t="str">
        <f t="shared" si="868"/>
        <v/>
      </c>
      <c r="AQ3386" s="28" t="str">
        <f t="shared" si="869"/>
        <v/>
      </c>
      <c r="AR3386" s="236">
        <f t="shared" si="854"/>
        <v>0</v>
      </c>
      <c r="AS3386" s="22" t="str">
        <f t="shared" si="853"/>
        <v/>
      </c>
      <c r="AT3386" s="238" t="str">
        <f t="shared" si="855"/>
        <v/>
      </c>
    </row>
    <row r="3387" spans="1:46" s="12" customFormat="1">
      <c r="A3387" s="22"/>
      <c r="B3387" s="23"/>
      <c r="C3387" s="23"/>
      <c r="D3387" s="39" t="str">
        <f t="shared" si="859"/>
        <v/>
      </c>
      <c r="E3387" s="22"/>
      <c r="F3387" s="23"/>
      <c r="G3387" s="23"/>
      <c r="H3387" s="29"/>
      <c r="I3387" s="39" t="str">
        <f t="shared" si="860"/>
        <v/>
      </c>
      <c r="J3387" s="29"/>
      <c r="K3387" s="29"/>
      <c r="L3387" s="24"/>
      <c r="M3387" s="22"/>
      <c r="N3387" s="22"/>
      <c r="O3387" s="22"/>
      <c r="P3387" s="39" t="str">
        <f t="shared" si="861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58"/>
        <v/>
      </c>
      <c r="Z3387" s="18" t="str">
        <f t="shared" si="862"/>
        <v/>
      </c>
      <c r="AA3387" s="22"/>
      <c r="AB3387" s="21" t="str">
        <f t="shared" si="857"/>
        <v/>
      </c>
      <c r="AC3387" s="25" t="str">
        <f t="shared" si="863"/>
        <v/>
      </c>
      <c r="AD3387" s="149"/>
      <c r="AE3387" s="26" t="str">
        <f t="shared" si="864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5"/>
        <v>0</v>
      </c>
      <c r="AJ3387" s="27">
        <f t="shared" si="866"/>
        <v>0</v>
      </c>
      <c r="AK3387" s="28" t="str">
        <f t="shared" si="867"/>
        <v/>
      </c>
      <c r="AL3387" s="24"/>
      <c r="AM3387" s="24"/>
      <c r="AN3387" s="24"/>
      <c r="AO3387" s="24"/>
      <c r="AP3387" s="28" t="str">
        <f t="shared" si="868"/>
        <v/>
      </c>
      <c r="AQ3387" s="28" t="str">
        <f t="shared" si="869"/>
        <v/>
      </c>
      <c r="AR3387" s="236">
        <f t="shared" si="854"/>
        <v>0</v>
      </c>
      <c r="AS3387" s="22" t="str">
        <f t="shared" si="853"/>
        <v/>
      </c>
      <c r="AT3387" s="238" t="str">
        <f t="shared" si="855"/>
        <v/>
      </c>
    </row>
    <row r="3388" spans="1:46" s="12" customFormat="1">
      <c r="A3388" s="22"/>
      <c r="B3388" s="23"/>
      <c r="C3388" s="23"/>
      <c r="D3388" s="39" t="str">
        <f t="shared" si="859"/>
        <v/>
      </c>
      <c r="E3388" s="22"/>
      <c r="F3388" s="23"/>
      <c r="G3388" s="23"/>
      <c r="H3388" s="29"/>
      <c r="I3388" s="39" t="str">
        <f t="shared" si="860"/>
        <v/>
      </c>
      <c r="J3388" s="29"/>
      <c r="K3388" s="29"/>
      <c r="L3388" s="24"/>
      <c r="M3388" s="22"/>
      <c r="N3388" s="22"/>
      <c r="O3388" s="22"/>
      <c r="P3388" s="39" t="str">
        <f t="shared" si="861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58"/>
        <v/>
      </c>
      <c r="Z3388" s="18" t="str">
        <f t="shared" si="862"/>
        <v/>
      </c>
      <c r="AA3388" s="22"/>
      <c r="AB3388" s="21" t="str">
        <f t="shared" si="857"/>
        <v/>
      </c>
      <c r="AC3388" s="25" t="str">
        <f t="shared" si="863"/>
        <v/>
      </c>
      <c r="AD3388" s="149"/>
      <c r="AE3388" s="26" t="str">
        <f t="shared" si="864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5"/>
        <v>0</v>
      </c>
      <c r="AJ3388" s="27">
        <f t="shared" si="866"/>
        <v>0</v>
      </c>
      <c r="AK3388" s="28" t="str">
        <f t="shared" si="867"/>
        <v/>
      </c>
      <c r="AL3388" s="24"/>
      <c r="AM3388" s="24"/>
      <c r="AN3388" s="24"/>
      <c r="AO3388" s="24"/>
      <c r="AP3388" s="28" t="str">
        <f t="shared" si="868"/>
        <v/>
      </c>
      <c r="AQ3388" s="28" t="str">
        <f t="shared" si="869"/>
        <v/>
      </c>
      <c r="AR3388" s="236">
        <f t="shared" si="854"/>
        <v>0</v>
      </c>
      <c r="AS3388" s="22" t="str">
        <f t="shared" si="853"/>
        <v/>
      </c>
      <c r="AT3388" s="238" t="str">
        <f t="shared" si="855"/>
        <v/>
      </c>
    </row>
    <row r="3389" spans="1:46" s="12" customFormat="1">
      <c r="A3389" s="22"/>
      <c r="B3389" s="23"/>
      <c r="C3389" s="23"/>
      <c r="D3389" s="39" t="str">
        <f t="shared" si="859"/>
        <v/>
      </c>
      <c r="E3389" s="22"/>
      <c r="F3389" s="23"/>
      <c r="G3389" s="23"/>
      <c r="H3389" s="29"/>
      <c r="I3389" s="39" t="str">
        <f t="shared" si="860"/>
        <v/>
      </c>
      <c r="J3389" s="29"/>
      <c r="K3389" s="29"/>
      <c r="L3389" s="24"/>
      <c r="M3389" s="22"/>
      <c r="N3389" s="22"/>
      <c r="O3389" s="22"/>
      <c r="P3389" s="39" t="str">
        <f t="shared" si="861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58"/>
        <v/>
      </c>
      <c r="Z3389" s="18" t="str">
        <f t="shared" si="862"/>
        <v/>
      </c>
      <c r="AA3389" s="22"/>
      <c r="AB3389" s="21" t="str">
        <f t="shared" si="857"/>
        <v/>
      </c>
      <c r="AC3389" s="25" t="str">
        <f t="shared" si="863"/>
        <v/>
      </c>
      <c r="AD3389" s="149"/>
      <c r="AE3389" s="26" t="str">
        <f t="shared" si="864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5"/>
        <v>0</v>
      </c>
      <c r="AJ3389" s="27">
        <f t="shared" si="866"/>
        <v>0</v>
      </c>
      <c r="AK3389" s="28" t="str">
        <f t="shared" si="867"/>
        <v/>
      </c>
      <c r="AL3389" s="24"/>
      <c r="AM3389" s="24"/>
      <c r="AN3389" s="24"/>
      <c r="AO3389" s="24"/>
      <c r="AP3389" s="28" t="str">
        <f t="shared" si="868"/>
        <v/>
      </c>
      <c r="AQ3389" s="28" t="str">
        <f t="shared" si="869"/>
        <v/>
      </c>
      <c r="AR3389" s="236">
        <f t="shared" si="854"/>
        <v>0</v>
      </c>
      <c r="AS3389" s="22" t="str">
        <f t="shared" si="853"/>
        <v/>
      </c>
      <c r="AT3389" s="238" t="str">
        <f t="shared" si="855"/>
        <v/>
      </c>
    </row>
    <row r="3390" spans="1:46" s="12" customFormat="1">
      <c r="A3390" s="22"/>
      <c r="B3390" s="23"/>
      <c r="C3390" s="23"/>
      <c r="D3390" s="39" t="str">
        <f t="shared" si="859"/>
        <v/>
      </c>
      <c r="E3390" s="22"/>
      <c r="F3390" s="23"/>
      <c r="G3390" s="23"/>
      <c r="H3390" s="29"/>
      <c r="I3390" s="39" t="str">
        <f t="shared" si="860"/>
        <v/>
      </c>
      <c r="J3390" s="29"/>
      <c r="K3390" s="29"/>
      <c r="L3390" s="24"/>
      <c r="M3390" s="22"/>
      <c r="N3390" s="22"/>
      <c r="O3390" s="22"/>
      <c r="P3390" s="39" t="str">
        <f t="shared" si="861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58"/>
        <v/>
      </c>
      <c r="Z3390" s="18" t="str">
        <f t="shared" si="862"/>
        <v/>
      </c>
      <c r="AA3390" s="22"/>
      <c r="AB3390" s="21" t="str">
        <f t="shared" si="857"/>
        <v/>
      </c>
      <c r="AC3390" s="25" t="str">
        <f t="shared" si="863"/>
        <v/>
      </c>
      <c r="AD3390" s="149"/>
      <c r="AE3390" s="26" t="str">
        <f t="shared" si="864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5"/>
        <v>0</v>
      </c>
      <c r="AJ3390" s="27">
        <f t="shared" si="866"/>
        <v>0</v>
      </c>
      <c r="AK3390" s="28" t="str">
        <f t="shared" si="867"/>
        <v/>
      </c>
      <c r="AL3390" s="24"/>
      <c r="AM3390" s="24"/>
      <c r="AN3390" s="24"/>
      <c r="AO3390" s="24"/>
      <c r="AP3390" s="28" t="str">
        <f t="shared" si="868"/>
        <v/>
      </c>
      <c r="AQ3390" s="28" t="str">
        <f t="shared" si="869"/>
        <v/>
      </c>
      <c r="AR3390" s="236">
        <f t="shared" si="854"/>
        <v>0</v>
      </c>
      <c r="AS3390" s="22" t="str">
        <f t="shared" si="853"/>
        <v/>
      </c>
      <c r="AT3390" s="238" t="str">
        <f t="shared" si="855"/>
        <v/>
      </c>
    </row>
    <row r="3391" spans="1:46" s="12" customFormat="1">
      <c r="A3391" s="22"/>
      <c r="B3391" s="23"/>
      <c r="C3391" s="23"/>
      <c r="D3391" s="39" t="str">
        <f t="shared" si="859"/>
        <v/>
      </c>
      <c r="E3391" s="22"/>
      <c r="F3391" s="23"/>
      <c r="G3391" s="23"/>
      <c r="H3391" s="29"/>
      <c r="I3391" s="39" t="str">
        <f t="shared" si="860"/>
        <v/>
      </c>
      <c r="J3391" s="29"/>
      <c r="K3391" s="29"/>
      <c r="L3391" s="24"/>
      <c r="M3391" s="22"/>
      <c r="N3391" s="22"/>
      <c r="O3391" s="22"/>
      <c r="P3391" s="39" t="str">
        <f t="shared" si="861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58"/>
        <v/>
      </c>
      <c r="Z3391" s="18" t="str">
        <f t="shared" si="862"/>
        <v/>
      </c>
      <c r="AA3391" s="22"/>
      <c r="AB3391" s="21" t="str">
        <f t="shared" si="857"/>
        <v/>
      </c>
      <c r="AC3391" s="25" t="str">
        <f t="shared" si="863"/>
        <v/>
      </c>
      <c r="AD3391" s="149"/>
      <c r="AE3391" s="26" t="str">
        <f t="shared" si="864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5"/>
        <v>0</v>
      </c>
      <c r="AJ3391" s="27">
        <f t="shared" si="866"/>
        <v>0</v>
      </c>
      <c r="AK3391" s="28" t="str">
        <f t="shared" si="867"/>
        <v/>
      </c>
      <c r="AL3391" s="24"/>
      <c r="AM3391" s="24"/>
      <c r="AN3391" s="24"/>
      <c r="AO3391" s="24"/>
      <c r="AP3391" s="28" t="str">
        <f t="shared" si="868"/>
        <v/>
      </c>
      <c r="AQ3391" s="28" t="str">
        <f t="shared" si="869"/>
        <v/>
      </c>
      <c r="AR3391" s="236">
        <f t="shared" si="854"/>
        <v>0</v>
      </c>
      <c r="AS3391" s="22" t="str">
        <f t="shared" si="853"/>
        <v/>
      </c>
      <c r="AT3391" s="238" t="str">
        <f t="shared" si="855"/>
        <v/>
      </c>
    </row>
    <row r="3392" spans="1:46" s="12" customFormat="1">
      <c r="A3392" s="22"/>
      <c r="B3392" s="23"/>
      <c r="C3392" s="23"/>
      <c r="D3392" s="39" t="str">
        <f t="shared" si="859"/>
        <v/>
      </c>
      <c r="E3392" s="22"/>
      <c r="F3392" s="23"/>
      <c r="G3392" s="23"/>
      <c r="H3392" s="29"/>
      <c r="I3392" s="39" t="str">
        <f t="shared" si="860"/>
        <v/>
      </c>
      <c r="J3392" s="29"/>
      <c r="K3392" s="29"/>
      <c r="L3392" s="24"/>
      <c r="M3392" s="22"/>
      <c r="N3392" s="22"/>
      <c r="O3392" s="22"/>
      <c r="P3392" s="39" t="str">
        <f t="shared" si="861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58"/>
        <v/>
      </c>
      <c r="Z3392" s="18" t="str">
        <f t="shared" si="862"/>
        <v/>
      </c>
      <c r="AA3392" s="22"/>
      <c r="AB3392" s="21" t="str">
        <f t="shared" si="857"/>
        <v/>
      </c>
      <c r="AC3392" s="25" t="str">
        <f t="shared" si="863"/>
        <v/>
      </c>
      <c r="AD3392" s="149"/>
      <c r="AE3392" s="26" t="str">
        <f t="shared" si="864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5"/>
        <v>0</v>
      </c>
      <c r="AJ3392" s="27">
        <f t="shared" si="866"/>
        <v>0</v>
      </c>
      <c r="AK3392" s="28" t="str">
        <f t="shared" si="867"/>
        <v/>
      </c>
      <c r="AL3392" s="24"/>
      <c r="AM3392" s="24"/>
      <c r="AN3392" s="24"/>
      <c r="AO3392" s="24"/>
      <c r="AP3392" s="28" t="str">
        <f t="shared" si="868"/>
        <v/>
      </c>
      <c r="AQ3392" s="28" t="str">
        <f t="shared" si="869"/>
        <v/>
      </c>
      <c r="AR3392" s="236">
        <f t="shared" si="854"/>
        <v>0</v>
      </c>
      <c r="AS3392" s="22" t="str">
        <f t="shared" si="853"/>
        <v/>
      </c>
      <c r="AT3392" s="238" t="str">
        <f t="shared" si="855"/>
        <v/>
      </c>
    </row>
    <row r="3393" spans="1:46" s="12" customFormat="1">
      <c r="A3393" s="22"/>
      <c r="B3393" s="23"/>
      <c r="C3393" s="23"/>
      <c r="D3393" s="39" t="str">
        <f t="shared" si="859"/>
        <v/>
      </c>
      <c r="E3393" s="22"/>
      <c r="F3393" s="23"/>
      <c r="G3393" s="23"/>
      <c r="H3393" s="29"/>
      <c r="I3393" s="39" t="str">
        <f t="shared" si="860"/>
        <v/>
      </c>
      <c r="J3393" s="29"/>
      <c r="K3393" s="29"/>
      <c r="L3393" s="24"/>
      <c r="M3393" s="22"/>
      <c r="N3393" s="22"/>
      <c r="O3393" s="22"/>
      <c r="P3393" s="39" t="str">
        <f t="shared" si="861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58"/>
        <v/>
      </c>
      <c r="Z3393" s="18" t="str">
        <f t="shared" si="862"/>
        <v/>
      </c>
      <c r="AA3393" s="22"/>
      <c r="AB3393" s="21" t="str">
        <f t="shared" ref="AB3393:AB3424" si="870">IF(AND(R3393&lt;&gt;"C66",R3393&lt;&gt;""),Z3393/Y3393*AA3393,"")</f>
        <v/>
      </c>
      <c r="AC3393" s="25" t="str">
        <f t="shared" si="863"/>
        <v/>
      </c>
      <c r="AD3393" s="149"/>
      <c r="AE3393" s="26" t="str">
        <f t="shared" si="864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5"/>
        <v>0</v>
      </c>
      <c r="AJ3393" s="27">
        <f t="shared" si="866"/>
        <v>0</v>
      </c>
      <c r="AK3393" s="28" t="str">
        <f t="shared" si="867"/>
        <v/>
      </c>
      <c r="AL3393" s="24"/>
      <c r="AM3393" s="24"/>
      <c r="AN3393" s="24"/>
      <c r="AO3393" s="24"/>
      <c r="AP3393" s="28" t="str">
        <f t="shared" si="868"/>
        <v/>
      </c>
      <c r="AQ3393" s="28" t="str">
        <f t="shared" si="869"/>
        <v/>
      </c>
      <c r="AR3393" s="236">
        <f t="shared" si="854"/>
        <v>0</v>
      </c>
      <c r="AS3393" s="22" t="str">
        <f t="shared" si="853"/>
        <v/>
      </c>
      <c r="AT3393" s="238" t="str">
        <f t="shared" si="855"/>
        <v/>
      </c>
    </row>
    <row r="3394" spans="1:46" s="12" customFormat="1">
      <c r="A3394" s="22"/>
      <c r="B3394" s="23"/>
      <c r="C3394" s="23"/>
      <c r="D3394" s="39" t="str">
        <f t="shared" si="859"/>
        <v/>
      </c>
      <c r="E3394" s="22"/>
      <c r="F3394" s="23"/>
      <c r="G3394" s="23"/>
      <c r="H3394" s="29"/>
      <c r="I3394" s="39" t="str">
        <f t="shared" si="860"/>
        <v/>
      </c>
      <c r="J3394" s="29"/>
      <c r="K3394" s="29"/>
      <c r="L3394" s="24"/>
      <c r="M3394" s="22"/>
      <c r="N3394" s="22"/>
      <c r="O3394" s="22"/>
      <c r="P3394" s="39" t="str">
        <f t="shared" si="861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58"/>
        <v/>
      </c>
      <c r="Z3394" s="18" t="str">
        <f t="shared" si="862"/>
        <v/>
      </c>
      <c r="AA3394" s="22"/>
      <c r="AB3394" s="21" t="str">
        <f t="shared" si="870"/>
        <v/>
      </c>
      <c r="AC3394" s="25" t="str">
        <f t="shared" si="863"/>
        <v/>
      </c>
      <c r="AD3394" s="149"/>
      <c r="AE3394" s="26" t="str">
        <f t="shared" si="864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5"/>
        <v>0</v>
      </c>
      <c r="AJ3394" s="27">
        <f t="shared" si="866"/>
        <v>0</v>
      </c>
      <c r="AK3394" s="28" t="str">
        <f t="shared" si="867"/>
        <v/>
      </c>
      <c r="AL3394" s="24"/>
      <c r="AM3394" s="24"/>
      <c r="AN3394" s="24"/>
      <c r="AO3394" s="24"/>
      <c r="AP3394" s="28" t="str">
        <f t="shared" si="868"/>
        <v/>
      </c>
      <c r="AQ3394" s="28" t="str">
        <f t="shared" si="869"/>
        <v/>
      </c>
      <c r="AR3394" s="236">
        <f t="shared" si="854"/>
        <v>0</v>
      </c>
      <c r="AS3394" s="22" t="str">
        <f t="shared" ref="AS3394:AS3457" si="871">IFERROR(IF(OR(G3394="TBA", G3394=""), "", DATEDIF(DATE(B3394, C3394, 1), DATE(F3394, G3394, 1), "M")),"")</f>
        <v/>
      </c>
      <c r="AT3394" s="238" t="str">
        <f t="shared" si="855"/>
        <v/>
      </c>
    </row>
    <row r="3395" spans="1:46" s="12" customFormat="1">
      <c r="A3395" s="22"/>
      <c r="B3395" s="23"/>
      <c r="C3395" s="23"/>
      <c r="D3395" s="39" t="str">
        <f t="shared" si="859"/>
        <v/>
      </c>
      <c r="E3395" s="22"/>
      <c r="F3395" s="23"/>
      <c r="G3395" s="23"/>
      <c r="H3395" s="29"/>
      <c r="I3395" s="39" t="str">
        <f t="shared" si="860"/>
        <v/>
      </c>
      <c r="J3395" s="29"/>
      <c r="K3395" s="29"/>
      <c r="L3395" s="24"/>
      <c r="M3395" s="22"/>
      <c r="N3395" s="22"/>
      <c r="O3395" s="22"/>
      <c r="P3395" s="39" t="str">
        <f t="shared" si="861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58"/>
        <v/>
      </c>
      <c r="Z3395" s="18" t="str">
        <f t="shared" si="862"/>
        <v/>
      </c>
      <c r="AA3395" s="22"/>
      <c r="AB3395" s="21" t="str">
        <f t="shared" si="870"/>
        <v/>
      </c>
      <c r="AC3395" s="25" t="str">
        <f t="shared" si="863"/>
        <v/>
      </c>
      <c r="AD3395" s="149"/>
      <c r="AE3395" s="26" t="str">
        <f t="shared" si="864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5"/>
        <v>0</v>
      </c>
      <c r="AJ3395" s="27">
        <f t="shared" si="866"/>
        <v>0</v>
      </c>
      <c r="AK3395" s="28" t="str">
        <f t="shared" si="867"/>
        <v/>
      </c>
      <c r="AL3395" s="24"/>
      <c r="AM3395" s="24"/>
      <c r="AN3395" s="24"/>
      <c r="AO3395" s="24"/>
      <c r="AP3395" s="28" t="str">
        <f t="shared" si="868"/>
        <v/>
      </c>
      <c r="AQ3395" s="28" t="str">
        <f t="shared" si="869"/>
        <v/>
      </c>
      <c r="AR3395" s="236">
        <f t="shared" ref="AR3395:AR3458" si="872">IFERROR(IF(AND(M3395="YAMAHA", R3395="C28"), "YAMAHA_Non_Mounter", IF(AND(M3395="YAMAHA", R3395="C49"), "YAMAHA_Mounter", M3395)),"")</f>
        <v>0</v>
      </c>
      <c r="AS3395" s="22" t="str">
        <f t="shared" si="871"/>
        <v/>
      </c>
      <c r="AT3395" s="238" t="str">
        <f t="shared" ref="AT3395:AT3458" si="873">IF(ISNUMBER(AS3395), IF(AS3395&gt;=0, IF(AS3395&lt;=3, "0-3 months", IF(AS3395&lt;=6, "4-6 months", "&gt; 6 months"))), "")</f>
        <v/>
      </c>
    </row>
    <row r="3396" spans="1:46" s="12" customFormat="1">
      <c r="A3396" s="22"/>
      <c r="B3396" s="23"/>
      <c r="C3396" s="23"/>
      <c r="D3396" s="39" t="str">
        <f t="shared" si="859"/>
        <v/>
      </c>
      <c r="E3396" s="22"/>
      <c r="F3396" s="23"/>
      <c r="G3396" s="23"/>
      <c r="H3396" s="29"/>
      <c r="I3396" s="39" t="str">
        <f t="shared" si="860"/>
        <v/>
      </c>
      <c r="J3396" s="29"/>
      <c r="K3396" s="29"/>
      <c r="L3396" s="24"/>
      <c r="M3396" s="22"/>
      <c r="N3396" s="22"/>
      <c r="O3396" s="22"/>
      <c r="P3396" s="39" t="str">
        <f t="shared" si="861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874">IF(W3396="","",IF(W3396="RMB","1.13", "1"))</f>
        <v/>
      </c>
      <c r="Z3396" s="18" t="str">
        <f t="shared" si="862"/>
        <v/>
      </c>
      <c r="AA3396" s="22"/>
      <c r="AB3396" s="21" t="str">
        <f t="shared" si="870"/>
        <v/>
      </c>
      <c r="AC3396" s="25" t="str">
        <f t="shared" si="863"/>
        <v/>
      </c>
      <c r="AD3396" s="149"/>
      <c r="AE3396" s="26" t="str">
        <f t="shared" si="864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5"/>
        <v>0</v>
      </c>
      <c r="AJ3396" s="27">
        <f t="shared" si="866"/>
        <v>0</v>
      </c>
      <c r="AK3396" s="28" t="str">
        <f t="shared" si="867"/>
        <v/>
      </c>
      <c r="AL3396" s="24"/>
      <c r="AM3396" s="24"/>
      <c r="AN3396" s="24"/>
      <c r="AO3396" s="24"/>
      <c r="AP3396" s="28" t="str">
        <f t="shared" si="868"/>
        <v/>
      </c>
      <c r="AQ3396" s="28" t="str">
        <f t="shared" si="869"/>
        <v/>
      </c>
      <c r="AR3396" s="236">
        <f t="shared" si="872"/>
        <v>0</v>
      </c>
      <c r="AS3396" s="22" t="str">
        <f t="shared" si="871"/>
        <v/>
      </c>
      <c r="AT3396" s="238" t="str">
        <f t="shared" si="873"/>
        <v/>
      </c>
    </row>
    <row r="3397" spans="1:46" s="12" customFormat="1">
      <c r="A3397" s="22"/>
      <c r="B3397" s="23"/>
      <c r="C3397" s="23"/>
      <c r="D3397" s="39" t="str">
        <f t="shared" si="859"/>
        <v/>
      </c>
      <c r="E3397" s="22"/>
      <c r="F3397" s="23"/>
      <c r="G3397" s="23"/>
      <c r="H3397" s="29"/>
      <c r="I3397" s="39" t="str">
        <f t="shared" si="860"/>
        <v/>
      </c>
      <c r="J3397" s="29"/>
      <c r="K3397" s="29"/>
      <c r="L3397" s="24"/>
      <c r="M3397" s="22"/>
      <c r="N3397" s="22"/>
      <c r="O3397" s="22"/>
      <c r="P3397" s="39" t="str">
        <f t="shared" si="861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874"/>
        <v/>
      </c>
      <c r="Z3397" s="18" t="str">
        <f t="shared" si="862"/>
        <v/>
      </c>
      <c r="AA3397" s="22"/>
      <c r="AB3397" s="21" t="str">
        <f t="shared" si="870"/>
        <v/>
      </c>
      <c r="AC3397" s="25" t="str">
        <f t="shared" si="863"/>
        <v/>
      </c>
      <c r="AD3397" s="149"/>
      <c r="AE3397" s="26" t="str">
        <f t="shared" si="864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5"/>
        <v>0</v>
      </c>
      <c r="AJ3397" s="27">
        <f t="shared" si="866"/>
        <v>0</v>
      </c>
      <c r="AK3397" s="28" t="str">
        <f t="shared" si="867"/>
        <v/>
      </c>
      <c r="AL3397" s="24"/>
      <c r="AM3397" s="24"/>
      <c r="AN3397" s="24"/>
      <c r="AO3397" s="24"/>
      <c r="AP3397" s="28" t="str">
        <f t="shared" si="868"/>
        <v/>
      </c>
      <c r="AQ3397" s="28" t="str">
        <f t="shared" si="869"/>
        <v/>
      </c>
      <c r="AR3397" s="236">
        <f t="shared" si="872"/>
        <v>0</v>
      </c>
      <c r="AS3397" s="22" t="str">
        <f t="shared" si="871"/>
        <v/>
      </c>
      <c r="AT3397" s="238" t="str">
        <f t="shared" si="873"/>
        <v/>
      </c>
    </row>
    <row r="3398" spans="1:46" s="12" customFormat="1">
      <c r="A3398" s="22"/>
      <c r="B3398" s="23"/>
      <c r="C3398" s="23"/>
      <c r="D3398" s="39" t="str">
        <f t="shared" si="859"/>
        <v/>
      </c>
      <c r="E3398" s="22"/>
      <c r="F3398" s="23"/>
      <c r="G3398" s="23"/>
      <c r="H3398" s="29"/>
      <c r="I3398" s="39" t="str">
        <f t="shared" si="860"/>
        <v/>
      </c>
      <c r="J3398" s="29"/>
      <c r="K3398" s="29"/>
      <c r="L3398" s="24"/>
      <c r="M3398" s="22"/>
      <c r="N3398" s="22"/>
      <c r="O3398" s="22"/>
      <c r="P3398" s="39" t="str">
        <f t="shared" si="861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4"/>
        <v/>
      </c>
      <c r="Z3398" s="18" t="str">
        <f t="shared" si="862"/>
        <v/>
      </c>
      <c r="AA3398" s="22"/>
      <c r="AB3398" s="21" t="str">
        <f t="shared" si="870"/>
        <v/>
      </c>
      <c r="AC3398" s="25" t="str">
        <f t="shared" si="863"/>
        <v/>
      </c>
      <c r="AD3398" s="149"/>
      <c r="AE3398" s="26" t="str">
        <f t="shared" si="864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5"/>
        <v>0</v>
      </c>
      <c r="AJ3398" s="27">
        <f t="shared" si="866"/>
        <v>0</v>
      </c>
      <c r="AK3398" s="28" t="str">
        <f t="shared" si="867"/>
        <v/>
      </c>
      <c r="AL3398" s="24"/>
      <c r="AM3398" s="24"/>
      <c r="AN3398" s="24"/>
      <c r="AO3398" s="24"/>
      <c r="AP3398" s="28" t="str">
        <f t="shared" si="868"/>
        <v/>
      </c>
      <c r="AQ3398" s="28" t="str">
        <f t="shared" si="869"/>
        <v/>
      </c>
      <c r="AR3398" s="236">
        <f t="shared" si="872"/>
        <v>0</v>
      </c>
      <c r="AS3398" s="22" t="str">
        <f t="shared" si="871"/>
        <v/>
      </c>
      <c r="AT3398" s="238" t="str">
        <f t="shared" si="873"/>
        <v/>
      </c>
    </row>
    <row r="3399" spans="1:46" s="12" customFormat="1">
      <c r="A3399" s="22"/>
      <c r="B3399" s="23"/>
      <c r="C3399" s="23"/>
      <c r="D3399" s="39" t="str">
        <f t="shared" si="859"/>
        <v/>
      </c>
      <c r="E3399" s="22"/>
      <c r="F3399" s="23"/>
      <c r="G3399" s="23"/>
      <c r="H3399" s="29"/>
      <c r="I3399" s="39" t="str">
        <f t="shared" si="860"/>
        <v/>
      </c>
      <c r="J3399" s="29"/>
      <c r="K3399" s="29"/>
      <c r="L3399" s="24"/>
      <c r="M3399" s="22"/>
      <c r="N3399" s="22"/>
      <c r="O3399" s="22"/>
      <c r="P3399" s="39" t="str">
        <f t="shared" si="861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4"/>
        <v/>
      </c>
      <c r="Z3399" s="18" t="str">
        <f t="shared" si="862"/>
        <v/>
      </c>
      <c r="AA3399" s="22"/>
      <c r="AB3399" s="21" t="str">
        <f t="shared" si="870"/>
        <v/>
      </c>
      <c r="AC3399" s="25" t="str">
        <f t="shared" si="863"/>
        <v/>
      </c>
      <c r="AD3399" s="149"/>
      <c r="AE3399" s="26" t="str">
        <f t="shared" si="864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5"/>
        <v>0</v>
      </c>
      <c r="AJ3399" s="27">
        <f t="shared" si="866"/>
        <v>0</v>
      </c>
      <c r="AK3399" s="28" t="str">
        <f t="shared" si="867"/>
        <v/>
      </c>
      <c r="AL3399" s="24"/>
      <c r="AM3399" s="24"/>
      <c r="AN3399" s="24"/>
      <c r="AO3399" s="24"/>
      <c r="AP3399" s="28" t="str">
        <f t="shared" si="868"/>
        <v/>
      </c>
      <c r="AQ3399" s="28" t="str">
        <f t="shared" si="869"/>
        <v/>
      </c>
      <c r="AR3399" s="236">
        <f t="shared" si="872"/>
        <v>0</v>
      </c>
      <c r="AS3399" s="22" t="str">
        <f t="shared" si="871"/>
        <v/>
      </c>
      <c r="AT3399" s="238" t="str">
        <f t="shared" si="873"/>
        <v/>
      </c>
    </row>
    <row r="3400" spans="1:46" s="12" customFormat="1">
      <c r="A3400" s="22"/>
      <c r="B3400" s="23"/>
      <c r="C3400" s="23"/>
      <c r="D3400" s="39" t="str">
        <f t="shared" si="859"/>
        <v/>
      </c>
      <c r="E3400" s="22"/>
      <c r="F3400" s="23"/>
      <c r="G3400" s="23"/>
      <c r="H3400" s="29"/>
      <c r="I3400" s="39" t="str">
        <f t="shared" si="860"/>
        <v/>
      </c>
      <c r="J3400" s="29"/>
      <c r="K3400" s="29"/>
      <c r="L3400" s="24"/>
      <c r="M3400" s="22"/>
      <c r="N3400" s="22"/>
      <c r="O3400" s="22"/>
      <c r="P3400" s="39" t="str">
        <f t="shared" si="861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4"/>
        <v/>
      </c>
      <c r="Z3400" s="18" t="str">
        <f t="shared" si="862"/>
        <v/>
      </c>
      <c r="AA3400" s="22"/>
      <c r="AB3400" s="21" t="str">
        <f t="shared" si="870"/>
        <v/>
      </c>
      <c r="AC3400" s="25" t="str">
        <f t="shared" si="863"/>
        <v/>
      </c>
      <c r="AD3400" s="149"/>
      <c r="AE3400" s="26" t="str">
        <f t="shared" si="864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5"/>
        <v>0</v>
      </c>
      <c r="AJ3400" s="27">
        <f t="shared" si="866"/>
        <v>0</v>
      </c>
      <c r="AK3400" s="28" t="str">
        <f t="shared" si="867"/>
        <v/>
      </c>
      <c r="AL3400" s="24"/>
      <c r="AM3400" s="24"/>
      <c r="AN3400" s="24"/>
      <c r="AO3400" s="24"/>
      <c r="AP3400" s="28" t="str">
        <f t="shared" si="868"/>
        <v/>
      </c>
      <c r="AQ3400" s="28" t="str">
        <f t="shared" si="869"/>
        <v/>
      </c>
      <c r="AR3400" s="236">
        <f t="shared" si="872"/>
        <v>0</v>
      </c>
      <c r="AS3400" s="22" t="str">
        <f t="shared" si="871"/>
        <v/>
      </c>
      <c r="AT3400" s="238" t="str">
        <f t="shared" si="873"/>
        <v/>
      </c>
    </row>
    <row r="3401" spans="1:46" s="12" customFormat="1">
      <c r="A3401" s="22"/>
      <c r="B3401" s="23"/>
      <c r="C3401" s="23"/>
      <c r="D3401" s="39" t="str">
        <f t="shared" si="859"/>
        <v/>
      </c>
      <c r="E3401" s="22"/>
      <c r="F3401" s="23"/>
      <c r="G3401" s="23"/>
      <c r="H3401" s="29"/>
      <c r="I3401" s="39" t="str">
        <f t="shared" si="860"/>
        <v/>
      </c>
      <c r="J3401" s="29"/>
      <c r="K3401" s="29"/>
      <c r="L3401" s="24"/>
      <c r="M3401" s="22"/>
      <c r="N3401" s="22"/>
      <c r="O3401" s="22"/>
      <c r="P3401" s="39" t="str">
        <f t="shared" si="861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4"/>
        <v/>
      </c>
      <c r="Z3401" s="18" t="str">
        <f t="shared" si="862"/>
        <v/>
      </c>
      <c r="AA3401" s="22"/>
      <c r="AB3401" s="21" t="str">
        <f t="shared" si="870"/>
        <v/>
      </c>
      <c r="AC3401" s="25" t="str">
        <f t="shared" si="863"/>
        <v/>
      </c>
      <c r="AD3401" s="149"/>
      <c r="AE3401" s="26" t="str">
        <f t="shared" si="864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5"/>
        <v>0</v>
      </c>
      <c r="AJ3401" s="27">
        <f t="shared" si="866"/>
        <v>0</v>
      </c>
      <c r="AK3401" s="28" t="str">
        <f t="shared" si="867"/>
        <v/>
      </c>
      <c r="AL3401" s="24"/>
      <c r="AM3401" s="24"/>
      <c r="AN3401" s="24"/>
      <c r="AO3401" s="24"/>
      <c r="AP3401" s="28" t="str">
        <f t="shared" si="868"/>
        <v/>
      </c>
      <c r="AQ3401" s="28" t="str">
        <f t="shared" si="869"/>
        <v/>
      </c>
      <c r="AR3401" s="236">
        <f t="shared" si="872"/>
        <v>0</v>
      </c>
      <c r="AS3401" s="22" t="str">
        <f t="shared" si="871"/>
        <v/>
      </c>
      <c r="AT3401" s="238" t="str">
        <f t="shared" si="873"/>
        <v/>
      </c>
    </row>
    <row r="3402" spans="1:46" s="12" customFormat="1">
      <c r="A3402" s="22"/>
      <c r="B3402" s="23"/>
      <c r="C3402" s="23"/>
      <c r="D3402" s="39" t="str">
        <f t="shared" si="859"/>
        <v/>
      </c>
      <c r="E3402" s="22"/>
      <c r="F3402" s="23"/>
      <c r="G3402" s="23"/>
      <c r="H3402" s="29"/>
      <c r="I3402" s="39" t="str">
        <f t="shared" si="860"/>
        <v/>
      </c>
      <c r="J3402" s="29"/>
      <c r="K3402" s="29"/>
      <c r="L3402" s="24"/>
      <c r="M3402" s="22"/>
      <c r="N3402" s="22"/>
      <c r="O3402" s="22"/>
      <c r="P3402" s="39" t="str">
        <f t="shared" si="861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4"/>
        <v/>
      </c>
      <c r="Z3402" s="18" t="str">
        <f t="shared" si="862"/>
        <v/>
      </c>
      <c r="AA3402" s="22"/>
      <c r="AB3402" s="21" t="str">
        <f t="shared" si="870"/>
        <v/>
      </c>
      <c r="AC3402" s="25" t="str">
        <f t="shared" si="863"/>
        <v/>
      </c>
      <c r="AD3402" s="149"/>
      <c r="AE3402" s="26" t="str">
        <f t="shared" si="864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5"/>
        <v>0</v>
      </c>
      <c r="AJ3402" s="27">
        <f t="shared" si="866"/>
        <v>0</v>
      </c>
      <c r="AK3402" s="28" t="str">
        <f t="shared" si="867"/>
        <v/>
      </c>
      <c r="AL3402" s="24"/>
      <c r="AM3402" s="24"/>
      <c r="AN3402" s="24"/>
      <c r="AO3402" s="24"/>
      <c r="AP3402" s="28" t="str">
        <f t="shared" si="868"/>
        <v/>
      </c>
      <c r="AQ3402" s="28" t="str">
        <f t="shared" si="869"/>
        <v/>
      </c>
      <c r="AR3402" s="236">
        <f t="shared" si="872"/>
        <v>0</v>
      </c>
      <c r="AS3402" s="22" t="str">
        <f t="shared" si="871"/>
        <v/>
      </c>
      <c r="AT3402" s="238" t="str">
        <f t="shared" si="873"/>
        <v/>
      </c>
    </row>
    <row r="3403" spans="1:46" s="12" customFormat="1">
      <c r="A3403" s="22"/>
      <c r="B3403" s="23"/>
      <c r="C3403" s="23"/>
      <c r="D3403" s="39" t="str">
        <f t="shared" si="859"/>
        <v/>
      </c>
      <c r="E3403" s="22"/>
      <c r="F3403" s="23"/>
      <c r="G3403" s="23"/>
      <c r="H3403" s="29"/>
      <c r="I3403" s="39" t="str">
        <f t="shared" si="860"/>
        <v/>
      </c>
      <c r="J3403" s="29"/>
      <c r="K3403" s="29"/>
      <c r="L3403" s="24"/>
      <c r="M3403" s="22"/>
      <c r="N3403" s="22"/>
      <c r="O3403" s="22"/>
      <c r="P3403" s="39" t="str">
        <f t="shared" si="861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4"/>
        <v/>
      </c>
      <c r="Z3403" s="18" t="str">
        <f t="shared" si="862"/>
        <v/>
      </c>
      <c r="AA3403" s="22"/>
      <c r="AB3403" s="21" t="str">
        <f t="shared" si="870"/>
        <v/>
      </c>
      <c r="AC3403" s="25" t="str">
        <f t="shared" si="863"/>
        <v/>
      </c>
      <c r="AD3403" s="149"/>
      <c r="AE3403" s="26" t="str">
        <f t="shared" si="864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5"/>
        <v>0</v>
      </c>
      <c r="AJ3403" s="27">
        <f t="shared" si="866"/>
        <v>0</v>
      </c>
      <c r="AK3403" s="28" t="str">
        <f t="shared" si="867"/>
        <v/>
      </c>
      <c r="AL3403" s="24"/>
      <c r="AM3403" s="24"/>
      <c r="AN3403" s="24"/>
      <c r="AO3403" s="24"/>
      <c r="AP3403" s="28" t="str">
        <f t="shared" si="868"/>
        <v/>
      </c>
      <c r="AQ3403" s="28" t="str">
        <f t="shared" si="869"/>
        <v/>
      </c>
      <c r="AR3403" s="236">
        <f t="shared" si="872"/>
        <v>0</v>
      </c>
      <c r="AS3403" s="22" t="str">
        <f t="shared" si="871"/>
        <v/>
      </c>
      <c r="AT3403" s="238" t="str">
        <f t="shared" si="873"/>
        <v/>
      </c>
    </row>
    <row r="3404" spans="1:46" s="12" customFormat="1">
      <c r="A3404" s="22"/>
      <c r="B3404" s="23"/>
      <c r="C3404" s="23"/>
      <c r="D3404" s="39" t="str">
        <f t="shared" si="859"/>
        <v/>
      </c>
      <c r="E3404" s="22"/>
      <c r="F3404" s="23"/>
      <c r="G3404" s="23"/>
      <c r="H3404" s="29"/>
      <c r="I3404" s="39" t="str">
        <f t="shared" si="860"/>
        <v/>
      </c>
      <c r="J3404" s="29"/>
      <c r="K3404" s="29"/>
      <c r="L3404" s="24"/>
      <c r="M3404" s="22"/>
      <c r="N3404" s="22"/>
      <c r="O3404" s="22"/>
      <c r="P3404" s="39" t="str">
        <f t="shared" si="861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4"/>
        <v/>
      </c>
      <c r="Z3404" s="18" t="str">
        <f t="shared" si="862"/>
        <v/>
      </c>
      <c r="AA3404" s="22"/>
      <c r="AB3404" s="21" t="str">
        <f t="shared" si="870"/>
        <v/>
      </c>
      <c r="AC3404" s="25" t="str">
        <f t="shared" si="863"/>
        <v/>
      </c>
      <c r="AD3404" s="149"/>
      <c r="AE3404" s="26" t="str">
        <f t="shared" si="864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5"/>
        <v>0</v>
      </c>
      <c r="AJ3404" s="27">
        <f t="shared" si="866"/>
        <v>0</v>
      </c>
      <c r="AK3404" s="28" t="str">
        <f t="shared" si="867"/>
        <v/>
      </c>
      <c r="AL3404" s="24"/>
      <c r="AM3404" s="24"/>
      <c r="AN3404" s="24"/>
      <c r="AO3404" s="24"/>
      <c r="AP3404" s="28" t="str">
        <f t="shared" si="868"/>
        <v/>
      </c>
      <c r="AQ3404" s="28" t="str">
        <f t="shared" si="869"/>
        <v/>
      </c>
      <c r="AR3404" s="236">
        <f t="shared" si="872"/>
        <v>0</v>
      </c>
      <c r="AS3404" s="22" t="str">
        <f t="shared" si="871"/>
        <v/>
      </c>
      <c r="AT3404" s="238" t="str">
        <f t="shared" si="873"/>
        <v/>
      </c>
    </row>
    <row r="3405" spans="1:46" s="12" customFormat="1">
      <c r="A3405" s="22"/>
      <c r="B3405" s="23"/>
      <c r="C3405" s="23"/>
      <c r="D3405" s="39" t="str">
        <f t="shared" si="859"/>
        <v/>
      </c>
      <c r="E3405" s="22"/>
      <c r="F3405" s="23"/>
      <c r="G3405" s="23"/>
      <c r="H3405" s="29"/>
      <c r="I3405" s="39" t="str">
        <f t="shared" si="860"/>
        <v/>
      </c>
      <c r="J3405" s="29"/>
      <c r="K3405" s="29"/>
      <c r="L3405" s="24"/>
      <c r="M3405" s="22"/>
      <c r="N3405" s="22"/>
      <c r="O3405" s="22"/>
      <c r="P3405" s="39" t="str">
        <f t="shared" si="861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4"/>
        <v/>
      </c>
      <c r="Z3405" s="18" t="str">
        <f t="shared" si="862"/>
        <v/>
      </c>
      <c r="AA3405" s="22"/>
      <c r="AB3405" s="21" t="str">
        <f t="shared" si="870"/>
        <v/>
      </c>
      <c r="AC3405" s="25" t="str">
        <f t="shared" si="863"/>
        <v/>
      </c>
      <c r="AD3405" s="149"/>
      <c r="AE3405" s="26" t="str">
        <f t="shared" si="864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5"/>
        <v>0</v>
      </c>
      <c r="AJ3405" s="27">
        <f t="shared" si="866"/>
        <v>0</v>
      </c>
      <c r="AK3405" s="28" t="str">
        <f t="shared" si="867"/>
        <v/>
      </c>
      <c r="AL3405" s="24"/>
      <c r="AM3405" s="24"/>
      <c r="AN3405" s="24"/>
      <c r="AO3405" s="24"/>
      <c r="AP3405" s="28" t="str">
        <f t="shared" si="868"/>
        <v/>
      </c>
      <c r="AQ3405" s="28" t="str">
        <f t="shared" si="869"/>
        <v/>
      </c>
      <c r="AR3405" s="236">
        <f t="shared" si="872"/>
        <v>0</v>
      </c>
      <c r="AS3405" s="22" t="str">
        <f t="shared" si="871"/>
        <v/>
      </c>
      <c r="AT3405" s="238" t="str">
        <f t="shared" si="873"/>
        <v/>
      </c>
    </row>
    <row r="3406" spans="1:46" s="12" customFormat="1">
      <c r="A3406" s="22"/>
      <c r="B3406" s="23"/>
      <c r="C3406" s="23"/>
      <c r="D3406" s="39" t="str">
        <f t="shared" si="859"/>
        <v/>
      </c>
      <c r="E3406" s="22"/>
      <c r="F3406" s="23"/>
      <c r="G3406" s="23"/>
      <c r="H3406" s="29"/>
      <c r="I3406" s="39" t="str">
        <f t="shared" si="860"/>
        <v/>
      </c>
      <c r="J3406" s="29"/>
      <c r="K3406" s="29"/>
      <c r="L3406" s="24"/>
      <c r="M3406" s="22"/>
      <c r="N3406" s="22"/>
      <c r="O3406" s="22"/>
      <c r="P3406" s="39" t="str">
        <f t="shared" si="861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4"/>
        <v/>
      </c>
      <c r="Z3406" s="18" t="str">
        <f t="shared" si="862"/>
        <v/>
      </c>
      <c r="AA3406" s="22"/>
      <c r="AB3406" s="21" t="str">
        <f t="shared" si="870"/>
        <v/>
      </c>
      <c r="AC3406" s="25" t="str">
        <f t="shared" si="863"/>
        <v/>
      </c>
      <c r="AD3406" s="149"/>
      <c r="AE3406" s="26" t="str">
        <f t="shared" si="864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5"/>
        <v>0</v>
      </c>
      <c r="AJ3406" s="27">
        <f t="shared" si="866"/>
        <v>0</v>
      </c>
      <c r="AK3406" s="28" t="str">
        <f t="shared" si="867"/>
        <v/>
      </c>
      <c r="AL3406" s="24"/>
      <c r="AM3406" s="24"/>
      <c r="AN3406" s="24"/>
      <c r="AO3406" s="24"/>
      <c r="AP3406" s="28" t="str">
        <f t="shared" si="868"/>
        <v/>
      </c>
      <c r="AQ3406" s="28" t="str">
        <f t="shared" si="869"/>
        <v/>
      </c>
      <c r="AR3406" s="236">
        <f t="shared" si="872"/>
        <v>0</v>
      </c>
      <c r="AS3406" s="22" t="str">
        <f t="shared" si="871"/>
        <v/>
      </c>
      <c r="AT3406" s="238" t="str">
        <f t="shared" si="873"/>
        <v/>
      </c>
    </row>
    <row r="3407" spans="1:46" s="12" customFormat="1">
      <c r="A3407" s="22"/>
      <c r="B3407" s="23"/>
      <c r="C3407" s="23"/>
      <c r="D3407" s="39" t="str">
        <f t="shared" si="859"/>
        <v/>
      </c>
      <c r="E3407" s="22"/>
      <c r="F3407" s="23"/>
      <c r="G3407" s="23"/>
      <c r="H3407" s="29"/>
      <c r="I3407" s="39" t="str">
        <f t="shared" si="860"/>
        <v/>
      </c>
      <c r="J3407" s="29"/>
      <c r="K3407" s="29"/>
      <c r="L3407" s="24"/>
      <c r="M3407" s="22"/>
      <c r="N3407" s="22"/>
      <c r="O3407" s="22"/>
      <c r="P3407" s="39" t="str">
        <f t="shared" si="861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4"/>
        <v/>
      </c>
      <c r="Z3407" s="18" t="str">
        <f t="shared" si="862"/>
        <v/>
      </c>
      <c r="AA3407" s="22"/>
      <c r="AB3407" s="21" t="str">
        <f t="shared" si="870"/>
        <v/>
      </c>
      <c r="AC3407" s="25" t="str">
        <f t="shared" si="863"/>
        <v/>
      </c>
      <c r="AD3407" s="149"/>
      <c r="AE3407" s="26" t="str">
        <f t="shared" si="864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5"/>
        <v>0</v>
      </c>
      <c r="AJ3407" s="27">
        <f t="shared" si="866"/>
        <v>0</v>
      </c>
      <c r="AK3407" s="28" t="str">
        <f t="shared" si="867"/>
        <v/>
      </c>
      <c r="AL3407" s="24"/>
      <c r="AM3407" s="24"/>
      <c r="AN3407" s="24"/>
      <c r="AO3407" s="24"/>
      <c r="AP3407" s="28" t="str">
        <f t="shared" si="868"/>
        <v/>
      </c>
      <c r="AQ3407" s="28" t="str">
        <f t="shared" si="869"/>
        <v/>
      </c>
      <c r="AR3407" s="236">
        <f t="shared" si="872"/>
        <v>0</v>
      </c>
      <c r="AS3407" s="22" t="str">
        <f t="shared" si="871"/>
        <v/>
      </c>
      <c r="AT3407" s="238" t="str">
        <f t="shared" si="873"/>
        <v/>
      </c>
    </row>
    <row r="3408" spans="1:46" s="12" customFormat="1">
      <c r="A3408" s="22"/>
      <c r="B3408" s="23"/>
      <c r="C3408" s="23"/>
      <c r="D3408" s="39" t="str">
        <f t="shared" si="859"/>
        <v/>
      </c>
      <c r="E3408" s="22"/>
      <c r="F3408" s="23"/>
      <c r="G3408" s="23"/>
      <c r="H3408" s="29"/>
      <c r="I3408" s="39" t="str">
        <f t="shared" si="860"/>
        <v/>
      </c>
      <c r="J3408" s="29"/>
      <c r="K3408" s="29"/>
      <c r="L3408" s="24"/>
      <c r="M3408" s="22"/>
      <c r="N3408" s="22"/>
      <c r="O3408" s="22"/>
      <c r="P3408" s="39" t="str">
        <f t="shared" si="861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4"/>
        <v/>
      </c>
      <c r="Z3408" s="18" t="str">
        <f t="shared" si="862"/>
        <v/>
      </c>
      <c r="AA3408" s="22"/>
      <c r="AB3408" s="21" t="str">
        <f t="shared" si="870"/>
        <v/>
      </c>
      <c r="AC3408" s="25" t="str">
        <f t="shared" si="863"/>
        <v/>
      </c>
      <c r="AD3408" s="149"/>
      <c r="AE3408" s="26" t="str">
        <f t="shared" si="864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5"/>
        <v>0</v>
      </c>
      <c r="AJ3408" s="27">
        <f t="shared" si="866"/>
        <v>0</v>
      </c>
      <c r="AK3408" s="28" t="str">
        <f t="shared" si="867"/>
        <v/>
      </c>
      <c r="AL3408" s="24"/>
      <c r="AM3408" s="24"/>
      <c r="AN3408" s="24"/>
      <c r="AO3408" s="24"/>
      <c r="AP3408" s="28" t="str">
        <f t="shared" si="868"/>
        <v/>
      </c>
      <c r="AQ3408" s="28" t="str">
        <f t="shared" si="869"/>
        <v/>
      </c>
      <c r="AR3408" s="236">
        <f t="shared" si="872"/>
        <v>0</v>
      </c>
      <c r="AS3408" s="22" t="str">
        <f t="shared" si="871"/>
        <v/>
      </c>
      <c r="AT3408" s="238" t="str">
        <f t="shared" si="873"/>
        <v/>
      </c>
    </row>
    <row r="3409" spans="1:46" s="12" customFormat="1">
      <c r="A3409" s="22"/>
      <c r="B3409" s="23"/>
      <c r="C3409" s="23"/>
      <c r="D3409" s="39" t="str">
        <f t="shared" si="859"/>
        <v/>
      </c>
      <c r="E3409" s="22"/>
      <c r="F3409" s="23"/>
      <c r="G3409" s="23"/>
      <c r="H3409" s="29"/>
      <c r="I3409" s="39" t="str">
        <f t="shared" si="860"/>
        <v/>
      </c>
      <c r="J3409" s="29"/>
      <c r="K3409" s="29"/>
      <c r="L3409" s="24"/>
      <c r="M3409" s="22"/>
      <c r="N3409" s="22"/>
      <c r="O3409" s="22"/>
      <c r="P3409" s="39" t="str">
        <f t="shared" si="861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4"/>
        <v/>
      </c>
      <c r="Z3409" s="18" t="str">
        <f t="shared" si="862"/>
        <v/>
      </c>
      <c r="AA3409" s="22"/>
      <c r="AB3409" s="21" t="str">
        <f t="shared" si="870"/>
        <v/>
      </c>
      <c r="AC3409" s="25" t="str">
        <f t="shared" si="863"/>
        <v/>
      </c>
      <c r="AD3409" s="149"/>
      <c r="AE3409" s="26" t="str">
        <f t="shared" si="864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5"/>
        <v>0</v>
      </c>
      <c r="AJ3409" s="27">
        <f t="shared" si="866"/>
        <v>0</v>
      </c>
      <c r="AK3409" s="28" t="str">
        <f t="shared" si="867"/>
        <v/>
      </c>
      <c r="AL3409" s="24"/>
      <c r="AM3409" s="24"/>
      <c r="AN3409" s="24"/>
      <c r="AO3409" s="24"/>
      <c r="AP3409" s="28" t="str">
        <f t="shared" si="868"/>
        <v/>
      </c>
      <c r="AQ3409" s="28" t="str">
        <f t="shared" si="869"/>
        <v/>
      </c>
      <c r="AR3409" s="236">
        <f t="shared" si="872"/>
        <v>0</v>
      </c>
      <c r="AS3409" s="22" t="str">
        <f t="shared" si="871"/>
        <v/>
      </c>
      <c r="AT3409" s="238" t="str">
        <f t="shared" si="873"/>
        <v/>
      </c>
    </row>
    <row r="3410" spans="1:46" s="12" customFormat="1">
      <c r="A3410" s="22"/>
      <c r="B3410" s="23"/>
      <c r="C3410" s="23"/>
      <c r="D3410" s="39" t="str">
        <f t="shared" si="859"/>
        <v/>
      </c>
      <c r="E3410" s="22"/>
      <c r="F3410" s="23"/>
      <c r="G3410" s="23"/>
      <c r="H3410" s="29"/>
      <c r="I3410" s="39" t="str">
        <f t="shared" si="860"/>
        <v/>
      </c>
      <c r="J3410" s="29"/>
      <c r="K3410" s="29"/>
      <c r="L3410" s="24"/>
      <c r="M3410" s="22"/>
      <c r="N3410" s="22"/>
      <c r="O3410" s="22"/>
      <c r="P3410" s="39" t="str">
        <f t="shared" si="861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4"/>
        <v/>
      </c>
      <c r="Z3410" s="18" t="str">
        <f t="shared" si="862"/>
        <v/>
      </c>
      <c r="AA3410" s="22"/>
      <c r="AB3410" s="21" t="str">
        <f t="shared" si="870"/>
        <v/>
      </c>
      <c r="AC3410" s="25" t="str">
        <f t="shared" si="863"/>
        <v/>
      </c>
      <c r="AD3410" s="149"/>
      <c r="AE3410" s="26" t="str">
        <f t="shared" si="864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5"/>
        <v>0</v>
      </c>
      <c r="AJ3410" s="27">
        <f t="shared" si="866"/>
        <v>0</v>
      </c>
      <c r="AK3410" s="28" t="str">
        <f t="shared" si="867"/>
        <v/>
      </c>
      <c r="AL3410" s="24"/>
      <c r="AM3410" s="24"/>
      <c r="AN3410" s="24"/>
      <c r="AO3410" s="24"/>
      <c r="AP3410" s="28" t="str">
        <f t="shared" si="868"/>
        <v/>
      </c>
      <c r="AQ3410" s="28" t="str">
        <f t="shared" si="869"/>
        <v/>
      </c>
      <c r="AR3410" s="236">
        <f t="shared" si="872"/>
        <v>0</v>
      </c>
      <c r="AS3410" s="22" t="str">
        <f t="shared" si="871"/>
        <v/>
      </c>
      <c r="AT3410" s="238" t="str">
        <f t="shared" si="873"/>
        <v/>
      </c>
    </row>
    <row r="3411" spans="1:46" s="12" customFormat="1">
      <c r="A3411" s="22"/>
      <c r="B3411" s="23"/>
      <c r="C3411" s="23"/>
      <c r="D3411" s="39" t="str">
        <f t="shared" si="859"/>
        <v/>
      </c>
      <c r="E3411" s="22"/>
      <c r="F3411" s="23"/>
      <c r="G3411" s="23"/>
      <c r="H3411" s="29"/>
      <c r="I3411" s="39" t="str">
        <f t="shared" si="860"/>
        <v/>
      </c>
      <c r="J3411" s="29"/>
      <c r="K3411" s="29"/>
      <c r="L3411" s="24"/>
      <c r="M3411" s="22"/>
      <c r="N3411" s="22"/>
      <c r="O3411" s="22"/>
      <c r="P3411" s="39" t="str">
        <f t="shared" si="861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4"/>
        <v/>
      </c>
      <c r="Z3411" s="18" t="str">
        <f t="shared" si="862"/>
        <v/>
      </c>
      <c r="AA3411" s="22"/>
      <c r="AB3411" s="21" t="str">
        <f t="shared" si="870"/>
        <v/>
      </c>
      <c r="AC3411" s="25" t="str">
        <f t="shared" si="863"/>
        <v/>
      </c>
      <c r="AD3411" s="149"/>
      <c r="AE3411" s="26" t="str">
        <f t="shared" si="864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5"/>
        <v>0</v>
      </c>
      <c r="AJ3411" s="27">
        <f t="shared" si="866"/>
        <v>0</v>
      </c>
      <c r="AK3411" s="28" t="str">
        <f t="shared" si="867"/>
        <v/>
      </c>
      <c r="AL3411" s="24"/>
      <c r="AM3411" s="24"/>
      <c r="AN3411" s="24"/>
      <c r="AO3411" s="24"/>
      <c r="AP3411" s="28" t="str">
        <f t="shared" si="868"/>
        <v/>
      </c>
      <c r="AQ3411" s="28" t="str">
        <f t="shared" si="869"/>
        <v/>
      </c>
      <c r="AR3411" s="236">
        <f t="shared" si="872"/>
        <v>0</v>
      </c>
      <c r="AS3411" s="22" t="str">
        <f t="shared" si="871"/>
        <v/>
      </c>
      <c r="AT3411" s="238" t="str">
        <f t="shared" si="873"/>
        <v/>
      </c>
    </row>
    <row r="3412" spans="1:46" s="12" customFormat="1">
      <c r="A3412" s="22"/>
      <c r="B3412" s="23"/>
      <c r="C3412" s="23"/>
      <c r="D3412" s="39" t="str">
        <f t="shared" si="859"/>
        <v/>
      </c>
      <c r="E3412" s="22"/>
      <c r="F3412" s="23"/>
      <c r="G3412" s="23"/>
      <c r="H3412" s="29"/>
      <c r="I3412" s="39" t="str">
        <f t="shared" si="860"/>
        <v/>
      </c>
      <c r="J3412" s="29"/>
      <c r="K3412" s="29"/>
      <c r="L3412" s="24"/>
      <c r="M3412" s="22"/>
      <c r="N3412" s="22"/>
      <c r="O3412" s="22"/>
      <c r="P3412" s="39" t="str">
        <f t="shared" si="861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4"/>
        <v/>
      </c>
      <c r="Z3412" s="18" t="str">
        <f t="shared" si="862"/>
        <v/>
      </c>
      <c r="AA3412" s="22"/>
      <c r="AB3412" s="21" t="str">
        <f t="shared" si="870"/>
        <v/>
      </c>
      <c r="AC3412" s="25" t="str">
        <f t="shared" si="863"/>
        <v/>
      </c>
      <c r="AD3412" s="149"/>
      <c r="AE3412" s="26" t="str">
        <f t="shared" si="864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5"/>
        <v>0</v>
      </c>
      <c r="AJ3412" s="27">
        <f t="shared" si="866"/>
        <v>0</v>
      </c>
      <c r="AK3412" s="28" t="str">
        <f t="shared" si="867"/>
        <v/>
      </c>
      <c r="AL3412" s="24"/>
      <c r="AM3412" s="24"/>
      <c r="AN3412" s="24"/>
      <c r="AO3412" s="24"/>
      <c r="AP3412" s="28" t="str">
        <f t="shared" si="868"/>
        <v/>
      </c>
      <c r="AQ3412" s="28" t="str">
        <f t="shared" si="869"/>
        <v/>
      </c>
      <c r="AR3412" s="236">
        <f t="shared" si="872"/>
        <v>0</v>
      </c>
      <c r="AS3412" s="22" t="str">
        <f t="shared" si="871"/>
        <v/>
      </c>
      <c r="AT3412" s="238" t="str">
        <f t="shared" si="873"/>
        <v/>
      </c>
    </row>
    <row r="3413" spans="1:46" s="12" customFormat="1">
      <c r="A3413" s="22"/>
      <c r="B3413" s="23"/>
      <c r="C3413" s="23"/>
      <c r="D3413" s="39" t="str">
        <f t="shared" si="859"/>
        <v/>
      </c>
      <c r="E3413" s="22"/>
      <c r="F3413" s="23"/>
      <c r="G3413" s="23"/>
      <c r="H3413" s="29"/>
      <c r="I3413" s="39" t="str">
        <f t="shared" si="860"/>
        <v/>
      </c>
      <c r="J3413" s="29"/>
      <c r="K3413" s="29"/>
      <c r="L3413" s="24"/>
      <c r="M3413" s="22"/>
      <c r="N3413" s="22"/>
      <c r="O3413" s="22"/>
      <c r="P3413" s="39" t="str">
        <f t="shared" si="861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4"/>
        <v/>
      </c>
      <c r="Z3413" s="18" t="str">
        <f t="shared" si="862"/>
        <v/>
      </c>
      <c r="AA3413" s="22"/>
      <c r="AB3413" s="21" t="str">
        <f t="shared" si="870"/>
        <v/>
      </c>
      <c r="AC3413" s="25" t="str">
        <f t="shared" si="863"/>
        <v/>
      </c>
      <c r="AD3413" s="149"/>
      <c r="AE3413" s="26" t="str">
        <f t="shared" si="864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5"/>
        <v>0</v>
      </c>
      <c r="AJ3413" s="27">
        <f t="shared" si="866"/>
        <v>0</v>
      </c>
      <c r="AK3413" s="28" t="str">
        <f t="shared" si="867"/>
        <v/>
      </c>
      <c r="AL3413" s="24"/>
      <c r="AM3413" s="24"/>
      <c r="AN3413" s="24"/>
      <c r="AO3413" s="24"/>
      <c r="AP3413" s="28" t="str">
        <f t="shared" si="868"/>
        <v/>
      </c>
      <c r="AQ3413" s="28" t="str">
        <f t="shared" si="869"/>
        <v/>
      </c>
      <c r="AR3413" s="236">
        <f t="shared" si="872"/>
        <v>0</v>
      </c>
      <c r="AS3413" s="22" t="str">
        <f t="shared" si="871"/>
        <v/>
      </c>
      <c r="AT3413" s="238" t="str">
        <f t="shared" si="873"/>
        <v/>
      </c>
    </row>
    <row r="3414" spans="1:46" s="12" customFormat="1">
      <c r="A3414" s="22"/>
      <c r="B3414" s="23"/>
      <c r="C3414" s="23"/>
      <c r="D3414" s="39" t="str">
        <f t="shared" si="859"/>
        <v/>
      </c>
      <c r="E3414" s="22"/>
      <c r="F3414" s="23"/>
      <c r="G3414" s="23"/>
      <c r="H3414" s="29"/>
      <c r="I3414" s="39" t="str">
        <f t="shared" si="860"/>
        <v/>
      </c>
      <c r="J3414" s="29"/>
      <c r="K3414" s="29"/>
      <c r="L3414" s="24"/>
      <c r="M3414" s="22"/>
      <c r="N3414" s="22"/>
      <c r="O3414" s="22"/>
      <c r="P3414" s="39" t="str">
        <f t="shared" si="861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4"/>
        <v/>
      </c>
      <c r="Z3414" s="18" t="str">
        <f t="shared" si="862"/>
        <v/>
      </c>
      <c r="AA3414" s="22"/>
      <c r="AB3414" s="21" t="str">
        <f t="shared" si="870"/>
        <v/>
      </c>
      <c r="AC3414" s="25" t="str">
        <f t="shared" si="863"/>
        <v/>
      </c>
      <c r="AD3414" s="149"/>
      <c r="AE3414" s="26" t="str">
        <f t="shared" si="864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5"/>
        <v>0</v>
      </c>
      <c r="AJ3414" s="27">
        <f t="shared" si="866"/>
        <v>0</v>
      </c>
      <c r="AK3414" s="28" t="str">
        <f t="shared" si="867"/>
        <v/>
      </c>
      <c r="AL3414" s="24"/>
      <c r="AM3414" s="24"/>
      <c r="AN3414" s="24"/>
      <c r="AO3414" s="24"/>
      <c r="AP3414" s="28" t="str">
        <f t="shared" si="868"/>
        <v/>
      </c>
      <c r="AQ3414" s="28" t="str">
        <f t="shared" si="869"/>
        <v/>
      </c>
      <c r="AR3414" s="236">
        <f t="shared" si="872"/>
        <v>0</v>
      </c>
      <c r="AS3414" s="22" t="str">
        <f t="shared" si="871"/>
        <v/>
      </c>
      <c r="AT3414" s="238" t="str">
        <f t="shared" si="873"/>
        <v/>
      </c>
    </row>
    <row r="3415" spans="1:46" s="12" customFormat="1">
      <c r="A3415" s="22"/>
      <c r="B3415" s="23"/>
      <c r="C3415" s="23"/>
      <c r="D3415" s="39" t="str">
        <f t="shared" si="859"/>
        <v/>
      </c>
      <c r="E3415" s="22"/>
      <c r="F3415" s="23"/>
      <c r="G3415" s="23"/>
      <c r="H3415" s="29"/>
      <c r="I3415" s="39" t="str">
        <f t="shared" si="860"/>
        <v/>
      </c>
      <c r="J3415" s="29"/>
      <c r="K3415" s="29"/>
      <c r="L3415" s="24"/>
      <c r="M3415" s="22"/>
      <c r="N3415" s="22"/>
      <c r="O3415" s="22"/>
      <c r="P3415" s="39" t="str">
        <f t="shared" si="861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4"/>
        <v/>
      </c>
      <c r="Z3415" s="18" t="str">
        <f t="shared" si="862"/>
        <v/>
      </c>
      <c r="AA3415" s="22"/>
      <c r="AB3415" s="21" t="str">
        <f t="shared" si="870"/>
        <v/>
      </c>
      <c r="AC3415" s="25" t="str">
        <f t="shared" si="863"/>
        <v/>
      </c>
      <c r="AD3415" s="149"/>
      <c r="AE3415" s="26" t="str">
        <f t="shared" si="864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5"/>
        <v>0</v>
      </c>
      <c r="AJ3415" s="27">
        <f t="shared" si="866"/>
        <v>0</v>
      </c>
      <c r="AK3415" s="28" t="str">
        <f t="shared" si="867"/>
        <v/>
      </c>
      <c r="AL3415" s="24"/>
      <c r="AM3415" s="24"/>
      <c r="AN3415" s="24"/>
      <c r="AO3415" s="24"/>
      <c r="AP3415" s="28" t="str">
        <f t="shared" si="868"/>
        <v/>
      </c>
      <c r="AQ3415" s="28" t="str">
        <f t="shared" si="869"/>
        <v/>
      </c>
      <c r="AR3415" s="236">
        <f t="shared" si="872"/>
        <v>0</v>
      </c>
      <c r="AS3415" s="22" t="str">
        <f t="shared" si="871"/>
        <v/>
      </c>
      <c r="AT3415" s="238" t="str">
        <f t="shared" si="873"/>
        <v/>
      </c>
    </row>
    <row r="3416" spans="1:46" s="12" customFormat="1">
      <c r="A3416" s="22"/>
      <c r="B3416" s="23"/>
      <c r="C3416" s="23"/>
      <c r="D3416" s="39" t="str">
        <f t="shared" si="859"/>
        <v/>
      </c>
      <c r="E3416" s="22"/>
      <c r="F3416" s="23"/>
      <c r="G3416" s="23"/>
      <c r="H3416" s="29"/>
      <c r="I3416" s="39" t="str">
        <f t="shared" si="860"/>
        <v/>
      </c>
      <c r="J3416" s="29"/>
      <c r="K3416" s="29"/>
      <c r="L3416" s="24"/>
      <c r="M3416" s="22"/>
      <c r="N3416" s="22"/>
      <c r="O3416" s="22"/>
      <c r="P3416" s="39" t="str">
        <f t="shared" si="861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4"/>
        <v/>
      </c>
      <c r="Z3416" s="18" t="str">
        <f t="shared" si="862"/>
        <v/>
      </c>
      <c r="AA3416" s="22"/>
      <c r="AB3416" s="21" t="str">
        <f t="shared" si="870"/>
        <v/>
      </c>
      <c r="AC3416" s="25" t="str">
        <f t="shared" si="863"/>
        <v/>
      </c>
      <c r="AD3416" s="149"/>
      <c r="AE3416" s="26" t="str">
        <f t="shared" si="864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5"/>
        <v>0</v>
      </c>
      <c r="AJ3416" s="27">
        <f t="shared" si="866"/>
        <v>0</v>
      </c>
      <c r="AK3416" s="28" t="str">
        <f t="shared" si="867"/>
        <v/>
      </c>
      <c r="AL3416" s="24"/>
      <c r="AM3416" s="24"/>
      <c r="AN3416" s="24"/>
      <c r="AO3416" s="24"/>
      <c r="AP3416" s="28" t="str">
        <f t="shared" si="868"/>
        <v/>
      </c>
      <c r="AQ3416" s="28" t="str">
        <f t="shared" si="869"/>
        <v/>
      </c>
      <c r="AR3416" s="236">
        <f t="shared" si="872"/>
        <v>0</v>
      </c>
      <c r="AS3416" s="22" t="str">
        <f t="shared" si="871"/>
        <v/>
      </c>
      <c r="AT3416" s="238" t="str">
        <f t="shared" si="873"/>
        <v/>
      </c>
    </row>
    <row r="3417" spans="1:46" s="12" customFormat="1">
      <c r="A3417" s="22"/>
      <c r="B3417" s="23"/>
      <c r="C3417" s="23"/>
      <c r="D3417" s="39" t="str">
        <f t="shared" si="859"/>
        <v/>
      </c>
      <c r="E3417" s="22"/>
      <c r="F3417" s="23"/>
      <c r="G3417" s="23"/>
      <c r="H3417" s="29"/>
      <c r="I3417" s="39" t="str">
        <f t="shared" si="860"/>
        <v/>
      </c>
      <c r="J3417" s="29"/>
      <c r="K3417" s="29"/>
      <c r="L3417" s="24"/>
      <c r="M3417" s="22"/>
      <c r="N3417" s="22"/>
      <c r="O3417" s="22"/>
      <c r="P3417" s="39" t="str">
        <f t="shared" si="861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4"/>
        <v/>
      </c>
      <c r="Z3417" s="18" t="str">
        <f t="shared" si="862"/>
        <v/>
      </c>
      <c r="AA3417" s="22"/>
      <c r="AB3417" s="21" t="str">
        <f t="shared" si="870"/>
        <v/>
      </c>
      <c r="AC3417" s="25" t="str">
        <f t="shared" si="863"/>
        <v/>
      </c>
      <c r="AD3417" s="149"/>
      <c r="AE3417" s="26" t="str">
        <f t="shared" si="864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5"/>
        <v>0</v>
      </c>
      <c r="AJ3417" s="27">
        <f t="shared" si="866"/>
        <v>0</v>
      </c>
      <c r="AK3417" s="28" t="str">
        <f t="shared" si="867"/>
        <v/>
      </c>
      <c r="AL3417" s="24"/>
      <c r="AM3417" s="24"/>
      <c r="AN3417" s="24"/>
      <c r="AO3417" s="24"/>
      <c r="AP3417" s="28" t="str">
        <f t="shared" si="868"/>
        <v/>
      </c>
      <c r="AQ3417" s="28" t="str">
        <f t="shared" si="869"/>
        <v/>
      </c>
      <c r="AR3417" s="236">
        <f t="shared" si="872"/>
        <v>0</v>
      </c>
      <c r="AS3417" s="22" t="str">
        <f t="shared" si="871"/>
        <v/>
      </c>
      <c r="AT3417" s="238" t="str">
        <f t="shared" si="873"/>
        <v/>
      </c>
    </row>
    <row r="3418" spans="1:46" s="12" customFormat="1">
      <c r="A3418" s="22"/>
      <c r="B3418" s="23"/>
      <c r="C3418" s="23"/>
      <c r="D3418" s="39" t="str">
        <f t="shared" si="859"/>
        <v/>
      </c>
      <c r="E3418" s="22"/>
      <c r="F3418" s="23"/>
      <c r="G3418" s="23"/>
      <c r="H3418" s="29"/>
      <c r="I3418" s="39" t="str">
        <f t="shared" si="860"/>
        <v/>
      </c>
      <c r="J3418" s="29"/>
      <c r="K3418" s="29"/>
      <c r="L3418" s="24"/>
      <c r="M3418" s="22"/>
      <c r="N3418" s="22"/>
      <c r="O3418" s="22"/>
      <c r="P3418" s="39" t="str">
        <f t="shared" si="861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4"/>
        <v/>
      </c>
      <c r="Z3418" s="18" t="str">
        <f t="shared" si="862"/>
        <v/>
      </c>
      <c r="AA3418" s="22"/>
      <c r="AB3418" s="21" t="str">
        <f t="shared" si="870"/>
        <v/>
      </c>
      <c r="AC3418" s="25" t="str">
        <f t="shared" si="863"/>
        <v/>
      </c>
      <c r="AD3418" s="149"/>
      <c r="AE3418" s="26" t="str">
        <f t="shared" si="864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5"/>
        <v>0</v>
      </c>
      <c r="AJ3418" s="27">
        <f t="shared" si="866"/>
        <v>0</v>
      </c>
      <c r="AK3418" s="28" t="str">
        <f t="shared" si="867"/>
        <v/>
      </c>
      <c r="AL3418" s="24"/>
      <c r="AM3418" s="24"/>
      <c r="AN3418" s="24"/>
      <c r="AO3418" s="24"/>
      <c r="AP3418" s="28" t="str">
        <f t="shared" si="868"/>
        <v/>
      </c>
      <c r="AQ3418" s="28" t="str">
        <f t="shared" si="869"/>
        <v/>
      </c>
      <c r="AR3418" s="236">
        <f t="shared" si="872"/>
        <v>0</v>
      </c>
      <c r="AS3418" s="22" t="str">
        <f t="shared" si="871"/>
        <v/>
      </c>
      <c r="AT3418" s="238" t="str">
        <f t="shared" si="873"/>
        <v/>
      </c>
    </row>
    <row r="3419" spans="1:46" s="12" customFormat="1">
      <c r="A3419" s="22"/>
      <c r="B3419" s="23"/>
      <c r="C3419" s="23"/>
      <c r="D3419" s="39" t="str">
        <f t="shared" si="859"/>
        <v/>
      </c>
      <c r="E3419" s="22"/>
      <c r="F3419" s="23"/>
      <c r="G3419" s="23"/>
      <c r="H3419" s="29"/>
      <c r="I3419" s="39" t="str">
        <f t="shared" si="860"/>
        <v/>
      </c>
      <c r="J3419" s="29"/>
      <c r="K3419" s="29"/>
      <c r="L3419" s="24"/>
      <c r="M3419" s="22"/>
      <c r="N3419" s="22"/>
      <c r="O3419" s="22"/>
      <c r="P3419" s="39" t="str">
        <f t="shared" si="861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4"/>
        <v/>
      </c>
      <c r="Z3419" s="18" t="str">
        <f t="shared" si="862"/>
        <v/>
      </c>
      <c r="AA3419" s="22"/>
      <c r="AB3419" s="21" t="str">
        <f t="shared" si="870"/>
        <v/>
      </c>
      <c r="AC3419" s="25" t="str">
        <f t="shared" si="863"/>
        <v/>
      </c>
      <c r="AD3419" s="149"/>
      <c r="AE3419" s="26" t="str">
        <f t="shared" si="864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5"/>
        <v>0</v>
      </c>
      <c r="AJ3419" s="27">
        <f t="shared" si="866"/>
        <v>0</v>
      </c>
      <c r="AK3419" s="28" t="str">
        <f t="shared" si="867"/>
        <v/>
      </c>
      <c r="AL3419" s="24"/>
      <c r="AM3419" s="24"/>
      <c r="AN3419" s="24"/>
      <c r="AO3419" s="24"/>
      <c r="AP3419" s="28" t="str">
        <f t="shared" si="868"/>
        <v/>
      </c>
      <c r="AQ3419" s="28" t="str">
        <f t="shared" si="869"/>
        <v/>
      </c>
      <c r="AR3419" s="236">
        <f t="shared" si="872"/>
        <v>0</v>
      </c>
      <c r="AS3419" s="22" t="str">
        <f t="shared" si="871"/>
        <v/>
      </c>
      <c r="AT3419" s="238" t="str">
        <f t="shared" si="873"/>
        <v/>
      </c>
    </row>
    <row r="3420" spans="1:46" s="12" customFormat="1">
      <c r="A3420" s="22"/>
      <c r="B3420" s="23"/>
      <c r="C3420" s="23"/>
      <c r="D3420" s="39" t="str">
        <f t="shared" si="859"/>
        <v/>
      </c>
      <c r="E3420" s="22"/>
      <c r="F3420" s="23"/>
      <c r="G3420" s="23"/>
      <c r="H3420" s="29"/>
      <c r="I3420" s="39" t="str">
        <f t="shared" si="860"/>
        <v/>
      </c>
      <c r="J3420" s="29"/>
      <c r="K3420" s="29"/>
      <c r="L3420" s="24"/>
      <c r="M3420" s="22"/>
      <c r="N3420" s="22"/>
      <c r="O3420" s="22"/>
      <c r="P3420" s="39" t="str">
        <f t="shared" si="861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4"/>
        <v/>
      </c>
      <c r="Z3420" s="18" t="str">
        <f t="shared" si="862"/>
        <v/>
      </c>
      <c r="AA3420" s="22"/>
      <c r="AB3420" s="21" t="str">
        <f t="shared" si="870"/>
        <v/>
      </c>
      <c r="AC3420" s="25" t="str">
        <f t="shared" si="863"/>
        <v/>
      </c>
      <c r="AD3420" s="149"/>
      <c r="AE3420" s="26" t="str">
        <f t="shared" si="864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5"/>
        <v>0</v>
      </c>
      <c r="AJ3420" s="27">
        <f t="shared" si="866"/>
        <v>0</v>
      </c>
      <c r="AK3420" s="28" t="str">
        <f t="shared" si="867"/>
        <v/>
      </c>
      <c r="AL3420" s="24"/>
      <c r="AM3420" s="24"/>
      <c r="AN3420" s="24"/>
      <c r="AO3420" s="24"/>
      <c r="AP3420" s="28" t="str">
        <f t="shared" si="868"/>
        <v/>
      </c>
      <c r="AQ3420" s="28" t="str">
        <f t="shared" si="869"/>
        <v/>
      </c>
      <c r="AR3420" s="236">
        <f t="shared" si="872"/>
        <v>0</v>
      </c>
      <c r="AS3420" s="22" t="str">
        <f t="shared" si="871"/>
        <v/>
      </c>
      <c r="AT3420" s="238" t="str">
        <f t="shared" si="873"/>
        <v/>
      </c>
    </row>
    <row r="3421" spans="1:46" s="12" customFormat="1">
      <c r="A3421" s="22"/>
      <c r="B3421" s="23"/>
      <c r="C3421" s="23"/>
      <c r="D3421" s="39" t="str">
        <f t="shared" si="859"/>
        <v/>
      </c>
      <c r="E3421" s="22"/>
      <c r="F3421" s="23"/>
      <c r="G3421" s="23"/>
      <c r="H3421" s="29"/>
      <c r="I3421" s="39" t="str">
        <f t="shared" si="860"/>
        <v/>
      </c>
      <c r="J3421" s="29"/>
      <c r="K3421" s="29"/>
      <c r="L3421" s="24"/>
      <c r="M3421" s="22"/>
      <c r="N3421" s="22"/>
      <c r="O3421" s="22"/>
      <c r="P3421" s="39" t="str">
        <f t="shared" si="861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4"/>
        <v/>
      </c>
      <c r="Z3421" s="18" t="str">
        <f t="shared" si="862"/>
        <v/>
      </c>
      <c r="AA3421" s="22"/>
      <c r="AB3421" s="21" t="str">
        <f t="shared" si="870"/>
        <v/>
      </c>
      <c r="AC3421" s="25" t="str">
        <f t="shared" si="863"/>
        <v/>
      </c>
      <c r="AD3421" s="149"/>
      <c r="AE3421" s="26" t="str">
        <f t="shared" si="864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5"/>
        <v>0</v>
      </c>
      <c r="AJ3421" s="27">
        <f t="shared" si="866"/>
        <v>0</v>
      </c>
      <c r="AK3421" s="28" t="str">
        <f t="shared" si="867"/>
        <v/>
      </c>
      <c r="AL3421" s="24"/>
      <c r="AM3421" s="24"/>
      <c r="AN3421" s="24"/>
      <c r="AO3421" s="24"/>
      <c r="AP3421" s="28" t="str">
        <f t="shared" si="868"/>
        <v/>
      </c>
      <c r="AQ3421" s="28" t="str">
        <f t="shared" si="869"/>
        <v/>
      </c>
      <c r="AR3421" s="236">
        <f t="shared" si="872"/>
        <v>0</v>
      </c>
      <c r="AS3421" s="22" t="str">
        <f t="shared" si="871"/>
        <v/>
      </c>
      <c r="AT3421" s="238" t="str">
        <f t="shared" si="873"/>
        <v/>
      </c>
    </row>
    <row r="3422" spans="1:46" s="12" customFormat="1">
      <c r="A3422" s="22"/>
      <c r="B3422" s="23"/>
      <c r="C3422" s="23"/>
      <c r="D3422" s="39" t="str">
        <f t="shared" si="859"/>
        <v/>
      </c>
      <c r="E3422" s="22"/>
      <c r="F3422" s="23"/>
      <c r="G3422" s="23"/>
      <c r="H3422" s="29"/>
      <c r="I3422" s="39" t="str">
        <f t="shared" si="860"/>
        <v/>
      </c>
      <c r="J3422" s="29"/>
      <c r="K3422" s="29"/>
      <c r="L3422" s="24"/>
      <c r="M3422" s="22"/>
      <c r="N3422" s="22"/>
      <c r="O3422" s="22"/>
      <c r="P3422" s="39" t="str">
        <f t="shared" si="861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4"/>
        <v/>
      </c>
      <c r="Z3422" s="18" t="str">
        <f t="shared" si="862"/>
        <v/>
      </c>
      <c r="AA3422" s="22"/>
      <c r="AB3422" s="21" t="str">
        <f t="shared" si="870"/>
        <v/>
      </c>
      <c r="AC3422" s="25" t="str">
        <f t="shared" si="863"/>
        <v/>
      </c>
      <c r="AD3422" s="149"/>
      <c r="AE3422" s="26" t="str">
        <f t="shared" si="864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5"/>
        <v>0</v>
      </c>
      <c r="AJ3422" s="27">
        <f t="shared" si="866"/>
        <v>0</v>
      </c>
      <c r="AK3422" s="28" t="str">
        <f t="shared" si="867"/>
        <v/>
      </c>
      <c r="AL3422" s="24"/>
      <c r="AM3422" s="24"/>
      <c r="AN3422" s="24"/>
      <c r="AO3422" s="24"/>
      <c r="AP3422" s="28" t="str">
        <f t="shared" si="868"/>
        <v/>
      </c>
      <c r="AQ3422" s="28" t="str">
        <f t="shared" si="869"/>
        <v/>
      </c>
      <c r="AR3422" s="236">
        <f t="shared" si="872"/>
        <v>0</v>
      </c>
      <c r="AS3422" s="22" t="str">
        <f t="shared" si="871"/>
        <v/>
      </c>
      <c r="AT3422" s="238" t="str">
        <f t="shared" si="873"/>
        <v/>
      </c>
    </row>
    <row r="3423" spans="1:46" s="12" customFormat="1">
      <c r="A3423" s="22"/>
      <c r="B3423" s="23"/>
      <c r="C3423" s="23"/>
      <c r="D3423" s="39" t="str">
        <f t="shared" si="859"/>
        <v/>
      </c>
      <c r="E3423" s="22"/>
      <c r="F3423" s="23"/>
      <c r="G3423" s="23"/>
      <c r="H3423" s="29"/>
      <c r="I3423" s="39" t="str">
        <f t="shared" si="860"/>
        <v/>
      </c>
      <c r="J3423" s="29"/>
      <c r="K3423" s="29"/>
      <c r="L3423" s="24"/>
      <c r="M3423" s="22"/>
      <c r="N3423" s="22"/>
      <c r="O3423" s="22"/>
      <c r="P3423" s="39" t="str">
        <f t="shared" si="861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4"/>
        <v/>
      </c>
      <c r="Z3423" s="18" t="str">
        <f t="shared" si="862"/>
        <v/>
      </c>
      <c r="AA3423" s="22"/>
      <c r="AB3423" s="21" t="str">
        <f t="shared" si="870"/>
        <v/>
      </c>
      <c r="AC3423" s="25" t="str">
        <f t="shared" si="863"/>
        <v/>
      </c>
      <c r="AD3423" s="149"/>
      <c r="AE3423" s="26" t="str">
        <f t="shared" si="864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5"/>
        <v>0</v>
      </c>
      <c r="AJ3423" s="27">
        <f t="shared" si="866"/>
        <v>0</v>
      </c>
      <c r="AK3423" s="28" t="str">
        <f t="shared" si="867"/>
        <v/>
      </c>
      <c r="AL3423" s="24"/>
      <c r="AM3423" s="24"/>
      <c r="AN3423" s="24"/>
      <c r="AO3423" s="24"/>
      <c r="AP3423" s="28" t="str">
        <f t="shared" si="868"/>
        <v/>
      </c>
      <c r="AQ3423" s="28" t="str">
        <f t="shared" si="869"/>
        <v/>
      </c>
      <c r="AR3423" s="236">
        <f t="shared" si="872"/>
        <v>0</v>
      </c>
      <c r="AS3423" s="22" t="str">
        <f t="shared" si="871"/>
        <v/>
      </c>
      <c r="AT3423" s="238" t="str">
        <f t="shared" si="873"/>
        <v/>
      </c>
    </row>
    <row r="3424" spans="1:46" s="12" customFormat="1">
      <c r="A3424" s="22"/>
      <c r="B3424" s="23"/>
      <c r="C3424" s="23"/>
      <c r="D3424" s="39" t="str">
        <f t="shared" si="859"/>
        <v/>
      </c>
      <c r="E3424" s="22"/>
      <c r="F3424" s="23"/>
      <c r="G3424" s="23"/>
      <c r="H3424" s="29"/>
      <c r="I3424" s="39" t="str">
        <f t="shared" si="860"/>
        <v/>
      </c>
      <c r="J3424" s="29"/>
      <c r="K3424" s="29"/>
      <c r="L3424" s="24"/>
      <c r="M3424" s="22"/>
      <c r="N3424" s="22"/>
      <c r="O3424" s="22"/>
      <c r="P3424" s="39" t="str">
        <f t="shared" si="861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4"/>
        <v/>
      </c>
      <c r="Z3424" s="18" t="str">
        <f t="shared" si="862"/>
        <v/>
      </c>
      <c r="AA3424" s="22"/>
      <c r="AB3424" s="21" t="str">
        <f t="shared" si="870"/>
        <v/>
      </c>
      <c r="AC3424" s="25" t="str">
        <f t="shared" si="863"/>
        <v/>
      </c>
      <c r="AD3424" s="149"/>
      <c r="AE3424" s="26" t="str">
        <f t="shared" si="864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5"/>
        <v>0</v>
      </c>
      <c r="AJ3424" s="27">
        <f t="shared" si="866"/>
        <v>0</v>
      </c>
      <c r="AK3424" s="28" t="str">
        <f t="shared" si="867"/>
        <v/>
      </c>
      <c r="AL3424" s="24"/>
      <c r="AM3424" s="24"/>
      <c r="AN3424" s="24"/>
      <c r="AO3424" s="24"/>
      <c r="AP3424" s="28" t="str">
        <f t="shared" si="868"/>
        <v/>
      </c>
      <c r="AQ3424" s="28" t="str">
        <f t="shared" si="869"/>
        <v/>
      </c>
      <c r="AR3424" s="236">
        <f t="shared" si="872"/>
        <v>0</v>
      </c>
      <c r="AS3424" s="22" t="str">
        <f t="shared" si="871"/>
        <v/>
      </c>
      <c r="AT3424" s="238" t="str">
        <f t="shared" si="873"/>
        <v/>
      </c>
    </row>
    <row r="3425" spans="1:46" s="12" customFormat="1">
      <c r="A3425" s="22"/>
      <c r="B3425" s="23"/>
      <c r="C3425" s="23"/>
      <c r="D3425" s="39" t="str">
        <f t="shared" si="859"/>
        <v/>
      </c>
      <c r="E3425" s="22"/>
      <c r="F3425" s="23"/>
      <c r="G3425" s="23"/>
      <c r="H3425" s="29"/>
      <c r="I3425" s="39" t="str">
        <f t="shared" si="860"/>
        <v/>
      </c>
      <c r="J3425" s="29"/>
      <c r="K3425" s="29"/>
      <c r="L3425" s="24"/>
      <c r="M3425" s="22"/>
      <c r="N3425" s="22"/>
      <c r="O3425" s="22"/>
      <c r="P3425" s="39" t="str">
        <f t="shared" si="861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4"/>
        <v/>
      </c>
      <c r="Z3425" s="18" t="str">
        <f t="shared" si="862"/>
        <v/>
      </c>
      <c r="AA3425" s="22"/>
      <c r="AB3425" s="21" t="str">
        <f t="shared" ref="AB3425:AB3456" si="875">IF(AND(R3425&lt;&gt;"C66",R3425&lt;&gt;""),Z3425/Y3425*AA3425,"")</f>
        <v/>
      </c>
      <c r="AC3425" s="25" t="str">
        <f t="shared" si="863"/>
        <v/>
      </c>
      <c r="AD3425" s="149"/>
      <c r="AE3425" s="26" t="str">
        <f t="shared" si="864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5"/>
        <v>0</v>
      </c>
      <c r="AJ3425" s="27">
        <f t="shared" si="866"/>
        <v>0</v>
      </c>
      <c r="AK3425" s="28" t="str">
        <f t="shared" si="867"/>
        <v/>
      </c>
      <c r="AL3425" s="24"/>
      <c r="AM3425" s="24"/>
      <c r="AN3425" s="24"/>
      <c r="AO3425" s="24"/>
      <c r="AP3425" s="28" t="str">
        <f t="shared" si="868"/>
        <v/>
      </c>
      <c r="AQ3425" s="28" t="str">
        <f t="shared" si="869"/>
        <v/>
      </c>
      <c r="AR3425" s="236">
        <f t="shared" si="872"/>
        <v>0</v>
      </c>
      <c r="AS3425" s="22" t="str">
        <f t="shared" si="871"/>
        <v/>
      </c>
      <c r="AT3425" s="238" t="str">
        <f t="shared" si="873"/>
        <v/>
      </c>
    </row>
    <row r="3426" spans="1:46" s="12" customFormat="1">
      <c r="A3426" s="22"/>
      <c r="B3426" s="23"/>
      <c r="C3426" s="23"/>
      <c r="D3426" s="39" t="str">
        <f t="shared" si="859"/>
        <v/>
      </c>
      <c r="E3426" s="22"/>
      <c r="F3426" s="23"/>
      <c r="G3426" s="23"/>
      <c r="H3426" s="29"/>
      <c r="I3426" s="39" t="str">
        <f t="shared" si="860"/>
        <v/>
      </c>
      <c r="J3426" s="29"/>
      <c r="K3426" s="29"/>
      <c r="L3426" s="24"/>
      <c r="M3426" s="22"/>
      <c r="N3426" s="22"/>
      <c r="O3426" s="22"/>
      <c r="P3426" s="39" t="str">
        <f t="shared" si="861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4"/>
        <v/>
      </c>
      <c r="Z3426" s="18" t="str">
        <f t="shared" si="862"/>
        <v/>
      </c>
      <c r="AA3426" s="22"/>
      <c r="AB3426" s="21" t="str">
        <f t="shared" si="875"/>
        <v/>
      </c>
      <c r="AC3426" s="25" t="str">
        <f t="shared" si="863"/>
        <v/>
      </c>
      <c r="AD3426" s="149"/>
      <c r="AE3426" s="26" t="str">
        <f t="shared" si="864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5"/>
        <v>0</v>
      </c>
      <c r="AJ3426" s="27">
        <f t="shared" si="866"/>
        <v>0</v>
      </c>
      <c r="AK3426" s="28" t="str">
        <f t="shared" si="867"/>
        <v/>
      </c>
      <c r="AL3426" s="24"/>
      <c r="AM3426" s="24"/>
      <c r="AN3426" s="24"/>
      <c r="AO3426" s="24"/>
      <c r="AP3426" s="28" t="str">
        <f t="shared" si="868"/>
        <v/>
      </c>
      <c r="AQ3426" s="28" t="str">
        <f t="shared" si="869"/>
        <v/>
      </c>
      <c r="AR3426" s="236">
        <f t="shared" si="872"/>
        <v>0</v>
      </c>
      <c r="AS3426" s="22" t="str">
        <f t="shared" si="871"/>
        <v/>
      </c>
      <c r="AT3426" s="238" t="str">
        <f t="shared" si="873"/>
        <v/>
      </c>
    </row>
    <row r="3427" spans="1:46" s="12" customFormat="1">
      <c r="A3427" s="22"/>
      <c r="B3427" s="23"/>
      <c r="C3427" s="23"/>
      <c r="D3427" s="39" t="str">
        <f t="shared" si="859"/>
        <v/>
      </c>
      <c r="E3427" s="22"/>
      <c r="F3427" s="23"/>
      <c r="G3427" s="23"/>
      <c r="H3427" s="29"/>
      <c r="I3427" s="39" t="str">
        <f t="shared" si="860"/>
        <v/>
      </c>
      <c r="J3427" s="29"/>
      <c r="K3427" s="29"/>
      <c r="L3427" s="24"/>
      <c r="M3427" s="22"/>
      <c r="N3427" s="22"/>
      <c r="O3427" s="22"/>
      <c r="P3427" s="39" t="str">
        <f t="shared" si="861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4"/>
        <v/>
      </c>
      <c r="Z3427" s="18" t="str">
        <f t="shared" si="862"/>
        <v/>
      </c>
      <c r="AA3427" s="22"/>
      <c r="AB3427" s="21" t="str">
        <f t="shared" si="875"/>
        <v/>
      </c>
      <c r="AC3427" s="25" t="str">
        <f t="shared" si="863"/>
        <v/>
      </c>
      <c r="AD3427" s="149"/>
      <c r="AE3427" s="26" t="str">
        <f t="shared" si="864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5"/>
        <v>0</v>
      </c>
      <c r="AJ3427" s="27">
        <f t="shared" si="866"/>
        <v>0</v>
      </c>
      <c r="AK3427" s="28" t="str">
        <f t="shared" si="867"/>
        <v/>
      </c>
      <c r="AL3427" s="24"/>
      <c r="AM3427" s="24"/>
      <c r="AN3427" s="24"/>
      <c r="AO3427" s="24"/>
      <c r="AP3427" s="28" t="str">
        <f t="shared" si="868"/>
        <v/>
      </c>
      <c r="AQ3427" s="28" t="str">
        <f t="shared" si="869"/>
        <v/>
      </c>
      <c r="AR3427" s="236">
        <f t="shared" si="872"/>
        <v>0</v>
      </c>
      <c r="AS3427" s="22" t="str">
        <f t="shared" si="871"/>
        <v/>
      </c>
      <c r="AT3427" s="238" t="str">
        <f t="shared" si="873"/>
        <v/>
      </c>
    </row>
    <row r="3428" spans="1:46" s="12" customFormat="1">
      <c r="A3428" s="22"/>
      <c r="B3428" s="23"/>
      <c r="C3428" s="23"/>
      <c r="D3428" s="39" t="str">
        <f t="shared" si="859"/>
        <v/>
      </c>
      <c r="E3428" s="22"/>
      <c r="F3428" s="23"/>
      <c r="G3428" s="23"/>
      <c r="H3428" s="29"/>
      <c r="I3428" s="39" t="str">
        <f t="shared" si="860"/>
        <v/>
      </c>
      <c r="J3428" s="29"/>
      <c r="K3428" s="29"/>
      <c r="L3428" s="24"/>
      <c r="M3428" s="22"/>
      <c r="N3428" s="22"/>
      <c r="O3428" s="22"/>
      <c r="P3428" s="39" t="str">
        <f t="shared" si="861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876">IF(W3428="","",IF(W3428="RMB","1.13", "1"))</f>
        <v/>
      </c>
      <c r="Z3428" s="18" t="str">
        <f t="shared" si="862"/>
        <v/>
      </c>
      <c r="AA3428" s="22"/>
      <c r="AB3428" s="21" t="str">
        <f t="shared" si="875"/>
        <v/>
      </c>
      <c r="AC3428" s="25" t="str">
        <f t="shared" si="863"/>
        <v/>
      </c>
      <c r="AD3428" s="149"/>
      <c r="AE3428" s="26" t="str">
        <f t="shared" si="864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5"/>
        <v>0</v>
      </c>
      <c r="AJ3428" s="27">
        <f t="shared" si="866"/>
        <v>0</v>
      </c>
      <c r="AK3428" s="28" t="str">
        <f t="shared" si="867"/>
        <v/>
      </c>
      <c r="AL3428" s="24"/>
      <c r="AM3428" s="24"/>
      <c r="AN3428" s="24"/>
      <c r="AO3428" s="24"/>
      <c r="AP3428" s="28" t="str">
        <f t="shared" si="868"/>
        <v/>
      </c>
      <c r="AQ3428" s="28" t="str">
        <f t="shared" si="869"/>
        <v/>
      </c>
      <c r="AR3428" s="236">
        <f t="shared" si="872"/>
        <v>0</v>
      </c>
      <c r="AS3428" s="22" t="str">
        <f t="shared" si="871"/>
        <v/>
      </c>
      <c r="AT3428" s="238" t="str">
        <f t="shared" si="873"/>
        <v/>
      </c>
    </row>
    <row r="3429" spans="1:46" s="12" customFormat="1">
      <c r="A3429" s="22"/>
      <c r="B3429" s="23"/>
      <c r="C3429" s="23"/>
      <c r="D3429" s="39" t="str">
        <f t="shared" si="859"/>
        <v/>
      </c>
      <c r="E3429" s="22"/>
      <c r="F3429" s="23"/>
      <c r="G3429" s="23"/>
      <c r="H3429" s="29"/>
      <c r="I3429" s="39" t="str">
        <f t="shared" si="860"/>
        <v/>
      </c>
      <c r="J3429" s="29"/>
      <c r="K3429" s="29"/>
      <c r="L3429" s="24"/>
      <c r="M3429" s="22"/>
      <c r="N3429" s="22"/>
      <c r="O3429" s="22"/>
      <c r="P3429" s="39" t="str">
        <f t="shared" si="861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876"/>
        <v/>
      </c>
      <c r="Z3429" s="18" t="str">
        <f t="shared" si="862"/>
        <v/>
      </c>
      <c r="AA3429" s="22"/>
      <c r="AB3429" s="21" t="str">
        <f t="shared" si="875"/>
        <v/>
      </c>
      <c r="AC3429" s="25" t="str">
        <f t="shared" si="863"/>
        <v/>
      </c>
      <c r="AD3429" s="149"/>
      <c r="AE3429" s="26" t="str">
        <f t="shared" si="864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5"/>
        <v>0</v>
      </c>
      <c r="AJ3429" s="27">
        <f t="shared" si="866"/>
        <v>0</v>
      </c>
      <c r="AK3429" s="28" t="str">
        <f t="shared" si="867"/>
        <v/>
      </c>
      <c r="AL3429" s="24"/>
      <c r="AM3429" s="24"/>
      <c r="AN3429" s="24"/>
      <c r="AO3429" s="24"/>
      <c r="AP3429" s="28" t="str">
        <f t="shared" si="868"/>
        <v/>
      </c>
      <c r="AQ3429" s="28" t="str">
        <f t="shared" si="869"/>
        <v/>
      </c>
      <c r="AR3429" s="236">
        <f t="shared" si="872"/>
        <v>0</v>
      </c>
      <c r="AS3429" s="22" t="str">
        <f t="shared" si="871"/>
        <v/>
      </c>
      <c r="AT3429" s="238" t="str">
        <f t="shared" si="873"/>
        <v/>
      </c>
    </row>
    <row r="3430" spans="1:46" s="12" customFormat="1">
      <c r="A3430" s="22"/>
      <c r="B3430" s="23"/>
      <c r="C3430" s="23"/>
      <c r="D3430" s="39" t="str">
        <f t="shared" si="859"/>
        <v/>
      </c>
      <c r="E3430" s="22"/>
      <c r="F3430" s="23"/>
      <c r="G3430" s="23"/>
      <c r="H3430" s="29"/>
      <c r="I3430" s="39" t="str">
        <f t="shared" si="860"/>
        <v/>
      </c>
      <c r="J3430" s="29"/>
      <c r="K3430" s="29"/>
      <c r="L3430" s="24"/>
      <c r="M3430" s="22"/>
      <c r="N3430" s="22"/>
      <c r="O3430" s="22"/>
      <c r="P3430" s="39" t="str">
        <f t="shared" si="861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6"/>
        <v/>
      </c>
      <c r="Z3430" s="18" t="str">
        <f t="shared" si="862"/>
        <v/>
      </c>
      <c r="AA3430" s="22"/>
      <c r="AB3430" s="21" t="str">
        <f t="shared" si="875"/>
        <v/>
      </c>
      <c r="AC3430" s="25" t="str">
        <f t="shared" si="863"/>
        <v/>
      </c>
      <c r="AD3430" s="149"/>
      <c r="AE3430" s="26" t="str">
        <f t="shared" si="864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5"/>
        <v>0</v>
      </c>
      <c r="AJ3430" s="27">
        <f t="shared" si="866"/>
        <v>0</v>
      </c>
      <c r="AK3430" s="28" t="str">
        <f t="shared" si="867"/>
        <v/>
      </c>
      <c r="AL3430" s="24"/>
      <c r="AM3430" s="24"/>
      <c r="AN3430" s="24"/>
      <c r="AO3430" s="24"/>
      <c r="AP3430" s="28" t="str">
        <f t="shared" si="868"/>
        <v/>
      </c>
      <c r="AQ3430" s="28" t="str">
        <f t="shared" si="869"/>
        <v/>
      </c>
      <c r="AR3430" s="236">
        <f t="shared" si="872"/>
        <v>0</v>
      </c>
      <c r="AS3430" s="22" t="str">
        <f t="shared" si="871"/>
        <v/>
      </c>
      <c r="AT3430" s="238" t="str">
        <f t="shared" si="873"/>
        <v/>
      </c>
    </row>
    <row r="3431" spans="1:46" s="12" customFormat="1">
      <c r="A3431" s="22"/>
      <c r="B3431" s="23"/>
      <c r="C3431" s="23"/>
      <c r="D3431" s="39" t="str">
        <f t="shared" si="859"/>
        <v/>
      </c>
      <c r="E3431" s="22"/>
      <c r="F3431" s="23"/>
      <c r="G3431" s="23"/>
      <c r="H3431" s="29"/>
      <c r="I3431" s="39" t="str">
        <f t="shared" si="860"/>
        <v/>
      </c>
      <c r="J3431" s="29"/>
      <c r="K3431" s="29"/>
      <c r="L3431" s="24"/>
      <c r="M3431" s="22"/>
      <c r="N3431" s="22"/>
      <c r="O3431" s="22"/>
      <c r="P3431" s="39" t="str">
        <f t="shared" si="861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6"/>
        <v/>
      </c>
      <c r="Z3431" s="18" t="str">
        <f t="shared" si="862"/>
        <v/>
      </c>
      <c r="AA3431" s="22"/>
      <c r="AB3431" s="21" t="str">
        <f t="shared" si="875"/>
        <v/>
      </c>
      <c r="AC3431" s="25" t="str">
        <f t="shared" si="863"/>
        <v/>
      </c>
      <c r="AD3431" s="149"/>
      <c r="AE3431" s="26" t="str">
        <f t="shared" si="864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5"/>
        <v>0</v>
      </c>
      <c r="AJ3431" s="27">
        <f t="shared" si="866"/>
        <v>0</v>
      </c>
      <c r="AK3431" s="28" t="str">
        <f t="shared" si="867"/>
        <v/>
      </c>
      <c r="AL3431" s="24"/>
      <c r="AM3431" s="24"/>
      <c r="AN3431" s="24"/>
      <c r="AO3431" s="24"/>
      <c r="AP3431" s="28" t="str">
        <f t="shared" si="868"/>
        <v/>
      </c>
      <c r="AQ3431" s="28" t="str">
        <f t="shared" si="869"/>
        <v/>
      </c>
      <c r="AR3431" s="236">
        <f t="shared" si="872"/>
        <v>0</v>
      </c>
      <c r="AS3431" s="22" t="str">
        <f t="shared" si="871"/>
        <v/>
      </c>
      <c r="AT3431" s="238" t="str">
        <f t="shared" si="873"/>
        <v/>
      </c>
    </row>
    <row r="3432" spans="1:46" s="12" customFormat="1">
      <c r="A3432" s="22"/>
      <c r="B3432" s="23"/>
      <c r="C3432" s="23"/>
      <c r="D3432" s="39" t="str">
        <f t="shared" si="859"/>
        <v/>
      </c>
      <c r="E3432" s="22"/>
      <c r="F3432" s="23"/>
      <c r="G3432" s="23"/>
      <c r="H3432" s="29"/>
      <c r="I3432" s="39" t="str">
        <f t="shared" si="860"/>
        <v/>
      </c>
      <c r="J3432" s="29"/>
      <c r="K3432" s="29"/>
      <c r="L3432" s="24"/>
      <c r="M3432" s="22"/>
      <c r="N3432" s="22"/>
      <c r="O3432" s="22"/>
      <c r="P3432" s="39" t="str">
        <f t="shared" si="861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6"/>
        <v/>
      </c>
      <c r="Z3432" s="18" t="str">
        <f t="shared" si="862"/>
        <v/>
      </c>
      <c r="AA3432" s="22"/>
      <c r="AB3432" s="21" t="str">
        <f t="shared" si="875"/>
        <v/>
      </c>
      <c r="AC3432" s="25" t="str">
        <f t="shared" si="863"/>
        <v/>
      </c>
      <c r="AD3432" s="149"/>
      <c r="AE3432" s="26" t="str">
        <f t="shared" si="864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5"/>
        <v>0</v>
      </c>
      <c r="AJ3432" s="27">
        <f t="shared" si="866"/>
        <v>0</v>
      </c>
      <c r="AK3432" s="28" t="str">
        <f t="shared" si="867"/>
        <v/>
      </c>
      <c r="AL3432" s="24"/>
      <c r="AM3432" s="24"/>
      <c r="AN3432" s="24"/>
      <c r="AO3432" s="24"/>
      <c r="AP3432" s="28" t="str">
        <f t="shared" si="868"/>
        <v/>
      </c>
      <c r="AQ3432" s="28" t="str">
        <f t="shared" si="869"/>
        <v/>
      </c>
      <c r="AR3432" s="236">
        <f t="shared" si="872"/>
        <v>0</v>
      </c>
      <c r="AS3432" s="22" t="str">
        <f t="shared" si="871"/>
        <v/>
      </c>
      <c r="AT3432" s="238" t="str">
        <f t="shared" si="873"/>
        <v/>
      </c>
    </row>
    <row r="3433" spans="1:46" s="12" customFormat="1">
      <c r="A3433" s="22"/>
      <c r="B3433" s="23"/>
      <c r="C3433" s="23"/>
      <c r="D3433" s="39" t="str">
        <f t="shared" si="859"/>
        <v/>
      </c>
      <c r="E3433" s="22"/>
      <c r="F3433" s="23"/>
      <c r="G3433" s="23"/>
      <c r="H3433" s="29"/>
      <c r="I3433" s="39" t="str">
        <f t="shared" si="860"/>
        <v/>
      </c>
      <c r="J3433" s="29"/>
      <c r="K3433" s="29"/>
      <c r="L3433" s="24"/>
      <c r="M3433" s="22"/>
      <c r="N3433" s="22"/>
      <c r="O3433" s="22"/>
      <c r="P3433" s="39" t="str">
        <f t="shared" si="861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6"/>
        <v/>
      </c>
      <c r="Z3433" s="18" t="str">
        <f t="shared" si="862"/>
        <v/>
      </c>
      <c r="AA3433" s="22"/>
      <c r="AB3433" s="21" t="str">
        <f t="shared" si="875"/>
        <v/>
      </c>
      <c r="AC3433" s="25" t="str">
        <f t="shared" si="863"/>
        <v/>
      </c>
      <c r="AD3433" s="149"/>
      <c r="AE3433" s="26" t="str">
        <f t="shared" si="864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5"/>
        <v>0</v>
      </c>
      <c r="AJ3433" s="27">
        <f t="shared" si="866"/>
        <v>0</v>
      </c>
      <c r="AK3433" s="28" t="str">
        <f t="shared" si="867"/>
        <v/>
      </c>
      <c r="AL3433" s="24"/>
      <c r="AM3433" s="24"/>
      <c r="AN3433" s="24"/>
      <c r="AO3433" s="24"/>
      <c r="AP3433" s="28" t="str">
        <f t="shared" si="868"/>
        <v/>
      </c>
      <c r="AQ3433" s="28" t="str">
        <f t="shared" si="869"/>
        <v/>
      </c>
      <c r="AR3433" s="236">
        <f t="shared" si="872"/>
        <v>0</v>
      </c>
      <c r="AS3433" s="22" t="str">
        <f t="shared" si="871"/>
        <v/>
      </c>
      <c r="AT3433" s="238" t="str">
        <f t="shared" si="873"/>
        <v/>
      </c>
    </row>
    <row r="3434" spans="1:46" s="12" customFormat="1">
      <c r="A3434" s="22"/>
      <c r="B3434" s="23"/>
      <c r="C3434" s="23"/>
      <c r="D3434" s="39" t="str">
        <f t="shared" si="859"/>
        <v/>
      </c>
      <c r="E3434" s="22"/>
      <c r="F3434" s="23"/>
      <c r="G3434" s="23"/>
      <c r="H3434" s="29"/>
      <c r="I3434" s="39" t="str">
        <f t="shared" si="860"/>
        <v/>
      </c>
      <c r="J3434" s="29"/>
      <c r="K3434" s="29"/>
      <c r="L3434" s="24"/>
      <c r="M3434" s="22"/>
      <c r="N3434" s="22"/>
      <c r="O3434" s="22"/>
      <c r="P3434" s="39" t="str">
        <f t="shared" si="861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6"/>
        <v/>
      </c>
      <c r="Z3434" s="18" t="str">
        <f t="shared" si="862"/>
        <v/>
      </c>
      <c r="AA3434" s="22"/>
      <c r="AB3434" s="21" t="str">
        <f t="shared" si="875"/>
        <v/>
      </c>
      <c r="AC3434" s="25" t="str">
        <f t="shared" si="863"/>
        <v/>
      </c>
      <c r="AD3434" s="149"/>
      <c r="AE3434" s="26" t="str">
        <f t="shared" si="864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5"/>
        <v>0</v>
      </c>
      <c r="AJ3434" s="27">
        <f t="shared" si="866"/>
        <v>0</v>
      </c>
      <c r="AK3434" s="28" t="str">
        <f t="shared" si="867"/>
        <v/>
      </c>
      <c r="AL3434" s="24"/>
      <c r="AM3434" s="24"/>
      <c r="AN3434" s="24"/>
      <c r="AO3434" s="24"/>
      <c r="AP3434" s="28" t="str">
        <f t="shared" si="868"/>
        <v/>
      </c>
      <c r="AQ3434" s="28" t="str">
        <f t="shared" si="869"/>
        <v/>
      </c>
      <c r="AR3434" s="236">
        <f t="shared" si="872"/>
        <v>0</v>
      </c>
      <c r="AS3434" s="22" t="str">
        <f t="shared" si="871"/>
        <v/>
      </c>
      <c r="AT3434" s="238" t="str">
        <f t="shared" si="873"/>
        <v/>
      </c>
    </row>
    <row r="3435" spans="1:46" s="12" customFormat="1">
      <c r="A3435" s="22"/>
      <c r="B3435" s="23"/>
      <c r="C3435" s="23"/>
      <c r="D3435" s="39" t="str">
        <f t="shared" si="859"/>
        <v/>
      </c>
      <c r="E3435" s="22"/>
      <c r="F3435" s="23"/>
      <c r="G3435" s="23"/>
      <c r="H3435" s="29"/>
      <c r="I3435" s="39" t="str">
        <f t="shared" si="860"/>
        <v/>
      </c>
      <c r="J3435" s="29"/>
      <c r="K3435" s="29"/>
      <c r="L3435" s="24"/>
      <c r="M3435" s="22"/>
      <c r="N3435" s="22"/>
      <c r="O3435" s="22"/>
      <c r="P3435" s="39" t="str">
        <f t="shared" si="861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6"/>
        <v/>
      </c>
      <c r="Z3435" s="18" t="str">
        <f t="shared" si="862"/>
        <v/>
      </c>
      <c r="AA3435" s="22"/>
      <c r="AB3435" s="21" t="str">
        <f t="shared" si="875"/>
        <v/>
      </c>
      <c r="AC3435" s="25" t="str">
        <f t="shared" si="863"/>
        <v/>
      </c>
      <c r="AD3435" s="149"/>
      <c r="AE3435" s="26" t="str">
        <f t="shared" si="864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5"/>
        <v>0</v>
      </c>
      <c r="AJ3435" s="27">
        <f t="shared" si="866"/>
        <v>0</v>
      </c>
      <c r="AK3435" s="28" t="str">
        <f t="shared" si="867"/>
        <v/>
      </c>
      <c r="AL3435" s="24"/>
      <c r="AM3435" s="24"/>
      <c r="AN3435" s="24"/>
      <c r="AO3435" s="24"/>
      <c r="AP3435" s="28" t="str">
        <f t="shared" si="868"/>
        <v/>
      </c>
      <c r="AQ3435" s="28" t="str">
        <f t="shared" si="869"/>
        <v/>
      </c>
      <c r="AR3435" s="236">
        <f t="shared" si="872"/>
        <v>0</v>
      </c>
      <c r="AS3435" s="22" t="str">
        <f t="shared" si="871"/>
        <v/>
      </c>
      <c r="AT3435" s="238" t="str">
        <f t="shared" si="873"/>
        <v/>
      </c>
    </row>
    <row r="3436" spans="1:46" s="12" customFormat="1">
      <c r="A3436" s="22"/>
      <c r="B3436" s="23"/>
      <c r="C3436" s="23"/>
      <c r="D3436" s="39" t="str">
        <f t="shared" si="859"/>
        <v/>
      </c>
      <c r="E3436" s="22"/>
      <c r="F3436" s="23"/>
      <c r="G3436" s="23"/>
      <c r="H3436" s="29"/>
      <c r="I3436" s="39" t="str">
        <f t="shared" si="860"/>
        <v/>
      </c>
      <c r="J3436" s="29"/>
      <c r="K3436" s="29"/>
      <c r="L3436" s="24"/>
      <c r="M3436" s="22"/>
      <c r="N3436" s="22"/>
      <c r="O3436" s="22"/>
      <c r="P3436" s="39" t="str">
        <f t="shared" si="861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6"/>
        <v/>
      </c>
      <c r="Z3436" s="18" t="str">
        <f t="shared" si="862"/>
        <v/>
      </c>
      <c r="AA3436" s="22"/>
      <c r="AB3436" s="21" t="str">
        <f t="shared" si="875"/>
        <v/>
      </c>
      <c r="AC3436" s="25" t="str">
        <f t="shared" si="863"/>
        <v/>
      </c>
      <c r="AD3436" s="149"/>
      <c r="AE3436" s="26" t="str">
        <f t="shared" si="864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5"/>
        <v>0</v>
      </c>
      <c r="AJ3436" s="27">
        <f t="shared" si="866"/>
        <v>0</v>
      </c>
      <c r="AK3436" s="28" t="str">
        <f t="shared" si="867"/>
        <v/>
      </c>
      <c r="AL3436" s="24"/>
      <c r="AM3436" s="24"/>
      <c r="AN3436" s="24"/>
      <c r="AO3436" s="24"/>
      <c r="AP3436" s="28" t="str">
        <f t="shared" si="868"/>
        <v/>
      </c>
      <c r="AQ3436" s="28" t="str">
        <f t="shared" si="869"/>
        <v/>
      </c>
      <c r="AR3436" s="236">
        <f t="shared" si="872"/>
        <v>0</v>
      </c>
      <c r="AS3436" s="22" t="str">
        <f t="shared" si="871"/>
        <v/>
      </c>
      <c r="AT3436" s="238" t="str">
        <f t="shared" si="873"/>
        <v/>
      </c>
    </row>
    <row r="3437" spans="1:46" s="12" customFormat="1">
      <c r="A3437" s="22"/>
      <c r="B3437" s="23"/>
      <c r="C3437" s="23"/>
      <c r="D3437" s="39" t="str">
        <f t="shared" si="859"/>
        <v/>
      </c>
      <c r="E3437" s="22"/>
      <c r="F3437" s="23"/>
      <c r="G3437" s="23"/>
      <c r="H3437" s="29"/>
      <c r="I3437" s="39" t="str">
        <f t="shared" si="860"/>
        <v/>
      </c>
      <c r="J3437" s="29"/>
      <c r="K3437" s="29"/>
      <c r="L3437" s="24"/>
      <c r="M3437" s="22"/>
      <c r="N3437" s="22"/>
      <c r="O3437" s="22"/>
      <c r="P3437" s="39" t="str">
        <f t="shared" si="861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6"/>
        <v/>
      </c>
      <c r="Z3437" s="18" t="str">
        <f t="shared" si="862"/>
        <v/>
      </c>
      <c r="AA3437" s="22"/>
      <c r="AB3437" s="21" t="str">
        <f t="shared" si="875"/>
        <v/>
      </c>
      <c r="AC3437" s="25" t="str">
        <f t="shared" si="863"/>
        <v/>
      </c>
      <c r="AD3437" s="149"/>
      <c r="AE3437" s="26" t="str">
        <f t="shared" si="864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5"/>
        <v>0</v>
      </c>
      <c r="AJ3437" s="27">
        <f t="shared" si="866"/>
        <v>0</v>
      </c>
      <c r="AK3437" s="28" t="str">
        <f t="shared" si="867"/>
        <v/>
      </c>
      <c r="AL3437" s="24"/>
      <c r="AM3437" s="24"/>
      <c r="AN3437" s="24"/>
      <c r="AO3437" s="24"/>
      <c r="AP3437" s="28" t="str">
        <f t="shared" si="868"/>
        <v/>
      </c>
      <c r="AQ3437" s="28" t="str">
        <f t="shared" si="869"/>
        <v/>
      </c>
      <c r="AR3437" s="236">
        <f t="shared" si="872"/>
        <v>0</v>
      </c>
      <c r="AS3437" s="22" t="str">
        <f t="shared" si="871"/>
        <v/>
      </c>
      <c r="AT3437" s="238" t="str">
        <f t="shared" si="873"/>
        <v/>
      </c>
    </row>
    <row r="3438" spans="1:46" s="12" customFormat="1">
      <c r="A3438" s="22"/>
      <c r="B3438" s="23"/>
      <c r="C3438" s="23"/>
      <c r="D3438" s="39" t="str">
        <f t="shared" si="859"/>
        <v/>
      </c>
      <c r="E3438" s="22"/>
      <c r="F3438" s="23"/>
      <c r="G3438" s="23"/>
      <c r="H3438" s="29"/>
      <c r="I3438" s="39" t="str">
        <f t="shared" si="860"/>
        <v/>
      </c>
      <c r="J3438" s="29"/>
      <c r="K3438" s="29"/>
      <c r="L3438" s="24"/>
      <c r="M3438" s="22"/>
      <c r="N3438" s="22"/>
      <c r="O3438" s="22"/>
      <c r="P3438" s="39" t="str">
        <f t="shared" si="861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6"/>
        <v/>
      </c>
      <c r="Z3438" s="18" t="str">
        <f t="shared" si="862"/>
        <v/>
      </c>
      <c r="AA3438" s="22"/>
      <c r="AB3438" s="21" t="str">
        <f t="shared" si="875"/>
        <v/>
      </c>
      <c r="AC3438" s="25" t="str">
        <f t="shared" si="863"/>
        <v/>
      </c>
      <c r="AD3438" s="149"/>
      <c r="AE3438" s="26" t="str">
        <f t="shared" si="864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5"/>
        <v>0</v>
      </c>
      <c r="AJ3438" s="27">
        <f t="shared" si="866"/>
        <v>0</v>
      </c>
      <c r="AK3438" s="28" t="str">
        <f t="shared" si="867"/>
        <v/>
      </c>
      <c r="AL3438" s="24"/>
      <c r="AM3438" s="24"/>
      <c r="AN3438" s="24"/>
      <c r="AO3438" s="24"/>
      <c r="AP3438" s="28" t="str">
        <f t="shared" si="868"/>
        <v/>
      </c>
      <c r="AQ3438" s="28" t="str">
        <f t="shared" si="869"/>
        <v/>
      </c>
      <c r="AR3438" s="236">
        <f t="shared" si="872"/>
        <v>0</v>
      </c>
      <c r="AS3438" s="22" t="str">
        <f t="shared" si="871"/>
        <v/>
      </c>
      <c r="AT3438" s="238" t="str">
        <f t="shared" si="873"/>
        <v/>
      </c>
    </row>
    <row r="3439" spans="1:46" s="12" customFormat="1">
      <c r="A3439" s="22"/>
      <c r="B3439" s="23"/>
      <c r="C3439" s="23"/>
      <c r="D3439" s="39" t="str">
        <f t="shared" si="859"/>
        <v/>
      </c>
      <c r="E3439" s="22"/>
      <c r="F3439" s="23"/>
      <c r="G3439" s="23"/>
      <c r="H3439" s="29"/>
      <c r="I3439" s="39" t="str">
        <f t="shared" si="860"/>
        <v/>
      </c>
      <c r="J3439" s="29"/>
      <c r="K3439" s="29"/>
      <c r="L3439" s="24"/>
      <c r="M3439" s="22"/>
      <c r="N3439" s="22"/>
      <c r="O3439" s="22"/>
      <c r="P3439" s="39" t="str">
        <f t="shared" si="861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6"/>
        <v/>
      </c>
      <c r="Z3439" s="18" t="str">
        <f t="shared" si="862"/>
        <v/>
      </c>
      <c r="AA3439" s="22"/>
      <c r="AB3439" s="21" t="str">
        <f t="shared" si="875"/>
        <v/>
      </c>
      <c r="AC3439" s="25" t="str">
        <f t="shared" si="863"/>
        <v/>
      </c>
      <c r="AD3439" s="149"/>
      <c r="AE3439" s="26" t="str">
        <f t="shared" si="864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5"/>
        <v>0</v>
      </c>
      <c r="AJ3439" s="27">
        <f t="shared" si="866"/>
        <v>0</v>
      </c>
      <c r="AK3439" s="28" t="str">
        <f t="shared" si="867"/>
        <v/>
      </c>
      <c r="AL3439" s="24"/>
      <c r="AM3439" s="24"/>
      <c r="AN3439" s="24"/>
      <c r="AO3439" s="24"/>
      <c r="AP3439" s="28" t="str">
        <f t="shared" si="868"/>
        <v/>
      </c>
      <c r="AQ3439" s="28" t="str">
        <f t="shared" si="869"/>
        <v/>
      </c>
      <c r="AR3439" s="236">
        <f t="shared" si="872"/>
        <v>0</v>
      </c>
      <c r="AS3439" s="22" t="str">
        <f t="shared" si="871"/>
        <v/>
      </c>
      <c r="AT3439" s="238" t="str">
        <f t="shared" si="873"/>
        <v/>
      </c>
    </row>
    <row r="3440" spans="1:46" s="12" customFormat="1">
      <c r="A3440" s="22"/>
      <c r="B3440" s="23"/>
      <c r="C3440" s="23"/>
      <c r="D3440" s="39" t="str">
        <f t="shared" si="859"/>
        <v/>
      </c>
      <c r="E3440" s="22"/>
      <c r="F3440" s="23"/>
      <c r="G3440" s="23"/>
      <c r="H3440" s="29"/>
      <c r="I3440" s="39" t="str">
        <f t="shared" si="860"/>
        <v/>
      </c>
      <c r="J3440" s="29"/>
      <c r="K3440" s="29"/>
      <c r="L3440" s="24"/>
      <c r="M3440" s="22"/>
      <c r="N3440" s="22"/>
      <c r="O3440" s="22"/>
      <c r="P3440" s="39" t="str">
        <f t="shared" si="861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6"/>
        <v/>
      </c>
      <c r="Z3440" s="18" t="str">
        <f t="shared" si="862"/>
        <v/>
      </c>
      <c r="AA3440" s="22"/>
      <c r="AB3440" s="21" t="str">
        <f t="shared" si="875"/>
        <v/>
      </c>
      <c r="AC3440" s="25" t="str">
        <f t="shared" si="863"/>
        <v/>
      </c>
      <c r="AD3440" s="149"/>
      <c r="AE3440" s="26" t="str">
        <f t="shared" si="864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5"/>
        <v>0</v>
      </c>
      <c r="AJ3440" s="27">
        <f t="shared" si="866"/>
        <v>0</v>
      </c>
      <c r="AK3440" s="28" t="str">
        <f t="shared" si="867"/>
        <v/>
      </c>
      <c r="AL3440" s="24"/>
      <c r="AM3440" s="24"/>
      <c r="AN3440" s="24"/>
      <c r="AO3440" s="24"/>
      <c r="AP3440" s="28" t="str">
        <f t="shared" si="868"/>
        <v/>
      </c>
      <c r="AQ3440" s="28" t="str">
        <f t="shared" si="869"/>
        <v/>
      </c>
      <c r="AR3440" s="236">
        <f t="shared" si="872"/>
        <v>0</v>
      </c>
      <c r="AS3440" s="22" t="str">
        <f t="shared" si="871"/>
        <v/>
      </c>
      <c r="AT3440" s="238" t="str">
        <f t="shared" si="873"/>
        <v/>
      </c>
    </row>
    <row r="3441" spans="1:46" s="12" customFormat="1">
      <c r="A3441" s="22"/>
      <c r="B3441" s="23"/>
      <c r="C3441" s="23"/>
      <c r="D3441" s="39" t="str">
        <f t="shared" si="859"/>
        <v/>
      </c>
      <c r="E3441" s="22"/>
      <c r="F3441" s="23"/>
      <c r="G3441" s="23"/>
      <c r="H3441" s="29"/>
      <c r="I3441" s="39" t="str">
        <f t="shared" si="860"/>
        <v/>
      </c>
      <c r="J3441" s="29"/>
      <c r="K3441" s="29"/>
      <c r="L3441" s="24"/>
      <c r="M3441" s="22"/>
      <c r="N3441" s="22"/>
      <c r="O3441" s="22"/>
      <c r="P3441" s="39" t="str">
        <f t="shared" si="861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6"/>
        <v/>
      </c>
      <c r="Z3441" s="18" t="str">
        <f t="shared" si="862"/>
        <v/>
      </c>
      <c r="AA3441" s="22"/>
      <c r="AB3441" s="21" t="str">
        <f t="shared" si="875"/>
        <v/>
      </c>
      <c r="AC3441" s="25" t="str">
        <f t="shared" si="863"/>
        <v/>
      </c>
      <c r="AD3441" s="149"/>
      <c r="AE3441" s="26" t="str">
        <f t="shared" si="864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5"/>
        <v>0</v>
      </c>
      <c r="AJ3441" s="27">
        <f t="shared" si="866"/>
        <v>0</v>
      </c>
      <c r="AK3441" s="28" t="str">
        <f t="shared" si="867"/>
        <v/>
      </c>
      <c r="AL3441" s="24"/>
      <c r="AM3441" s="24"/>
      <c r="AN3441" s="24"/>
      <c r="AO3441" s="24"/>
      <c r="AP3441" s="28" t="str">
        <f t="shared" si="868"/>
        <v/>
      </c>
      <c r="AQ3441" s="28" t="str">
        <f t="shared" si="869"/>
        <v/>
      </c>
      <c r="AR3441" s="236">
        <f t="shared" si="872"/>
        <v>0</v>
      </c>
      <c r="AS3441" s="22" t="str">
        <f t="shared" si="871"/>
        <v/>
      </c>
      <c r="AT3441" s="238" t="str">
        <f t="shared" si="873"/>
        <v/>
      </c>
    </row>
    <row r="3442" spans="1:46" s="12" customFormat="1">
      <c r="A3442" s="22"/>
      <c r="B3442" s="23"/>
      <c r="C3442" s="23"/>
      <c r="D3442" s="39" t="str">
        <f t="shared" si="859"/>
        <v/>
      </c>
      <c r="E3442" s="22"/>
      <c r="F3442" s="23"/>
      <c r="G3442" s="23"/>
      <c r="H3442" s="29"/>
      <c r="I3442" s="39" t="str">
        <f t="shared" si="860"/>
        <v/>
      </c>
      <c r="J3442" s="29"/>
      <c r="K3442" s="29"/>
      <c r="L3442" s="24"/>
      <c r="M3442" s="22"/>
      <c r="N3442" s="22"/>
      <c r="O3442" s="22"/>
      <c r="P3442" s="39" t="str">
        <f t="shared" si="861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6"/>
        <v/>
      </c>
      <c r="Z3442" s="18" t="str">
        <f t="shared" si="862"/>
        <v/>
      </c>
      <c r="AA3442" s="22"/>
      <c r="AB3442" s="21" t="str">
        <f t="shared" si="875"/>
        <v/>
      </c>
      <c r="AC3442" s="25" t="str">
        <f t="shared" si="863"/>
        <v/>
      </c>
      <c r="AD3442" s="149"/>
      <c r="AE3442" s="26" t="str">
        <f t="shared" si="864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5"/>
        <v>0</v>
      </c>
      <c r="AJ3442" s="27">
        <f t="shared" si="866"/>
        <v>0</v>
      </c>
      <c r="AK3442" s="28" t="str">
        <f t="shared" si="867"/>
        <v/>
      </c>
      <c r="AL3442" s="24"/>
      <c r="AM3442" s="24"/>
      <c r="AN3442" s="24"/>
      <c r="AO3442" s="24"/>
      <c r="AP3442" s="28" t="str">
        <f t="shared" si="868"/>
        <v/>
      </c>
      <c r="AQ3442" s="28" t="str">
        <f t="shared" si="869"/>
        <v/>
      </c>
      <c r="AR3442" s="236">
        <f t="shared" si="872"/>
        <v>0</v>
      </c>
      <c r="AS3442" s="22" t="str">
        <f t="shared" si="871"/>
        <v/>
      </c>
      <c r="AT3442" s="238" t="str">
        <f t="shared" si="873"/>
        <v/>
      </c>
    </row>
    <row r="3443" spans="1:46" s="12" customFormat="1">
      <c r="A3443" s="22"/>
      <c r="B3443" s="23"/>
      <c r="C3443" s="23"/>
      <c r="D3443" s="39" t="str">
        <f t="shared" ref="D3443:D3506" si="877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78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879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6"/>
        <v/>
      </c>
      <c r="Z3443" s="18" t="str">
        <f t="shared" ref="Z3443:Z3509" si="880">IF(X3443="","",X3443*MAX(O3443,N3443))</f>
        <v/>
      </c>
      <c r="AA3443" s="22"/>
      <c r="AB3443" s="21" t="str">
        <f t="shared" si="875"/>
        <v/>
      </c>
      <c r="AC3443" s="25" t="str">
        <f t="shared" ref="AC3443:AC3506" si="881">IF(R3443&lt;&gt;"",AB3443*AD3443,"")</f>
        <v/>
      </c>
      <c r="AD3443" s="149"/>
      <c r="AE3443" s="26" t="str">
        <f t="shared" ref="AE3443:AE3509" si="882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3">IF(P3443="C66 SERVICE","",SUMIFS(AB:AB,F:F,F3443,G:G,G3443,E:E,E3443))</f>
        <v>0</v>
      </c>
      <c r="AJ3443" s="27">
        <f t="shared" ref="AJ3443:AJ3509" si="884">IF(P3443="C66 SERVICE","",SUMIFS(AC:AC,F:F,F3443,G:G,G3443,E:E,E3443))</f>
        <v>0</v>
      </c>
      <c r="AK3443" s="28" t="str">
        <f t="shared" ref="AK3443:AK3506" si="885">IF(AJ3443&gt;0,AJ3443/AI3443,"")</f>
        <v/>
      </c>
      <c r="AL3443" s="24"/>
      <c r="AM3443" s="24"/>
      <c r="AN3443" s="24"/>
      <c r="AO3443" s="24"/>
      <c r="AP3443" s="28" t="str">
        <f t="shared" ref="AP3443:AP3506" si="886">IF(F3443="","",F3443&amp;G3443)</f>
        <v/>
      </c>
      <c r="AQ3443" s="28" t="str">
        <f t="shared" ref="AQ3443:AQ3506" si="887">IF(W3443="","",F3443&amp;G3443&amp;W3443)</f>
        <v/>
      </c>
      <c r="AR3443" s="236">
        <f t="shared" si="872"/>
        <v>0</v>
      </c>
      <c r="AS3443" s="22" t="str">
        <f t="shared" si="871"/>
        <v/>
      </c>
      <c r="AT3443" s="238" t="str">
        <f t="shared" si="873"/>
        <v/>
      </c>
    </row>
    <row r="3444" spans="1:46" s="12" customFormat="1">
      <c r="A3444" s="22"/>
      <c r="B3444" s="23"/>
      <c r="C3444" s="23"/>
      <c r="D3444" s="39" t="str">
        <f t="shared" si="877"/>
        <v/>
      </c>
      <c r="E3444" s="22"/>
      <c r="F3444" s="23"/>
      <c r="G3444" s="23"/>
      <c r="H3444" s="29"/>
      <c r="I3444" s="39" t="str">
        <f t="shared" si="878"/>
        <v/>
      </c>
      <c r="J3444" s="29"/>
      <c r="K3444" s="29"/>
      <c r="L3444" s="24"/>
      <c r="M3444" s="22"/>
      <c r="N3444" s="22"/>
      <c r="O3444" s="22"/>
      <c r="P3444" s="39" t="str">
        <f t="shared" si="879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6"/>
        <v/>
      </c>
      <c r="Z3444" s="18" t="str">
        <f t="shared" si="880"/>
        <v/>
      </c>
      <c r="AA3444" s="22"/>
      <c r="AB3444" s="21" t="str">
        <f t="shared" si="875"/>
        <v/>
      </c>
      <c r="AC3444" s="25" t="str">
        <f t="shared" si="881"/>
        <v/>
      </c>
      <c r="AD3444" s="149"/>
      <c r="AE3444" s="26" t="str">
        <f t="shared" si="882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3"/>
        <v>0</v>
      </c>
      <c r="AJ3444" s="27">
        <f t="shared" si="884"/>
        <v>0</v>
      </c>
      <c r="AK3444" s="28" t="str">
        <f t="shared" si="885"/>
        <v/>
      </c>
      <c r="AL3444" s="24"/>
      <c r="AM3444" s="24"/>
      <c r="AN3444" s="24"/>
      <c r="AO3444" s="24"/>
      <c r="AP3444" s="28" t="str">
        <f t="shared" si="886"/>
        <v/>
      </c>
      <c r="AQ3444" s="28" t="str">
        <f t="shared" si="887"/>
        <v/>
      </c>
      <c r="AR3444" s="236">
        <f t="shared" si="872"/>
        <v>0</v>
      </c>
      <c r="AS3444" s="22" t="str">
        <f t="shared" si="871"/>
        <v/>
      </c>
      <c r="AT3444" s="238" t="str">
        <f t="shared" si="873"/>
        <v/>
      </c>
    </row>
    <row r="3445" spans="1:46" s="12" customFormat="1">
      <c r="A3445" s="22"/>
      <c r="B3445" s="23"/>
      <c r="C3445" s="23"/>
      <c r="D3445" s="39" t="str">
        <f t="shared" si="877"/>
        <v/>
      </c>
      <c r="E3445" s="22"/>
      <c r="F3445" s="23"/>
      <c r="G3445" s="23"/>
      <c r="H3445" s="29"/>
      <c r="I3445" s="39" t="str">
        <f t="shared" si="878"/>
        <v/>
      </c>
      <c r="J3445" s="29"/>
      <c r="K3445" s="29"/>
      <c r="L3445" s="24"/>
      <c r="M3445" s="22"/>
      <c r="N3445" s="22"/>
      <c r="O3445" s="22"/>
      <c r="P3445" s="39" t="str">
        <f t="shared" si="879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6"/>
        <v/>
      </c>
      <c r="Z3445" s="18" t="str">
        <f t="shared" si="880"/>
        <v/>
      </c>
      <c r="AA3445" s="22"/>
      <c r="AB3445" s="21" t="str">
        <f t="shared" si="875"/>
        <v/>
      </c>
      <c r="AC3445" s="25" t="str">
        <f t="shared" si="881"/>
        <v/>
      </c>
      <c r="AD3445" s="149"/>
      <c r="AE3445" s="26" t="str">
        <f t="shared" si="882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3"/>
        <v>0</v>
      </c>
      <c r="AJ3445" s="27">
        <f t="shared" si="884"/>
        <v>0</v>
      </c>
      <c r="AK3445" s="28" t="str">
        <f t="shared" si="885"/>
        <v/>
      </c>
      <c r="AL3445" s="24"/>
      <c r="AM3445" s="24"/>
      <c r="AN3445" s="24"/>
      <c r="AO3445" s="24"/>
      <c r="AP3445" s="28" t="str">
        <f t="shared" si="886"/>
        <v/>
      </c>
      <c r="AQ3445" s="28" t="str">
        <f t="shared" si="887"/>
        <v/>
      </c>
      <c r="AR3445" s="236">
        <f t="shared" si="872"/>
        <v>0</v>
      </c>
      <c r="AS3445" s="22" t="str">
        <f t="shared" si="871"/>
        <v/>
      </c>
      <c r="AT3445" s="238" t="str">
        <f t="shared" si="873"/>
        <v/>
      </c>
    </row>
    <row r="3446" spans="1:46" s="12" customFormat="1">
      <c r="A3446" s="22"/>
      <c r="B3446" s="23"/>
      <c r="C3446" s="23"/>
      <c r="D3446" s="39" t="str">
        <f t="shared" si="877"/>
        <v/>
      </c>
      <c r="E3446" s="22"/>
      <c r="F3446" s="23"/>
      <c r="G3446" s="23"/>
      <c r="H3446" s="29"/>
      <c r="I3446" s="39" t="str">
        <f t="shared" si="878"/>
        <v/>
      </c>
      <c r="J3446" s="29"/>
      <c r="K3446" s="29"/>
      <c r="L3446" s="24"/>
      <c r="M3446" s="22"/>
      <c r="N3446" s="22"/>
      <c r="O3446" s="22"/>
      <c r="P3446" s="39" t="str">
        <f t="shared" si="879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6"/>
        <v/>
      </c>
      <c r="Z3446" s="18" t="str">
        <f t="shared" si="880"/>
        <v/>
      </c>
      <c r="AA3446" s="22"/>
      <c r="AB3446" s="21" t="str">
        <f t="shared" si="875"/>
        <v/>
      </c>
      <c r="AC3446" s="25" t="str">
        <f t="shared" si="881"/>
        <v/>
      </c>
      <c r="AD3446" s="149"/>
      <c r="AE3446" s="26" t="str">
        <f t="shared" si="882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3"/>
        <v>0</v>
      </c>
      <c r="AJ3446" s="27">
        <f t="shared" si="884"/>
        <v>0</v>
      </c>
      <c r="AK3446" s="28" t="str">
        <f t="shared" si="885"/>
        <v/>
      </c>
      <c r="AL3446" s="24"/>
      <c r="AM3446" s="24"/>
      <c r="AN3446" s="24"/>
      <c r="AO3446" s="24"/>
      <c r="AP3446" s="28" t="str">
        <f t="shared" si="886"/>
        <v/>
      </c>
      <c r="AQ3446" s="28" t="str">
        <f t="shared" si="887"/>
        <v/>
      </c>
      <c r="AR3446" s="236">
        <f t="shared" si="872"/>
        <v>0</v>
      </c>
      <c r="AS3446" s="22" t="str">
        <f t="shared" si="871"/>
        <v/>
      </c>
      <c r="AT3446" s="238" t="str">
        <f t="shared" si="873"/>
        <v/>
      </c>
    </row>
    <row r="3447" spans="1:46" s="12" customFormat="1">
      <c r="A3447" s="22"/>
      <c r="B3447" s="23"/>
      <c r="C3447" s="23"/>
      <c r="D3447" s="39" t="str">
        <f t="shared" si="877"/>
        <v/>
      </c>
      <c r="E3447" s="22"/>
      <c r="F3447" s="23"/>
      <c r="G3447" s="23"/>
      <c r="H3447" s="29"/>
      <c r="I3447" s="39" t="str">
        <f t="shared" si="878"/>
        <v/>
      </c>
      <c r="J3447" s="29"/>
      <c r="K3447" s="29"/>
      <c r="L3447" s="24"/>
      <c r="M3447" s="22"/>
      <c r="N3447" s="22"/>
      <c r="O3447" s="22"/>
      <c r="P3447" s="39" t="str">
        <f t="shared" si="879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6"/>
        <v/>
      </c>
      <c r="Z3447" s="18" t="str">
        <f t="shared" si="880"/>
        <v/>
      </c>
      <c r="AA3447" s="22"/>
      <c r="AB3447" s="21" t="str">
        <f t="shared" si="875"/>
        <v/>
      </c>
      <c r="AC3447" s="25" t="str">
        <f t="shared" si="881"/>
        <v/>
      </c>
      <c r="AD3447" s="149"/>
      <c r="AE3447" s="26" t="str">
        <f t="shared" si="882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3"/>
        <v>0</v>
      </c>
      <c r="AJ3447" s="27">
        <f t="shared" si="884"/>
        <v>0</v>
      </c>
      <c r="AK3447" s="28" t="str">
        <f t="shared" si="885"/>
        <v/>
      </c>
      <c r="AL3447" s="24"/>
      <c r="AM3447" s="24"/>
      <c r="AN3447" s="24"/>
      <c r="AO3447" s="24"/>
      <c r="AP3447" s="28" t="str">
        <f t="shared" si="886"/>
        <v/>
      </c>
      <c r="AQ3447" s="28" t="str">
        <f t="shared" si="887"/>
        <v/>
      </c>
      <c r="AR3447" s="236">
        <f t="shared" si="872"/>
        <v>0</v>
      </c>
      <c r="AS3447" s="22" t="str">
        <f t="shared" si="871"/>
        <v/>
      </c>
      <c r="AT3447" s="238" t="str">
        <f t="shared" si="873"/>
        <v/>
      </c>
    </row>
    <row r="3448" spans="1:46" s="12" customFormat="1">
      <c r="A3448" s="22"/>
      <c r="B3448" s="23"/>
      <c r="C3448" s="23"/>
      <c r="D3448" s="39" t="str">
        <f t="shared" si="877"/>
        <v/>
      </c>
      <c r="E3448" s="22"/>
      <c r="F3448" s="23"/>
      <c r="G3448" s="23"/>
      <c r="H3448" s="29"/>
      <c r="I3448" s="39" t="str">
        <f t="shared" si="878"/>
        <v/>
      </c>
      <c r="J3448" s="29"/>
      <c r="K3448" s="29"/>
      <c r="L3448" s="24"/>
      <c r="M3448" s="22"/>
      <c r="N3448" s="22"/>
      <c r="O3448" s="22"/>
      <c r="P3448" s="39" t="str">
        <f t="shared" si="879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6"/>
        <v/>
      </c>
      <c r="Z3448" s="18" t="str">
        <f t="shared" si="880"/>
        <v/>
      </c>
      <c r="AA3448" s="22"/>
      <c r="AB3448" s="21" t="str">
        <f t="shared" si="875"/>
        <v/>
      </c>
      <c r="AC3448" s="25" t="str">
        <f t="shared" si="881"/>
        <v/>
      </c>
      <c r="AD3448" s="149"/>
      <c r="AE3448" s="26" t="str">
        <f t="shared" si="882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3"/>
        <v>0</v>
      </c>
      <c r="AJ3448" s="27">
        <f t="shared" si="884"/>
        <v>0</v>
      </c>
      <c r="AK3448" s="28" t="str">
        <f t="shared" si="885"/>
        <v/>
      </c>
      <c r="AL3448" s="24"/>
      <c r="AM3448" s="24"/>
      <c r="AN3448" s="24"/>
      <c r="AO3448" s="24"/>
      <c r="AP3448" s="28" t="str">
        <f t="shared" si="886"/>
        <v/>
      </c>
      <c r="AQ3448" s="28" t="str">
        <f t="shared" si="887"/>
        <v/>
      </c>
      <c r="AR3448" s="236">
        <f t="shared" si="872"/>
        <v>0</v>
      </c>
      <c r="AS3448" s="22" t="str">
        <f t="shared" si="871"/>
        <v/>
      </c>
      <c r="AT3448" s="238" t="str">
        <f t="shared" si="873"/>
        <v/>
      </c>
    </row>
    <row r="3449" spans="1:46" s="12" customFormat="1">
      <c r="A3449" s="22"/>
      <c r="B3449" s="23"/>
      <c r="C3449" s="23"/>
      <c r="D3449" s="39" t="str">
        <f t="shared" si="877"/>
        <v/>
      </c>
      <c r="E3449" s="22"/>
      <c r="F3449" s="23"/>
      <c r="G3449" s="23"/>
      <c r="H3449" s="29"/>
      <c r="I3449" s="39" t="str">
        <f t="shared" si="878"/>
        <v/>
      </c>
      <c r="J3449" s="29"/>
      <c r="K3449" s="29"/>
      <c r="L3449" s="24"/>
      <c r="M3449" s="22"/>
      <c r="N3449" s="22"/>
      <c r="O3449" s="22"/>
      <c r="P3449" s="39" t="str">
        <f t="shared" si="879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6"/>
        <v/>
      </c>
      <c r="Z3449" s="18" t="str">
        <f t="shared" si="880"/>
        <v/>
      </c>
      <c r="AA3449" s="22"/>
      <c r="AB3449" s="21" t="str">
        <f t="shared" si="875"/>
        <v/>
      </c>
      <c r="AC3449" s="25" t="str">
        <f t="shared" si="881"/>
        <v/>
      </c>
      <c r="AD3449" s="149"/>
      <c r="AE3449" s="26" t="str">
        <f t="shared" si="882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3"/>
        <v>0</v>
      </c>
      <c r="AJ3449" s="27">
        <f t="shared" si="884"/>
        <v>0</v>
      </c>
      <c r="AK3449" s="28" t="str">
        <f t="shared" si="885"/>
        <v/>
      </c>
      <c r="AL3449" s="24"/>
      <c r="AM3449" s="24"/>
      <c r="AN3449" s="24"/>
      <c r="AO3449" s="24"/>
      <c r="AP3449" s="28" t="str">
        <f t="shared" si="886"/>
        <v/>
      </c>
      <c r="AQ3449" s="28" t="str">
        <f t="shared" si="887"/>
        <v/>
      </c>
      <c r="AR3449" s="236">
        <f t="shared" si="872"/>
        <v>0</v>
      </c>
      <c r="AS3449" s="22" t="str">
        <f t="shared" si="871"/>
        <v/>
      </c>
      <c r="AT3449" s="238" t="str">
        <f t="shared" si="873"/>
        <v/>
      </c>
    </row>
    <row r="3450" spans="1:46" s="12" customFormat="1">
      <c r="A3450" s="22"/>
      <c r="B3450" s="23"/>
      <c r="C3450" s="23"/>
      <c r="D3450" s="39" t="str">
        <f t="shared" si="877"/>
        <v/>
      </c>
      <c r="E3450" s="22"/>
      <c r="F3450" s="23"/>
      <c r="G3450" s="23"/>
      <c r="H3450" s="29"/>
      <c r="I3450" s="39" t="str">
        <f t="shared" si="878"/>
        <v/>
      </c>
      <c r="J3450" s="29"/>
      <c r="K3450" s="29"/>
      <c r="L3450" s="24"/>
      <c r="M3450" s="22"/>
      <c r="N3450" s="22"/>
      <c r="O3450" s="22"/>
      <c r="P3450" s="39" t="str">
        <f t="shared" si="879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6"/>
        <v/>
      </c>
      <c r="Z3450" s="18" t="str">
        <f t="shared" si="880"/>
        <v/>
      </c>
      <c r="AA3450" s="22"/>
      <c r="AB3450" s="21" t="str">
        <f t="shared" si="875"/>
        <v/>
      </c>
      <c r="AC3450" s="25" t="str">
        <f t="shared" si="881"/>
        <v/>
      </c>
      <c r="AD3450" s="149"/>
      <c r="AE3450" s="26" t="str">
        <f t="shared" si="882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3"/>
        <v>0</v>
      </c>
      <c r="AJ3450" s="27">
        <f t="shared" si="884"/>
        <v>0</v>
      </c>
      <c r="AK3450" s="28" t="str">
        <f t="shared" si="885"/>
        <v/>
      </c>
      <c r="AL3450" s="24"/>
      <c r="AM3450" s="24"/>
      <c r="AN3450" s="24"/>
      <c r="AO3450" s="24"/>
      <c r="AP3450" s="28" t="str">
        <f t="shared" si="886"/>
        <v/>
      </c>
      <c r="AQ3450" s="28" t="str">
        <f t="shared" si="887"/>
        <v/>
      </c>
      <c r="AR3450" s="236">
        <f t="shared" si="872"/>
        <v>0</v>
      </c>
      <c r="AS3450" s="22" t="str">
        <f t="shared" si="871"/>
        <v/>
      </c>
      <c r="AT3450" s="238" t="str">
        <f t="shared" si="873"/>
        <v/>
      </c>
    </row>
    <row r="3451" spans="1:46" s="12" customFormat="1">
      <c r="A3451" s="22"/>
      <c r="B3451" s="23"/>
      <c r="C3451" s="23"/>
      <c r="D3451" s="39" t="str">
        <f t="shared" si="877"/>
        <v/>
      </c>
      <c r="E3451" s="22"/>
      <c r="F3451" s="23"/>
      <c r="G3451" s="23"/>
      <c r="H3451" s="29"/>
      <c r="I3451" s="39" t="str">
        <f t="shared" si="878"/>
        <v/>
      </c>
      <c r="J3451" s="29"/>
      <c r="K3451" s="29"/>
      <c r="L3451" s="24"/>
      <c r="M3451" s="22"/>
      <c r="N3451" s="22"/>
      <c r="O3451" s="22"/>
      <c r="P3451" s="39" t="str">
        <f t="shared" si="879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6"/>
        <v/>
      </c>
      <c r="Z3451" s="18" t="str">
        <f t="shared" si="880"/>
        <v/>
      </c>
      <c r="AA3451" s="22"/>
      <c r="AB3451" s="21" t="str">
        <f t="shared" si="875"/>
        <v/>
      </c>
      <c r="AC3451" s="25" t="str">
        <f t="shared" si="881"/>
        <v/>
      </c>
      <c r="AD3451" s="149"/>
      <c r="AE3451" s="26" t="str">
        <f t="shared" si="882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3"/>
        <v>0</v>
      </c>
      <c r="AJ3451" s="27">
        <f t="shared" si="884"/>
        <v>0</v>
      </c>
      <c r="AK3451" s="28" t="str">
        <f t="shared" si="885"/>
        <v/>
      </c>
      <c r="AL3451" s="24"/>
      <c r="AM3451" s="24"/>
      <c r="AN3451" s="24"/>
      <c r="AO3451" s="24"/>
      <c r="AP3451" s="28" t="str">
        <f t="shared" si="886"/>
        <v/>
      </c>
      <c r="AQ3451" s="28" t="str">
        <f t="shared" si="887"/>
        <v/>
      </c>
      <c r="AR3451" s="236">
        <f t="shared" si="872"/>
        <v>0</v>
      </c>
      <c r="AS3451" s="22" t="str">
        <f t="shared" si="871"/>
        <v/>
      </c>
      <c r="AT3451" s="238" t="str">
        <f t="shared" si="873"/>
        <v/>
      </c>
    </row>
    <row r="3452" spans="1:46" s="12" customFormat="1">
      <c r="A3452" s="22"/>
      <c r="B3452" s="23"/>
      <c r="C3452" s="23"/>
      <c r="D3452" s="39" t="str">
        <f t="shared" si="877"/>
        <v/>
      </c>
      <c r="E3452" s="22"/>
      <c r="F3452" s="23"/>
      <c r="G3452" s="23"/>
      <c r="H3452" s="29"/>
      <c r="I3452" s="39" t="str">
        <f t="shared" si="878"/>
        <v/>
      </c>
      <c r="J3452" s="29"/>
      <c r="K3452" s="29"/>
      <c r="L3452" s="24"/>
      <c r="M3452" s="22"/>
      <c r="N3452" s="22"/>
      <c r="O3452" s="22"/>
      <c r="P3452" s="39" t="str">
        <f t="shared" si="879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6"/>
        <v/>
      </c>
      <c r="Z3452" s="18" t="str">
        <f t="shared" si="880"/>
        <v/>
      </c>
      <c r="AA3452" s="22"/>
      <c r="AB3452" s="21" t="str">
        <f t="shared" si="875"/>
        <v/>
      </c>
      <c r="AC3452" s="25" t="str">
        <f t="shared" si="881"/>
        <v/>
      </c>
      <c r="AD3452" s="149"/>
      <c r="AE3452" s="26" t="str">
        <f t="shared" si="882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3"/>
        <v>0</v>
      </c>
      <c r="AJ3452" s="27">
        <f t="shared" si="884"/>
        <v>0</v>
      </c>
      <c r="AK3452" s="28" t="str">
        <f t="shared" si="885"/>
        <v/>
      </c>
      <c r="AL3452" s="24"/>
      <c r="AM3452" s="24"/>
      <c r="AN3452" s="24"/>
      <c r="AO3452" s="24"/>
      <c r="AP3452" s="28" t="str">
        <f t="shared" si="886"/>
        <v/>
      </c>
      <c r="AQ3452" s="28" t="str">
        <f t="shared" si="887"/>
        <v/>
      </c>
      <c r="AR3452" s="236">
        <f t="shared" si="872"/>
        <v>0</v>
      </c>
      <c r="AS3452" s="22" t="str">
        <f t="shared" si="871"/>
        <v/>
      </c>
      <c r="AT3452" s="238" t="str">
        <f t="shared" si="873"/>
        <v/>
      </c>
    </row>
    <row r="3453" spans="1:46" s="12" customFormat="1">
      <c r="A3453" s="22"/>
      <c r="B3453" s="23"/>
      <c r="C3453" s="23"/>
      <c r="D3453" s="39" t="str">
        <f t="shared" si="877"/>
        <v/>
      </c>
      <c r="E3453" s="22"/>
      <c r="F3453" s="23"/>
      <c r="G3453" s="23"/>
      <c r="H3453" s="29"/>
      <c r="I3453" s="39" t="str">
        <f t="shared" si="878"/>
        <v/>
      </c>
      <c r="J3453" s="29"/>
      <c r="K3453" s="29"/>
      <c r="L3453" s="24"/>
      <c r="M3453" s="22"/>
      <c r="N3453" s="22"/>
      <c r="O3453" s="22"/>
      <c r="P3453" s="39" t="str">
        <f t="shared" si="879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6"/>
        <v/>
      </c>
      <c r="Z3453" s="18" t="str">
        <f t="shared" si="880"/>
        <v/>
      </c>
      <c r="AA3453" s="22"/>
      <c r="AB3453" s="21" t="str">
        <f t="shared" si="875"/>
        <v/>
      </c>
      <c r="AC3453" s="25" t="str">
        <f t="shared" si="881"/>
        <v/>
      </c>
      <c r="AD3453" s="149"/>
      <c r="AE3453" s="26" t="str">
        <f t="shared" si="882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3"/>
        <v>0</v>
      </c>
      <c r="AJ3453" s="27">
        <f t="shared" si="884"/>
        <v>0</v>
      </c>
      <c r="AK3453" s="28" t="str">
        <f t="shared" si="885"/>
        <v/>
      </c>
      <c r="AL3453" s="24"/>
      <c r="AM3453" s="24"/>
      <c r="AN3453" s="24"/>
      <c r="AO3453" s="24"/>
      <c r="AP3453" s="28" t="str">
        <f t="shared" si="886"/>
        <v/>
      </c>
      <c r="AQ3453" s="28" t="str">
        <f t="shared" si="887"/>
        <v/>
      </c>
      <c r="AR3453" s="236">
        <f t="shared" si="872"/>
        <v>0</v>
      </c>
      <c r="AS3453" s="22" t="str">
        <f t="shared" si="871"/>
        <v/>
      </c>
      <c r="AT3453" s="238" t="str">
        <f t="shared" si="873"/>
        <v/>
      </c>
    </row>
    <row r="3454" spans="1:46" s="12" customFormat="1">
      <c r="A3454" s="22"/>
      <c r="B3454" s="23"/>
      <c r="C3454" s="23"/>
      <c r="D3454" s="39" t="str">
        <f t="shared" si="877"/>
        <v/>
      </c>
      <c r="E3454" s="22"/>
      <c r="F3454" s="23"/>
      <c r="G3454" s="23"/>
      <c r="H3454" s="29"/>
      <c r="I3454" s="39" t="str">
        <f t="shared" si="878"/>
        <v/>
      </c>
      <c r="J3454" s="29"/>
      <c r="K3454" s="29"/>
      <c r="L3454" s="24"/>
      <c r="M3454" s="22"/>
      <c r="N3454" s="22"/>
      <c r="O3454" s="22"/>
      <c r="P3454" s="39" t="str">
        <f t="shared" si="879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6"/>
        <v/>
      </c>
      <c r="Z3454" s="18" t="str">
        <f t="shared" si="880"/>
        <v/>
      </c>
      <c r="AA3454" s="22"/>
      <c r="AB3454" s="21" t="str">
        <f t="shared" si="875"/>
        <v/>
      </c>
      <c r="AC3454" s="25" t="str">
        <f t="shared" si="881"/>
        <v/>
      </c>
      <c r="AD3454" s="149"/>
      <c r="AE3454" s="26" t="str">
        <f t="shared" si="882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3"/>
        <v>0</v>
      </c>
      <c r="AJ3454" s="27">
        <f t="shared" si="884"/>
        <v>0</v>
      </c>
      <c r="AK3454" s="28" t="str">
        <f t="shared" si="885"/>
        <v/>
      </c>
      <c r="AL3454" s="24"/>
      <c r="AM3454" s="24"/>
      <c r="AN3454" s="24"/>
      <c r="AO3454" s="24"/>
      <c r="AP3454" s="28" t="str">
        <f t="shared" si="886"/>
        <v/>
      </c>
      <c r="AQ3454" s="28" t="str">
        <f t="shared" si="887"/>
        <v/>
      </c>
      <c r="AR3454" s="236">
        <f t="shared" si="872"/>
        <v>0</v>
      </c>
      <c r="AS3454" s="22" t="str">
        <f t="shared" si="871"/>
        <v/>
      </c>
      <c r="AT3454" s="238" t="str">
        <f t="shared" si="873"/>
        <v/>
      </c>
    </row>
    <row r="3455" spans="1:46" s="12" customFormat="1">
      <c r="A3455" s="22"/>
      <c r="B3455" s="23"/>
      <c r="C3455" s="23"/>
      <c r="D3455" s="39" t="str">
        <f t="shared" si="877"/>
        <v/>
      </c>
      <c r="E3455" s="22"/>
      <c r="F3455" s="23"/>
      <c r="G3455" s="23"/>
      <c r="H3455" s="29"/>
      <c r="I3455" s="39" t="str">
        <f t="shared" si="878"/>
        <v/>
      </c>
      <c r="J3455" s="29"/>
      <c r="K3455" s="29"/>
      <c r="L3455" s="24"/>
      <c r="M3455" s="22"/>
      <c r="N3455" s="22"/>
      <c r="O3455" s="22"/>
      <c r="P3455" s="39" t="str">
        <f t="shared" si="879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6"/>
        <v/>
      </c>
      <c r="Z3455" s="18" t="str">
        <f t="shared" si="880"/>
        <v/>
      </c>
      <c r="AA3455" s="22"/>
      <c r="AB3455" s="21" t="str">
        <f t="shared" si="875"/>
        <v/>
      </c>
      <c r="AC3455" s="25" t="str">
        <f t="shared" si="881"/>
        <v/>
      </c>
      <c r="AD3455" s="149"/>
      <c r="AE3455" s="26" t="str">
        <f t="shared" si="882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3"/>
        <v>0</v>
      </c>
      <c r="AJ3455" s="27">
        <f t="shared" si="884"/>
        <v>0</v>
      </c>
      <c r="AK3455" s="28" t="str">
        <f t="shared" si="885"/>
        <v/>
      </c>
      <c r="AL3455" s="24"/>
      <c r="AM3455" s="24"/>
      <c r="AN3455" s="24"/>
      <c r="AO3455" s="24"/>
      <c r="AP3455" s="28" t="str">
        <f t="shared" si="886"/>
        <v/>
      </c>
      <c r="AQ3455" s="28" t="str">
        <f t="shared" si="887"/>
        <v/>
      </c>
      <c r="AR3455" s="236">
        <f t="shared" si="872"/>
        <v>0</v>
      </c>
      <c r="AS3455" s="22" t="str">
        <f t="shared" si="871"/>
        <v/>
      </c>
      <c r="AT3455" s="238" t="str">
        <f t="shared" si="873"/>
        <v/>
      </c>
    </row>
    <row r="3456" spans="1:46" s="12" customFormat="1">
      <c r="A3456" s="22"/>
      <c r="B3456" s="23"/>
      <c r="C3456" s="23"/>
      <c r="D3456" s="39" t="str">
        <f t="shared" si="877"/>
        <v/>
      </c>
      <c r="E3456" s="22"/>
      <c r="F3456" s="23"/>
      <c r="G3456" s="23"/>
      <c r="H3456" s="29"/>
      <c r="I3456" s="39" t="str">
        <f t="shared" si="878"/>
        <v/>
      </c>
      <c r="J3456" s="29"/>
      <c r="K3456" s="29"/>
      <c r="L3456" s="24"/>
      <c r="M3456" s="22"/>
      <c r="N3456" s="22"/>
      <c r="O3456" s="22"/>
      <c r="P3456" s="39" t="str">
        <f t="shared" si="879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6"/>
        <v/>
      </c>
      <c r="Z3456" s="18" t="str">
        <f t="shared" si="880"/>
        <v/>
      </c>
      <c r="AA3456" s="22"/>
      <c r="AB3456" s="21" t="str">
        <f t="shared" si="875"/>
        <v/>
      </c>
      <c r="AC3456" s="25" t="str">
        <f t="shared" si="881"/>
        <v/>
      </c>
      <c r="AD3456" s="149"/>
      <c r="AE3456" s="26" t="str">
        <f t="shared" si="882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3"/>
        <v>0</v>
      </c>
      <c r="AJ3456" s="27">
        <f t="shared" si="884"/>
        <v>0</v>
      </c>
      <c r="AK3456" s="28" t="str">
        <f t="shared" si="885"/>
        <v/>
      </c>
      <c r="AL3456" s="24"/>
      <c r="AM3456" s="24"/>
      <c r="AN3456" s="24"/>
      <c r="AO3456" s="24"/>
      <c r="AP3456" s="28" t="str">
        <f t="shared" si="886"/>
        <v/>
      </c>
      <c r="AQ3456" s="28" t="str">
        <f t="shared" si="887"/>
        <v/>
      </c>
      <c r="AR3456" s="236">
        <f t="shared" si="872"/>
        <v>0</v>
      </c>
      <c r="AS3456" s="22" t="str">
        <f t="shared" si="871"/>
        <v/>
      </c>
      <c r="AT3456" s="238" t="str">
        <f t="shared" si="873"/>
        <v/>
      </c>
    </row>
    <row r="3457" spans="1:46" s="12" customFormat="1">
      <c r="A3457" s="22"/>
      <c r="B3457" s="23"/>
      <c r="C3457" s="23"/>
      <c r="D3457" s="39" t="str">
        <f t="shared" si="877"/>
        <v/>
      </c>
      <c r="E3457" s="22"/>
      <c r="F3457" s="23"/>
      <c r="G3457" s="23"/>
      <c r="H3457" s="29"/>
      <c r="I3457" s="39" t="str">
        <f t="shared" si="878"/>
        <v/>
      </c>
      <c r="J3457" s="29"/>
      <c r="K3457" s="29"/>
      <c r="L3457" s="24"/>
      <c r="M3457" s="22"/>
      <c r="N3457" s="22"/>
      <c r="O3457" s="22"/>
      <c r="P3457" s="39" t="str">
        <f t="shared" si="879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6"/>
        <v/>
      </c>
      <c r="Z3457" s="18" t="str">
        <f t="shared" si="880"/>
        <v/>
      </c>
      <c r="AA3457" s="22"/>
      <c r="AB3457" s="21" t="str">
        <f t="shared" ref="AB3457:AB3488" si="888">IF(AND(R3457&lt;&gt;"C66",R3457&lt;&gt;""),Z3457/Y3457*AA3457,"")</f>
        <v/>
      </c>
      <c r="AC3457" s="25" t="str">
        <f t="shared" si="881"/>
        <v/>
      </c>
      <c r="AD3457" s="149"/>
      <c r="AE3457" s="26" t="str">
        <f t="shared" si="882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3"/>
        <v>0</v>
      </c>
      <c r="AJ3457" s="27">
        <f t="shared" si="884"/>
        <v>0</v>
      </c>
      <c r="AK3457" s="28" t="str">
        <f t="shared" si="885"/>
        <v/>
      </c>
      <c r="AL3457" s="24"/>
      <c r="AM3457" s="24"/>
      <c r="AN3457" s="24"/>
      <c r="AO3457" s="24"/>
      <c r="AP3457" s="28" t="str">
        <f t="shared" si="886"/>
        <v/>
      </c>
      <c r="AQ3457" s="28" t="str">
        <f t="shared" si="887"/>
        <v/>
      </c>
      <c r="AR3457" s="236">
        <f t="shared" si="872"/>
        <v>0</v>
      </c>
      <c r="AS3457" s="22" t="str">
        <f t="shared" si="871"/>
        <v/>
      </c>
      <c r="AT3457" s="238" t="str">
        <f t="shared" si="873"/>
        <v/>
      </c>
    </row>
    <row r="3458" spans="1:46" s="12" customFormat="1">
      <c r="A3458" s="22"/>
      <c r="B3458" s="23"/>
      <c r="C3458" s="23"/>
      <c r="D3458" s="39" t="str">
        <f t="shared" si="877"/>
        <v/>
      </c>
      <c r="E3458" s="22"/>
      <c r="F3458" s="23"/>
      <c r="G3458" s="23"/>
      <c r="H3458" s="29"/>
      <c r="I3458" s="39" t="str">
        <f t="shared" si="878"/>
        <v/>
      </c>
      <c r="J3458" s="29"/>
      <c r="K3458" s="29"/>
      <c r="L3458" s="24"/>
      <c r="M3458" s="22"/>
      <c r="N3458" s="22"/>
      <c r="O3458" s="22"/>
      <c r="P3458" s="39" t="str">
        <f t="shared" si="879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6"/>
        <v/>
      </c>
      <c r="Z3458" s="18" t="str">
        <f t="shared" si="880"/>
        <v/>
      </c>
      <c r="AA3458" s="22"/>
      <c r="AB3458" s="21" t="str">
        <f t="shared" si="888"/>
        <v/>
      </c>
      <c r="AC3458" s="25" t="str">
        <f t="shared" si="881"/>
        <v/>
      </c>
      <c r="AD3458" s="149"/>
      <c r="AE3458" s="26" t="str">
        <f t="shared" si="882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3"/>
        <v>0</v>
      </c>
      <c r="AJ3458" s="27">
        <f t="shared" si="884"/>
        <v>0</v>
      </c>
      <c r="AK3458" s="28" t="str">
        <f t="shared" si="885"/>
        <v/>
      </c>
      <c r="AL3458" s="24"/>
      <c r="AM3458" s="24"/>
      <c r="AN3458" s="24"/>
      <c r="AO3458" s="24"/>
      <c r="AP3458" s="28" t="str">
        <f t="shared" si="886"/>
        <v/>
      </c>
      <c r="AQ3458" s="28" t="str">
        <f t="shared" si="887"/>
        <v/>
      </c>
      <c r="AR3458" s="236">
        <f t="shared" si="872"/>
        <v>0</v>
      </c>
      <c r="AS3458" s="22" t="str">
        <f t="shared" ref="AS3458:AS3514" si="889">IFERROR(IF(OR(G3458="TBA", G3458=""), "", DATEDIF(DATE(B3458, C3458, 1), DATE(F3458, G3458, 1), "M")),"")</f>
        <v/>
      </c>
      <c r="AT3458" s="238" t="str">
        <f t="shared" si="873"/>
        <v/>
      </c>
    </row>
    <row r="3459" spans="1:46" s="12" customFormat="1">
      <c r="A3459" s="22"/>
      <c r="B3459" s="23"/>
      <c r="C3459" s="23"/>
      <c r="D3459" s="39" t="str">
        <f t="shared" si="877"/>
        <v/>
      </c>
      <c r="E3459" s="22"/>
      <c r="F3459" s="23"/>
      <c r="G3459" s="23"/>
      <c r="H3459" s="29"/>
      <c r="I3459" s="39" t="str">
        <f t="shared" si="878"/>
        <v/>
      </c>
      <c r="J3459" s="29"/>
      <c r="K3459" s="29"/>
      <c r="L3459" s="24"/>
      <c r="M3459" s="22"/>
      <c r="N3459" s="22"/>
      <c r="O3459" s="22"/>
      <c r="P3459" s="39" t="str">
        <f t="shared" si="879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6"/>
        <v/>
      </c>
      <c r="Z3459" s="18" t="str">
        <f t="shared" si="880"/>
        <v/>
      </c>
      <c r="AA3459" s="22"/>
      <c r="AB3459" s="21" t="str">
        <f t="shared" si="888"/>
        <v/>
      </c>
      <c r="AC3459" s="25" t="str">
        <f t="shared" si="881"/>
        <v/>
      </c>
      <c r="AD3459" s="149"/>
      <c r="AE3459" s="26" t="str">
        <f t="shared" si="882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3"/>
        <v>0</v>
      </c>
      <c r="AJ3459" s="27">
        <f t="shared" si="884"/>
        <v>0</v>
      </c>
      <c r="AK3459" s="28" t="str">
        <f t="shared" si="885"/>
        <v/>
      </c>
      <c r="AL3459" s="24"/>
      <c r="AM3459" s="24"/>
      <c r="AN3459" s="24"/>
      <c r="AO3459" s="24"/>
      <c r="AP3459" s="28" t="str">
        <f t="shared" si="886"/>
        <v/>
      </c>
      <c r="AQ3459" s="28" t="str">
        <f t="shared" si="887"/>
        <v/>
      </c>
      <c r="AR3459" s="236">
        <f t="shared" ref="AR3459:AR3514" si="890">IFERROR(IF(AND(M3459="YAMAHA", R3459="C28"), "YAMAHA_Non_Mounter", IF(AND(M3459="YAMAHA", R3459="C49"), "YAMAHA_Mounter", M3459)),"")</f>
        <v>0</v>
      </c>
      <c r="AS3459" s="22" t="str">
        <f t="shared" si="889"/>
        <v/>
      </c>
      <c r="AT3459" s="238" t="str">
        <f t="shared" ref="AT3459:AT3514" si="891">IF(ISNUMBER(AS3459), IF(AS3459&gt;=0, IF(AS3459&lt;=3, "0-3 months", IF(AS3459&lt;=6, "4-6 months", "&gt; 6 months"))), "")</f>
        <v/>
      </c>
    </row>
    <row r="3460" spans="1:46" s="12" customFormat="1">
      <c r="A3460" s="22"/>
      <c r="B3460" s="23"/>
      <c r="C3460" s="23"/>
      <c r="D3460" s="39" t="str">
        <f t="shared" si="877"/>
        <v/>
      </c>
      <c r="E3460" s="22"/>
      <c r="F3460" s="23"/>
      <c r="G3460" s="23"/>
      <c r="H3460" s="29"/>
      <c r="I3460" s="39" t="str">
        <f t="shared" si="878"/>
        <v/>
      </c>
      <c r="J3460" s="29"/>
      <c r="K3460" s="29"/>
      <c r="L3460" s="24"/>
      <c r="M3460" s="22"/>
      <c r="N3460" s="22"/>
      <c r="O3460" s="22"/>
      <c r="P3460" s="39" t="str">
        <f t="shared" si="879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892">IF(W3460="","",IF(W3460="RMB","1.13", "1"))</f>
        <v/>
      </c>
      <c r="Z3460" s="18" t="str">
        <f t="shared" si="880"/>
        <v/>
      </c>
      <c r="AA3460" s="22"/>
      <c r="AB3460" s="21" t="str">
        <f t="shared" si="888"/>
        <v/>
      </c>
      <c r="AC3460" s="25" t="str">
        <f t="shared" si="881"/>
        <v/>
      </c>
      <c r="AD3460" s="149"/>
      <c r="AE3460" s="26" t="str">
        <f t="shared" si="882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3"/>
        <v>0</v>
      </c>
      <c r="AJ3460" s="27">
        <f t="shared" si="884"/>
        <v>0</v>
      </c>
      <c r="AK3460" s="28" t="str">
        <f t="shared" si="885"/>
        <v/>
      </c>
      <c r="AL3460" s="24"/>
      <c r="AM3460" s="24"/>
      <c r="AN3460" s="24"/>
      <c r="AO3460" s="24"/>
      <c r="AP3460" s="28" t="str">
        <f t="shared" si="886"/>
        <v/>
      </c>
      <c r="AQ3460" s="28" t="str">
        <f t="shared" si="887"/>
        <v/>
      </c>
      <c r="AR3460" s="236">
        <f t="shared" si="890"/>
        <v>0</v>
      </c>
      <c r="AS3460" s="22" t="str">
        <f t="shared" si="889"/>
        <v/>
      </c>
      <c r="AT3460" s="238" t="str">
        <f t="shared" si="891"/>
        <v/>
      </c>
    </row>
    <row r="3461" spans="1:46" s="12" customFormat="1">
      <c r="A3461" s="22"/>
      <c r="B3461" s="23"/>
      <c r="C3461" s="23"/>
      <c r="D3461" s="39" t="str">
        <f t="shared" si="877"/>
        <v/>
      </c>
      <c r="E3461" s="22"/>
      <c r="F3461" s="23"/>
      <c r="G3461" s="23"/>
      <c r="H3461" s="29"/>
      <c r="I3461" s="39" t="str">
        <f t="shared" si="878"/>
        <v/>
      </c>
      <c r="J3461" s="29"/>
      <c r="K3461" s="29"/>
      <c r="L3461" s="24"/>
      <c r="M3461" s="22"/>
      <c r="N3461" s="22"/>
      <c r="O3461" s="22"/>
      <c r="P3461" s="39" t="str">
        <f t="shared" si="879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892"/>
        <v/>
      </c>
      <c r="Z3461" s="18" t="str">
        <f t="shared" si="880"/>
        <v/>
      </c>
      <c r="AA3461" s="22"/>
      <c r="AB3461" s="21" t="str">
        <f t="shared" si="888"/>
        <v/>
      </c>
      <c r="AC3461" s="25" t="str">
        <f t="shared" si="881"/>
        <v/>
      </c>
      <c r="AD3461" s="149"/>
      <c r="AE3461" s="26" t="str">
        <f t="shared" si="882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3"/>
        <v>0</v>
      </c>
      <c r="AJ3461" s="27">
        <f t="shared" si="884"/>
        <v>0</v>
      </c>
      <c r="AK3461" s="28" t="str">
        <f t="shared" si="885"/>
        <v/>
      </c>
      <c r="AL3461" s="24"/>
      <c r="AM3461" s="24"/>
      <c r="AN3461" s="24"/>
      <c r="AO3461" s="24"/>
      <c r="AP3461" s="28" t="str">
        <f t="shared" si="886"/>
        <v/>
      </c>
      <c r="AQ3461" s="28" t="str">
        <f t="shared" si="887"/>
        <v/>
      </c>
      <c r="AR3461" s="236">
        <f t="shared" si="890"/>
        <v>0</v>
      </c>
      <c r="AS3461" s="22" t="str">
        <f t="shared" si="889"/>
        <v/>
      </c>
      <c r="AT3461" s="238" t="str">
        <f t="shared" si="891"/>
        <v/>
      </c>
    </row>
    <row r="3462" spans="1:46" s="12" customFormat="1">
      <c r="A3462" s="22"/>
      <c r="B3462" s="23"/>
      <c r="C3462" s="23"/>
      <c r="D3462" s="39" t="str">
        <f t="shared" si="877"/>
        <v/>
      </c>
      <c r="E3462" s="22"/>
      <c r="F3462" s="23"/>
      <c r="G3462" s="23"/>
      <c r="H3462" s="29"/>
      <c r="I3462" s="39" t="str">
        <f t="shared" si="878"/>
        <v/>
      </c>
      <c r="J3462" s="29"/>
      <c r="K3462" s="29"/>
      <c r="L3462" s="24"/>
      <c r="M3462" s="22"/>
      <c r="N3462" s="22"/>
      <c r="O3462" s="22"/>
      <c r="P3462" s="39" t="str">
        <f t="shared" si="879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2"/>
        <v/>
      </c>
      <c r="Z3462" s="18" t="str">
        <f t="shared" si="880"/>
        <v/>
      </c>
      <c r="AA3462" s="22"/>
      <c r="AB3462" s="21" t="str">
        <f t="shared" si="888"/>
        <v/>
      </c>
      <c r="AC3462" s="25" t="str">
        <f t="shared" si="881"/>
        <v/>
      </c>
      <c r="AD3462" s="149"/>
      <c r="AE3462" s="26" t="str">
        <f t="shared" si="882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3"/>
        <v>0</v>
      </c>
      <c r="AJ3462" s="27">
        <f t="shared" si="884"/>
        <v>0</v>
      </c>
      <c r="AK3462" s="28" t="str">
        <f t="shared" si="885"/>
        <v/>
      </c>
      <c r="AL3462" s="24"/>
      <c r="AM3462" s="24"/>
      <c r="AN3462" s="24"/>
      <c r="AO3462" s="24"/>
      <c r="AP3462" s="28" t="str">
        <f t="shared" si="886"/>
        <v/>
      </c>
      <c r="AQ3462" s="28" t="str">
        <f t="shared" si="887"/>
        <v/>
      </c>
      <c r="AR3462" s="236">
        <f t="shared" si="890"/>
        <v>0</v>
      </c>
      <c r="AS3462" s="22" t="str">
        <f t="shared" si="889"/>
        <v/>
      </c>
      <c r="AT3462" s="238" t="str">
        <f t="shared" si="891"/>
        <v/>
      </c>
    </row>
    <row r="3463" spans="1:46" s="12" customFormat="1">
      <c r="A3463" s="22"/>
      <c r="B3463" s="23"/>
      <c r="C3463" s="23"/>
      <c r="D3463" s="39" t="str">
        <f t="shared" si="877"/>
        <v/>
      </c>
      <c r="E3463" s="22"/>
      <c r="F3463" s="23"/>
      <c r="G3463" s="23"/>
      <c r="H3463" s="29"/>
      <c r="I3463" s="39" t="str">
        <f t="shared" si="878"/>
        <v/>
      </c>
      <c r="J3463" s="29"/>
      <c r="K3463" s="29"/>
      <c r="L3463" s="24"/>
      <c r="M3463" s="22"/>
      <c r="N3463" s="22"/>
      <c r="O3463" s="22"/>
      <c r="P3463" s="39" t="str">
        <f t="shared" si="879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2"/>
        <v/>
      </c>
      <c r="Z3463" s="18" t="str">
        <f t="shared" si="880"/>
        <v/>
      </c>
      <c r="AA3463" s="22"/>
      <c r="AB3463" s="21" t="str">
        <f t="shared" si="888"/>
        <v/>
      </c>
      <c r="AC3463" s="25" t="str">
        <f t="shared" si="881"/>
        <v/>
      </c>
      <c r="AD3463" s="149"/>
      <c r="AE3463" s="26" t="str">
        <f t="shared" si="882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3"/>
        <v>0</v>
      </c>
      <c r="AJ3463" s="27">
        <f t="shared" si="884"/>
        <v>0</v>
      </c>
      <c r="AK3463" s="28" t="str">
        <f t="shared" si="885"/>
        <v/>
      </c>
      <c r="AL3463" s="24"/>
      <c r="AM3463" s="24"/>
      <c r="AN3463" s="24"/>
      <c r="AO3463" s="24"/>
      <c r="AP3463" s="28" t="str">
        <f t="shared" si="886"/>
        <v/>
      </c>
      <c r="AQ3463" s="28" t="str">
        <f t="shared" si="887"/>
        <v/>
      </c>
      <c r="AR3463" s="236">
        <f t="shared" si="890"/>
        <v>0</v>
      </c>
      <c r="AS3463" s="22" t="str">
        <f t="shared" si="889"/>
        <v/>
      </c>
      <c r="AT3463" s="238" t="str">
        <f t="shared" si="891"/>
        <v/>
      </c>
    </row>
    <row r="3464" spans="1:46" s="12" customFormat="1">
      <c r="A3464" s="22"/>
      <c r="B3464" s="23"/>
      <c r="C3464" s="23"/>
      <c r="D3464" s="39" t="str">
        <f t="shared" si="877"/>
        <v/>
      </c>
      <c r="E3464" s="22"/>
      <c r="F3464" s="23"/>
      <c r="G3464" s="23"/>
      <c r="H3464" s="29"/>
      <c r="I3464" s="39" t="str">
        <f t="shared" si="878"/>
        <v/>
      </c>
      <c r="J3464" s="29"/>
      <c r="K3464" s="29"/>
      <c r="L3464" s="24"/>
      <c r="M3464" s="22"/>
      <c r="N3464" s="22"/>
      <c r="O3464" s="22"/>
      <c r="P3464" s="39" t="str">
        <f t="shared" si="879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2"/>
        <v/>
      </c>
      <c r="Z3464" s="18" t="str">
        <f t="shared" si="880"/>
        <v/>
      </c>
      <c r="AA3464" s="22"/>
      <c r="AB3464" s="21" t="str">
        <f t="shared" si="888"/>
        <v/>
      </c>
      <c r="AC3464" s="25" t="str">
        <f t="shared" si="881"/>
        <v/>
      </c>
      <c r="AD3464" s="149"/>
      <c r="AE3464" s="26" t="str">
        <f t="shared" si="882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3"/>
        <v>0</v>
      </c>
      <c r="AJ3464" s="27">
        <f t="shared" si="884"/>
        <v>0</v>
      </c>
      <c r="AK3464" s="28" t="str">
        <f t="shared" si="885"/>
        <v/>
      </c>
      <c r="AL3464" s="24"/>
      <c r="AM3464" s="24"/>
      <c r="AN3464" s="24"/>
      <c r="AO3464" s="24"/>
      <c r="AP3464" s="28" t="str">
        <f t="shared" si="886"/>
        <v/>
      </c>
      <c r="AQ3464" s="28" t="str">
        <f t="shared" si="887"/>
        <v/>
      </c>
      <c r="AR3464" s="236">
        <f t="shared" si="890"/>
        <v>0</v>
      </c>
      <c r="AS3464" s="22" t="str">
        <f t="shared" si="889"/>
        <v/>
      </c>
      <c r="AT3464" s="238" t="str">
        <f t="shared" si="891"/>
        <v/>
      </c>
    </row>
    <row r="3465" spans="1:46" s="12" customFormat="1">
      <c r="A3465" s="22"/>
      <c r="B3465" s="23"/>
      <c r="C3465" s="23"/>
      <c r="D3465" s="39" t="str">
        <f t="shared" si="877"/>
        <v/>
      </c>
      <c r="E3465" s="22"/>
      <c r="F3465" s="23"/>
      <c r="G3465" s="23"/>
      <c r="H3465" s="29"/>
      <c r="I3465" s="39" t="str">
        <f t="shared" si="878"/>
        <v/>
      </c>
      <c r="J3465" s="29"/>
      <c r="K3465" s="29"/>
      <c r="L3465" s="24"/>
      <c r="M3465" s="22"/>
      <c r="N3465" s="22"/>
      <c r="O3465" s="22"/>
      <c r="P3465" s="39" t="str">
        <f t="shared" si="879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2"/>
        <v/>
      </c>
      <c r="Z3465" s="18" t="str">
        <f t="shared" si="880"/>
        <v/>
      </c>
      <c r="AA3465" s="22"/>
      <c r="AB3465" s="21" t="str">
        <f t="shared" si="888"/>
        <v/>
      </c>
      <c r="AC3465" s="25" t="str">
        <f t="shared" si="881"/>
        <v/>
      </c>
      <c r="AD3465" s="149"/>
      <c r="AE3465" s="26" t="str">
        <f t="shared" si="882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3"/>
        <v>0</v>
      </c>
      <c r="AJ3465" s="27">
        <f t="shared" si="884"/>
        <v>0</v>
      </c>
      <c r="AK3465" s="28" t="str">
        <f t="shared" si="885"/>
        <v/>
      </c>
      <c r="AL3465" s="24"/>
      <c r="AM3465" s="24"/>
      <c r="AN3465" s="24"/>
      <c r="AO3465" s="24"/>
      <c r="AP3465" s="28" t="str">
        <f t="shared" si="886"/>
        <v/>
      </c>
      <c r="AQ3465" s="28" t="str">
        <f t="shared" si="887"/>
        <v/>
      </c>
      <c r="AR3465" s="236">
        <f t="shared" si="890"/>
        <v>0</v>
      </c>
      <c r="AS3465" s="22" t="str">
        <f t="shared" si="889"/>
        <v/>
      </c>
      <c r="AT3465" s="238" t="str">
        <f t="shared" si="891"/>
        <v/>
      </c>
    </row>
    <row r="3466" spans="1:46" s="12" customFormat="1">
      <c r="A3466" s="22"/>
      <c r="B3466" s="23"/>
      <c r="C3466" s="23"/>
      <c r="D3466" s="39" t="str">
        <f t="shared" si="877"/>
        <v/>
      </c>
      <c r="E3466" s="22"/>
      <c r="F3466" s="23"/>
      <c r="G3466" s="23"/>
      <c r="H3466" s="29"/>
      <c r="I3466" s="39" t="str">
        <f t="shared" si="878"/>
        <v/>
      </c>
      <c r="J3466" s="29"/>
      <c r="K3466" s="29"/>
      <c r="L3466" s="24"/>
      <c r="M3466" s="22"/>
      <c r="N3466" s="22"/>
      <c r="O3466" s="22"/>
      <c r="P3466" s="39" t="str">
        <f t="shared" si="879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2"/>
        <v/>
      </c>
      <c r="Z3466" s="18" t="str">
        <f t="shared" si="880"/>
        <v/>
      </c>
      <c r="AA3466" s="22"/>
      <c r="AB3466" s="21" t="str">
        <f t="shared" si="888"/>
        <v/>
      </c>
      <c r="AC3466" s="25" t="str">
        <f t="shared" si="881"/>
        <v/>
      </c>
      <c r="AD3466" s="149"/>
      <c r="AE3466" s="26" t="str">
        <f t="shared" si="882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3"/>
        <v>0</v>
      </c>
      <c r="AJ3466" s="27">
        <f t="shared" si="884"/>
        <v>0</v>
      </c>
      <c r="AK3466" s="28" t="str">
        <f t="shared" si="885"/>
        <v/>
      </c>
      <c r="AL3466" s="24"/>
      <c r="AM3466" s="24"/>
      <c r="AN3466" s="24"/>
      <c r="AO3466" s="24"/>
      <c r="AP3466" s="28" t="str">
        <f t="shared" si="886"/>
        <v/>
      </c>
      <c r="AQ3466" s="28" t="str">
        <f t="shared" si="887"/>
        <v/>
      </c>
      <c r="AR3466" s="236">
        <f t="shared" si="890"/>
        <v>0</v>
      </c>
      <c r="AS3466" s="22" t="str">
        <f t="shared" si="889"/>
        <v/>
      </c>
      <c r="AT3466" s="238" t="str">
        <f t="shared" si="891"/>
        <v/>
      </c>
    </row>
    <row r="3467" spans="1:46" s="12" customFormat="1">
      <c r="A3467" s="22"/>
      <c r="B3467" s="23"/>
      <c r="C3467" s="23"/>
      <c r="D3467" s="39" t="str">
        <f t="shared" si="877"/>
        <v/>
      </c>
      <c r="E3467" s="22"/>
      <c r="F3467" s="23"/>
      <c r="G3467" s="23"/>
      <c r="H3467" s="29"/>
      <c r="I3467" s="39" t="str">
        <f t="shared" si="878"/>
        <v/>
      </c>
      <c r="J3467" s="29"/>
      <c r="K3467" s="29"/>
      <c r="L3467" s="24"/>
      <c r="M3467" s="22"/>
      <c r="N3467" s="22"/>
      <c r="O3467" s="22"/>
      <c r="P3467" s="39" t="str">
        <f t="shared" si="879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2"/>
        <v/>
      </c>
      <c r="Z3467" s="18" t="str">
        <f t="shared" si="880"/>
        <v/>
      </c>
      <c r="AA3467" s="22"/>
      <c r="AB3467" s="21" t="str">
        <f t="shared" si="888"/>
        <v/>
      </c>
      <c r="AC3467" s="25" t="str">
        <f t="shared" si="881"/>
        <v/>
      </c>
      <c r="AD3467" s="149"/>
      <c r="AE3467" s="26" t="str">
        <f t="shared" si="882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3"/>
        <v>0</v>
      </c>
      <c r="AJ3467" s="27">
        <f t="shared" si="884"/>
        <v>0</v>
      </c>
      <c r="AK3467" s="28" t="str">
        <f t="shared" si="885"/>
        <v/>
      </c>
      <c r="AL3467" s="24"/>
      <c r="AM3467" s="24"/>
      <c r="AN3467" s="24"/>
      <c r="AO3467" s="24"/>
      <c r="AP3467" s="28" t="str">
        <f t="shared" si="886"/>
        <v/>
      </c>
      <c r="AQ3467" s="28" t="str">
        <f t="shared" si="887"/>
        <v/>
      </c>
      <c r="AR3467" s="236">
        <f t="shared" si="890"/>
        <v>0</v>
      </c>
      <c r="AS3467" s="22" t="str">
        <f t="shared" si="889"/>
        <v/>
      </c>
      <c r="AT3467" s="238" t="str">
        <f t="shared" si="891"/>
        <v/>
      </c>
    </row>
    <row r="3468" spans="1:46" s="12" customFormat="1">
      <c r="A3468" s="22"/>
      <c r="B3468" s="23"/>
      <c r="C3468" s="23"/>
      <c r="D3468" s="39" t="str">
        <f t="shared" si="877"/>
        <v/>
      </c>
      <c r="E3468" s="22"/>
      <c r="F3468" s="23"/>
      <c r="G3468" s="23"/>
      <c r="H3468" s="29"/>
      <c r="I3468" s="39" t="str">
        <f t="shared" si="878"/>
        <v/>
      </c>
      <c r="J3468" s="29"/>
      <c r="K3468" s="29"/>
      <c r="L3468" s="24"/>
      <c r="M3468" s="22"/>
      <c r="N3468" s="22"/>
      <c r="O3468" s="22"/>
      <c r="P3468" s="39" t="str">
        <f t="shared" si="879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2"/>
        <v/>
      </c>
      <c r="Z3468" s="18" t="str">
        <f t="shared" si="880"/>
        <v/>
      </c>
      <c r="AA3468" s="22"/>
      <c r="AB3468" s="21" t="str">
        <f t="shared" si="888"/>
        <v/>
      </c>
      <c r="AC3468" s="25" t="str">
        <f t="shared" si="881"/>
        <v/>
      </c>
      <c r="AD3468" s="149"/>
      <c r="AE3468" s="26" t="str">
        <f t="shared" si="882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3"/>
        <v>0</v>
      </c>
      <c r="AJ3468" s="27">
        <f t="shared" si="884"/>
        <v>0</v>
      </c>
      <c r="AK3468" s="28" t="str">
        <f t="shared" si="885"/>
        <v/>
      </c>
      <c r="AL3468" s="24"/>
      <c r="AM3468" s="24"/>
      <c r="AN3468" s="24"/>
      <c r="AO3468" s="24"/>
      <c r="AP3468" s="28" t="str">
        <f t="shared" si="886"/>
        <v/>
      </c>
      <c r="AQ3468" s="28" t="str">
        <f t="shared" si="887"/>
        <v/>
      </c>
      <c r="AR3468" s="236">
        <f t="shared" si="890"/>
        <v>0</v>
      </c>
      <c r="AS3468" s="22" t="str">
        <f t="shared" si="889"/>
        <v/>
      </c>
      <c r="AT3468" s="238" t="str">
        <f t="shared" si="891"/>
        <v/>
      </c>
    </row>
    <row r="3469" spans="1:46" s="12" customFormat="1">
      <c r="A3469" s="22"/>
      <c r="B3469" s="23"/>
      <c r="C3469" s="23"/>
      <c r="D3469" s="39" t="str">
        <f t="shared" si="877"/>
        <v/>
      </c>
      <c r="E3469" s="22"/>
      <c r="F3469" s="23"/>
      <c r="G3469" s="23"/>
      <c r="H3469" s="29"/>
      <c r="I3469" s="39" t="str">
        <f t="shared" si="878"/>
        <v/>
      </c>
      <c r="J3469" s="29"/>
      <c r="K3469" s="29"/>
      <c r="L3469" s="24"/>
      <c r="M3469" s="22"/>
      <c r="N3469" s="22"/>
      <c r="O3469" s="22"/>
      <c r="P3469" s="39" t="str">
        <f t="shared" si="879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2"/>
        <v/>
      </c>
      <c r="Z3469" s="18" t="str">
        <f t="shared" si="880"/>
        <v/>
      </c>
      <c r="AA3469" s="22"/>
      <c r="AB3469" s="21" t="str">
        <f t="shared" si="888"/>
        <v/>
      </c>
      <c r="AC3469" s="25" t="str">
        <f t="shared" si="881"/>
        <v/>
      </c>
      <c r="AD3469" s="149"/>
      <c r="AE3469" s="26" t="str">
        <f t="shared" si="882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3"/>
        <v>0</v>
      </c>
      <c r="AJ3469" s="27">
        <f t="shared" si="884"/>
        <v>0</v>
      </c>
      <c r="AK3469" s="28" t="str">
        <f t="shared" si="885"/>
        <v/>
      </c>
      <c r="AL3469" s="24"/>
      <c r="AM3469" s="24"/>
      <c r="AN3469" s="24"/>
      <c r="AO3469" s="24"/>
      <c r="AP3469" s="28" t="str">
        <f t="shared" si="886"/>
        <v/>
      </c>
      <c r="AQ3469" s="28" t="str">
        <f t="shared" si="887"/>
        <v/>
      </c>
      <c r="AR3469" s="236">
        <f t="shared" si="890"/>
        <v>0</v>
      </c>
      <c r="AS3469" s="22" t="str">
        <f t="shared" si="889"/>
        <v/>
      </c>
      <c r="AT3469" s="238" t="str">
        <f t="shared" si="891"/>
        <v/>
      </c>
    </row>
    <row r="3470" spans="1:46" s="12" customFormat="1">
      <c r="A3470" s="22"/>
      <c r="B3470" s="23"/>
      <c r="C3470" s="23"/>
      <c r="D3470" s="39" t="str">
        <f t="shared" si="877"/>
        <v/>
      </c>
      <c r="E3470" s="22"/>
      <c r="F3470" s="23"/>
      <c r="G3470" s="23"/>
      <c r="H3470" s="29"/>
      <c r="I3470" s="39" t="str">
        <f t="shared" si="878"/>
        <v/>
      </c>
      <c r="J3470" s="29"/>
      <c r="K3470" s="29"/>
      <c r="L3470" s="24"/>
      <c r="M3470" s="22"/>
      <c r="N3470" s="22"/>
      <c r="O3470" s="22"/>
      <c r="P3470" s="39" t="str">
        <f t="shared" si="879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2"/>
        <v/>
      </c>
      <c r="Z3470" s="18" t="str">
        <f t="shared" si="880"/>
        <v/>
      </c>
      <c r="AA3470" s="22"/>
      <c r="AB3470" s="21" t="str">
        <f t="shared" si="888"/>
        <v/>
      </c>
      <c r="AC3470" s="25" t="str">
        <f t="shared" si="881"/>
        <v/>
      </c>
      <c r="AD3470" s="149"/>
      <c r="AE3470" s="26" t="str">
        <f t="shared" si="882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3"/>
        <v>0</v>
      </c>
      <c r="AJ3470" s="27">
        <f t="shared" si="884"/>
        <v>0</v>
      </c>
      <c r="AK3470" s="28" t="str">
        <f t="shared" si="885"/>
        <v/>
      </c>
      <c r="AL3470" s="24"/>
      <c r="AM3470" s="24"/>
      <c r="AN3470" s="24"/>
      <c r="AO3470" s="24"/>
      <c r="AP3470" s="28" t="str">
        <f t="shared" si="886"/>
        <v/>
      </c>
      <c r="AQ3470" s="28" t="str">
        <f t="shared" si="887"/>
        <v/>
      </c>
      <c r="AR3470" s="236">
        <f t="shared" si="890"/>
        <v>0</v>
      </c>
      <c r="AS3470" s="22" t="str">
        <f t="shared" si="889"/>
        <v/>
      </c>
      <c r="AT3470" s="238" t="str">
        <f t="shared" si="891"/>
        <v/>
      </c>
    </row>
    <row r="3471" spans="1:46" s="12" customFormat="1">
      <c r="A3471" s="22"/>
      <c r="B3471" s="23"/>
      <c r="C3471" s="23"/>
      <c r="D3471" s="39" t="str">
        <f t="shared" si="877"/>
        <v/>
      </c>
      <c r="E3471" s="22"/>
      <c r="F3471" s="23"/>
      <c r="G3471" s="23"/>
      <c r="H3471" s="29"/>
      <c r="I3471" s="39" t="str">
        <f t="shared" si="878"/>
        <v/>
      </c>
      <c r="J3471" s="29"/>
      <c r="K3471" s="29"/>
      <c r="L3471" s="24"/>
      <c r="M3471" s="22"/>
      <c r="N3471" s="22"/>
      <c r="O3471" s="22"/>
      <c r="P3471" s="39" t="str">
        <f t="shared" si="879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2"/>
        <v/>
      </c>
      <c r="Z3471" s="18" t="str">
        <f t="shared" si="880"/>
        <v/>
      </c>
      <c r="AA3471" s="22"/>
      <c r="AB3471" s="21" t="str">
        <f t="shared" si="888"/>
        <v/>
      </c>
      <c r="AC3471" s="25" t="str">
        <f t="shared" si="881"/>
        <v/>
      </c>
      <c r="AD3471" s="149"/>
      <c r="AE3471" s="26" t="str">
        <f t="shared" si="882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3"/>
        <v>0</v>
      </c>
      <c r="AJ3471" s="27">
        <f t="shared" si="884"/>
        <v>0</v>
      </c>
      <c r="AK3471" s="28" t="str">
        <f t="shared" si="885"/>
        <v/>
      </c>
      <c r="AL3471" s="24"/>
      <c r="AM3471" s="24"/>
      <c r="AN3471" s="24"/>
      <c r="AO3471" s="24"/>
      <c r="AP3471" s="28" t="str">
        <f t="shared" si="886"/>
        <v/>
      </c>
      <c r="AQ3471" s="28" t="str">
        <f t="shared" si="887"/>
        <v/>
      </c>
      <c r="AR3471" s="236">
        <f t="shared" si="890"/>
        <v>0</v>
      </c>
      <c r="AS3471" s="22" t="str">
        <f t="shared" si="889"/>
        <v/>
      </c>
      <c r="AT3471" s="238" t="str">
        <f t="shared" si="891"/>
        <v/>
      </c>
    </row>
    <row r="3472" spans="1:46" s="12" customFormat="1">
      <c r="A3472" s="22"/>
      <c r="B3472" s="23"/>
      <c r="C3472" s="23"/>
      <c r="D3472" s="39" t="str">
        <f t="shared" si="877"/>
        <v/>
      </c>
      <c r="E3472" s="22"/>
      <c r="F3472" s="23"/>
      <c r="G3472" s="23"/>
      <c r="H3472" s="29"/>
      <c r="I3472" s="39" t="str">
        <f t="shared" si="878"/>
        <v/>
      </c>
      <c r="J3472" s="29"/>
      <c r="K3472" s="29"/>
      <c r="L3472" s="24"/>
      <c r="M3472" s="22"/>
      <c r="N3472" s="22"/>
      <c r="O3472" s="22"/>
      <c r="P3472" s="39" t="str">
        <f t="shared" si="879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2"/>
        <v/>
      </c>
      <c r="Z3472" s="18" t="str">
        <f t="shared" si="880"/>
        <v/>
      </c>
      <c r="AA3472" s="22"/>
      <c r="AB3472" s="21" t="str">
        <f t="shared" si="888"/>
        <v/>
      </c>
      <c r="AC3472" s="25" t="str">
        <f t="shared" si="881"/>
        <v/>
      </c>
      <c r="AD3472" s="149"/>
      <c r="AE3472" s="26" t="str">
        <f t="shared" si="882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3"/>
        <v>0</v>
      </c>
      <c r="AJ3472" s="27">
        <f t="shared" si="884"/>
        <v>0</v>
      </c>
      <c r="AK3472" s="28" t="str">
        <f t="shared" si="885"/>
        <v/>
      </c>
      <c r="AL3472" s="24"/>
      <c r="AM3472" s="24"/>
      <c r="AN3472" s="24"/>
      <c r="AO3472" s="24"/>
      <c r="AP3472" s="28" t="str">
        <f t="shared" si="886"/>
        <v/>
      </c>
      <c r="AQ3472" s="28" t="str">
        <f t="shared" si="887"/>
        <v/>
      </c>
      <c r="AR3472" s="236">
        <f t="shared" si="890"/>
        <v>0</v>
      </c>
      <c r="AS3472" s="22" t="str">
        <f t="shared" si="889"/>
        <v/>
      </c>
      <c r="AT3472" s="238" t="str">
        <f t="shared" si="891"/>
        <v/>
      </c>
    </row>
    <row r="3473" spans="1:46" s="12" customFormat="1">
      <c r="A3473" s="22"/>
      <c r="B3473" s="23"/>
      <c r="C3473" s="23"/>
      <c r="D3473" s="39" t="str">
        <f t="shared" si="877"/>
        <v/>
      </c>
      <c r="E3473" s="22"/>
      <c r="F3473" s="23"/>
      <c r="G3473" s="23"/>
      <c r="H3473" s="29"/>
      <c r="I3473" s="39" t="str">
        <f t="shared" si="878"/>
        <v/>
      </c>
      <c r="J3473" s="29"/>
      <c r="K3473" s="29"/>
      <c r="L3473" s="24"/>
      <c r="M3473" s="22"/>
      <c r="N3473" s="22"/>
      <c r="O3473" s="22"/>
      <c r="P3473" s="39" t="str">
        <f t="shared" si="879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2"/>
        <v/>
      </c>
      <c r="Z3473" s="18" t="str">
        <f t="shared" si="880"/>
        <v/>
      </c>
      <c r="AA3473" s="22"/>
      <c r="AB3473" s="21" t="str">
        <f t="shared" si="888"/>
        <v/>
      </c>
      <c r="AC3473" s="25" t="str">
        <f t="shared" si="881"/>
        <v/>
      </c>
      <c r="AD3473" s="149"/>
      <c r="AE3473" s="26" t="str">
        <f t="shared" si="882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3"/>
        <v>0</v>
      </c>
      <c r="AJ3473" s="27">
        <f t="shared" si="884"/>
        <v>0</v>
      </c>
      <c r="AK3473" s="28" t="str">
        <f t="shared" si="885"/>
        <v/>
      </c>
      <c r="AL3473" s="24"/>
      <c r="AM3473" s="24"/>
      <c r="AN3473" s="24"/>
      <c r="AO3473" s="24"/>
      <c r="AP3473" s="28" t="str">
        <f t="shared" si="886"/>
        <v/>
      </c>
      <c r="AQ3473" s="28" t="str">
        <f t="shared" si="887"/>
        <v/>
      </c>
      <c r="AR3473" s="236">
        <f t="shared" si="890"/>
        <v>0</v>
      </c>
      <c r="AS3473" s="22" t="str">
        <f t="shared" si="889"/>
        <v/>
      </c>
      <c r="AT3473" s="238" t="str">
        <f t="shared" si="891"/>
        <v/>
      </c>
    </row>
    <row r="3474" spans="1:46" s="12" customFormat="1">
      <c r="A3474" s="22"/>
      <c r="B3474" s="23"/>
      <c r="C3474" s="23"/>
      <c r="D3474" s="39" t="str">
        <f t="shared" si="877"/>
        <v/>
      </c>
      <c r="E3474" s="22"/>
      <c r="F3474" s="23"/>
      <c r="G3474" s="23"/>
      <c r="H3474" s="29"/>
      <c r="I3474" s="39" t="str">
        <f t="shared" si="878"/>
        <v/>
      </c>
      <c r="J3474" s="29"/>
      <c r="K3474" s="29"/>
      <c r="L3474" s="24"/>
      <c r="M3474" s="22"/>
      <c r="N3474" s="22"/>
      <c r="O3474" s="22"/>
      <c r="P3474" s="39" t="str">
        <f t="shared" si="879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2"/>
        <v/>
      </c>
      <c r="Z3474" s="18" t="str">
        <f t="shared" si="880"/>
        <v/>
      </c>
      <c r="AA3474" s="22"/>
      <c r="AB3474" s="21" t="str">
        <f t="shared" si="888"/>
        <v/>
      </c>
      <c r="AC3474" s="25" t="str">
        <f t="shared" si="881"/>
        <v/>
      </c>
      <c r="AD3474" s="149"/>
      <c r="AE3474" s="26" t="str">
        <f t="shared" si="882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3"/>
        <v>0</v>
      </c>
      <c r="AJ3474" s="27">
        <f t="shared" si="884"/>
        <v>0</v>
      </c>
      <c r="AK3474" s="28" t="str">
        <f t="shared" si="885"/>
        <v/>
      </c>
      <c r="AL3474" s="24"/>
      <c r="AM3474" s="24"/>
      <c r="AN3474" s="24"/>
      <c r="AO3474" s="24"/>
      <c r="AP3474" s="28" t="str">
        <f t="shared" si="886"/>
        <v/>
      </c>
      <c r="AQ3474" s="28" t="str">
        <f t="shared" si="887"/>
        <v/>
      </c>
      <c r="AR3474" s="236">
        <f t="shared" si="890"/>
        <v>0</v>
      </c>
      <c r="AS3474" s="22" t="str">
        <f t="shared" si="889"/>
        <v/>
      </c>
      <c r="AT3474" s="238" t="str">
        <f t="shared" si="891"/>
        <v/>
      </c>
    </row>
    <row r="3475" spans="1:46" s="12" customFormat="1">
      <c r="A3475" s="22"/>
      <c r="B3475" s="23"/>
      <c r="C3475" s="23"/>
      <c r="D3475" s="39" t="str">
        <f t="shared" si="877"/>
        <v/>
      </c>
      <c r="E3475" s="22"/>
      <c r="F3475" s="23"/>
      <c r="G3475" s="23"/>
      <c r="H3475" s="29"/>
      <c r="I3475" s="39" t="str">
        <f t="shared" si="878"/>
        <v/>
      </c>
      <c r="J3475" s="29"/>
      <c r="K3475" s="29"/>
      <c r="L3475" s="24"/>
      <c r="M3475" s="22"/>
      <c r="N3475" s="22"/>
      <c r="O3475" s="22"/>
      <c r="P3475" s="39" t="str">
        <f t="shared" si="879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2"/>
        <v/>
      </c>
      <c r="Z3475" s="18" t="str">
        <f t="shared" si="880"/>
        <v/>
      </c>
      <c r="AA3475" s="22"/>
      <c r="AB3475" s="21" t="str">
        <f t="shared" si="888"/>
        <v/>
      </c>
      <c r="AC3475" s="25" t="str">
        <f t="shared" si="881"/>
        <v/>
      </c>
      <c r="AD3475" s="149"/>
      <c r="AE3475" s="26" t="str">
        <f t="shared" si="882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3"/>
        <v>0</v>
      </c>
      <c r="AJ3475" s="27">
        <f t="shared" si="884"/>
        <v>0</v>
      </c>
      <c r="AK3475" s="28" t="str">
        <f t="shared" si="885"/>
        <v/>
      </c>
      <c r="AL3475" s="24"/>
      <c r="AM3475" s="24"/>
      <c r="AN3475" s="24"/>
      <c r="AO3475" s="24"/>
      <c r="AP3475" s="28" t="str">
        <f t="shared" si="886"/>
        <v/>
      </c>
      <c r="AQ3475" s="28" t="str">
        <f t="shared" si="887"/>
        <v/>
      </c>
      <c r="AR3475" s="236">
        <f t="shared" si="890"/>
        <v>0</v>
      </c>
      <c r="AS3475" s="22" t="str">
        <f t="shared" si="889"/>
        <v/>
      </c>
      <c r="AT3475" s="238" t="str">
        <f t="shared" si="891"/>
        <v/>
      </c>
    </row>
    <row r="3476" spans="1:46" s="12" customFormat="1">
      <c r="A3476" s="22"/>
      <c r="B3476" s="23"/>
      <c r="C3476" s="23"/>
      <c r="D3476" s="39" t="str">
        <f t="shared" si="877"/>
        <v/>
      </c>
      <c r="E3476" s="22"/>
      <c r="F3476" s="23"/>
      <c r="G3476" s="23"/>
      <c r="H3476" s="29"/>
      <c r="I3476" s="39" t="str">
        <f t="shared" si="878"/>
        <v/>
      </c>
      <c r="J3476" s="29"/>
      <c r="K3476" s="29"/>
      <c r="L3476" s="24"/>
      <c r="M3476" s="22"/>
      <c r="N3476" s="22"/>
      <c r="O3476" s="22"/>
      <c r="P3476" s="39" t="str">
        <f t="shared" si="879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2"/>
        <v/>
      </c>
      <c r="Z3476" s="18" t="str">
        <f t="shared" si="880"/>
        <v/>
      </c>
      <c r="AA3476" s="22"/>
      <c r="AB3476" s="21" t="str">
        <f t="shared" si="888"/>
        <v/>
      </c>
      <c r="AC3476" s="25" t="str">
        <f t="shared" si="881"/>
        <v/>
      </c>
      <c r="AD3476" s="149"/>
      <c r="AE3476" s="26" t="str">
        <f t="shared" si="882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3"/>
        <v>0</v>
      </c>
      <c r="AJ3476" s="27">
        <f t="shared" si="884"/>
        <v>0</v>
      </c>
      <c r="AK3476" s="28" t="str">
        <f t="shared" si="885"/>
        <v/>
      </c>
      <c r="AL3476" s="24"/>
      <c r="AM3476" s="24"/>
      <c r="AN3476" s="24"/>
      <c r="AO3476" s="24"/>
      <c r="AP3476" s="28" t="str">
        <f t="shared" si="886"/>
        <v/>
      </c>
      <c r="AQ3476" s="28" t="str">
        <f t="shared" si="887"/>
        <v/>
      </c>
      <c r="AR3476" s="236">
        <f t="shared" si="890"/>
        <v>0</v>
      </c>
      <c r="AS3476" s="22" t="str">
        <f t="shared" si="889"/>
        <v/>
      </c>
      <c r="AT3476" s="238" t="str">
        <f t="shared" si="891"/>
        <v/>
      </c>
    </row>
    <row r="3477" spans="1:46" s="12" customFormat="1">
      <c r="A3477" s="22"/>
      <c r="B3477" s="23"/>
      <c r="C3477" s="23"/>
      <c r="D3477" s="39" t="str">
        <f t="shared" si="877"/>
        <v/>
      </c>
      <c r="E3477" s="22"/>
      <c r="F3477" s="23"/>
      <c r="G3477" s="23"/>
      <c r="H3477" s="29"/>
      <c r="I3477" s="39" t="str">
        <f t="shared" si="878"/>
        <v/>
      </c>
      <c r="J3477" s="29"/>
      <c r="K3477" s="29"/>
      <c r="L3477" s="24"/>
      <c r="M3477" s="22"/>
      <c r="N3477" s="22"/>
      <c r="O3477" s="22"/>
      <c r="P3477" s="39" t="str">
        <f t="shared" si="879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2"/>
        <v/>
      </c>
      <c r="Z3477" s="18" t="str">
        <f t="shared" si="880"/>
        <v/>
      </c>
      <c r="AA3477" s="22"/>
      <c r="AB3477" s="21" t="str">
        <f t="shared" si="888"/>
        <v/>
      </c>
      <c r="AC3477" s="25" t="str">
        <f t="shared" si="881"/>
        <v/>
      </c>
      <c r="AD3477" s="149"/>
      <c r="AE3477" s="26" t="str">
        <f t="shared" si="882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3"/>
        <v>0</v>
      </c>
      <c r="AJ3477" s="27">
        <f t="shared" si="884"/>
        <v>0</v>
      </c>
      <c r="AK3477" s="28" t="str">
        <f t="shared" si="885"/>
        <v/>
      </c>
      <c r="AL3477" s="24"/>
      <c r="AM3477" s="24"/>
      <c r="AN3477" s="24"/>
      <c r="AO3477" s="24"/>
      <c r="AP3477" s="28" t="str">
        <f t="shared" si="886"/>
        <v/>
      </c>
      <c r="AQ3477" s="28" t="str">
        <f t="shared" si="887"/>
        <v/>
      </c>
      <c r="AR3477" s="236">
        <f t="shared" si="890"/>
        <v>0</v>
      </c>
      <c r="AS3477" s="22" t="str">
        <f t="shared" si="889"/>
        <v/>
      </c>
      <c r="AT3477" s="238" t="str">
        <f t="shared" si="891"/>
        <v/>
      </c>
    </row>
    <row r="3478" spans="1:46" s="12" customFormat="1">
      <c r="A3478" s="22"/>
      <c r="B3478" s="23"/>
      <c r="C3478" s="23"/>
      <c r="D3478" s="39" t="str">
        <f t="shared" si="877"/>
        <v/>
      </c>
      <c r="E3478" s="22"/>
      <c r="F3478" s="23"/>
      <c r="G3478" s="23"/>
      <c r="H3478" s="29"/>
      <c r="I3478" s="39" t="str">
        <f t="shared" si="878"/>
        <v/>
      </c>
      <c r="J3478" s="29"/>
      <c r="K3478" s="29"/>
      <c r="L3478" s="24"/>
      <c r="M3478" s="22"/>
      <c r="N3478" s="22"/>
      <c r="O3478" s="22"/>
      <c r="P3478" s="39" t="str">
        <f t="shared" si="879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2"/>
        <v/>
      </c>
      <c r="Z3478" s="18" t="str">
        <f t="shared" si="880"/>
        <v/>
      </c>
      <c r="AA3478" s="22"/>
      <c r="AB3478" s="21" t="str">
        <f t="shared" si="888"/>
        <v/>
      </c>
      <c r="AC3478" s="25" t="str">
        <f t="shared" si="881"/>
        <v/>
      </c>
      <c r="AD3478" s="149"/>
      <c r="AE3478" s="26" t="str">
        <f t="shared" si="882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3"/>
        <v>0</v>
      </c>
      <c r="AJ3478" s="27">
        <f t="shared" si="884"/>
        <v>0</v>
      </c>
      <c r="AK3478" s="28" t="str">
        <f t="shared" si="885"/>
        <v/>
      </c>
      <c r="AL3478" s="24"/>
      <c r="AM3478" s="24"/>
      <c r="AN3478" s="24"/>
      <c r="AO3478" s="24"/>
      <c r="AP3478" s="28" t="str">
        <f t="shared" si="886"/>
        <v/>
      </c>
      <c r="AQ3478" s="28" t="str">
        <f t="shared" si="887"/>
        <v/>
      </c>
      <c r="AR3478" s="236">
        <f t="shared" si="890"/>
        <v>0</v>
      </c>
      <c r="AS3478" s="22" t="str">
        <f t="shared" si="889"/>
        <v/>
      </c>
      <c r="AT3478" s="238" t="str">
        <f t="shared" si="891"/>
        <v/>
      </c>
    </row>
    <row r="3479" spans="1:46" s="12" customFormat="1">
      <c r="A3479" s="22"/>
      <c r="B3479" s="23"/>
      <c r="C3479" s="23"/>
      <c r="D3479" s="39" t="str">
        <f t="shared" si="877"/>
        <v/>
      </c>
      <c r="E3479" s="22"/>
      <c r="F3479" s="23"/>
      <c r="G3479" s="23"/>
      <c r="H3479" s="29"/>
      <c r="I3479" s="39" t="str">
        <f t="shared" si="878"/>
        <v/>
      </c>
      <c r="J3479" s="29"/>
      <c r="K3479" s="29"/>
      <c r="L3479" s="24"/>
      <c r="M3479" s="22"/>
      <c r="N3479" s="22"/>
      <c r="O3479" s="22"/>
      <c r="P3479" s="39" t="str">
        <f t="shared" si="879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2"/>
        <v/>
      </c>
      <c r="Z3479" s="18" t="str">
        <f t="shared" si="880"/>
        <v/>
      </c>
      <c r="AA3479" s="22"/>
      <c r="AB3479" s="21" t="str">
        <f t="shared" si="888"/>
        <v/>
      </c>
      <c r="AC3479" s="25" t="str">
        <f t="shared" si="881"/>
        <v/>
      </c>
      <c r="AD3479" s="149"/>
      <c r="AE3479" s="26" t="str">
        <f t="shared" si="882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3"/>
        <v>0</v>
      </c>
      <c r="AJ3479" s="27">
        <f t="shared" si="884"/>
        <v>0</v>
      </c>
      <c r="AK3479" s="28" t="str">
        <f t="shared" si="885"/>
        <v/>
      </c>
      <c r="AL3479" s="24"/>
      <c r="AM3479" s="24"/>
      <c r="AN3479" s="24"/>
      <c r="AO3479" s="24"/>
      <c r="AP3479" s="28" t="str">
        <f t="shared" si="886"/>
        <v/>
      </c>
      <c r="AQ3479" s="28" t="str">
        <f t="shared" si="887"/>
        <v/>
      </c>
      <c r="AR3479" s="236">
        <f t="shared" si="890"/>
        <v>0</v>
      </c>
      <c r="AS3479" s="22" t="str">
        <f t="shared" si="889"/>
        <v/>
      </c>
      <c r="AT3479" s="238" t="str">
        <f t="shared" si="891"/>
        <v/>
      </c>
    </row>
    <row r="3480" spans="1:46" s="12" customFormat="1">
      <c r="A3480" s="22"/>
      <c r="B3480" s="23"/>
      <c r="C3480" s="23"/>
      <c r="D3480" s="39" t="str">
        <f t="shared" si="877"/>
        <v/>
      </c>
      <c r="E3480" s="22"/>
      <c r="F3480" s="23"/>
      <c r="G3480" s="23"/>
      <c r="H3480" s="29"/>
      <c r="I3480" s="39" t="str">
        <f t="shared" si="878"/>
        <v/>
      </c>
      <c r="J3480" s="29"/>
      <c r="K3480" s="29"/>
      <c r="L3480" s="24"/>
      <c r="M3480" s="22"/>
      <c r="N3480" s="22"/>
      <c r="O3480" s="22"/>
      <c r="P3480" s="39" t="str">
        <f t="shared" si="879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2"/>
        <v/>
      </c>
      <c r="Z3480" s="18" t="str">
        <f t="shared" si="880"/>
        <v/>
      </c>
      <c r="AA3480" s="22"/>
      <c r="AB3480" s="21" t="str">
        <f t="shared" si="888"/>
        <v/>
      </c>
      <c r="AC3480" s="25" t="str">
        <f t="shared" si="881"/>
        <v/>
      </c>
      <c r="AD3480" s="149"/>
      <c r="AE3480" s="26" t="str">
        <f t="shared" si="882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3"/>
        <v>0</v>
      </c>
      <c r="AJ3480" s="27">
        <f t="shared" si="884"/>
        <v>0</v>
      </c>
      <c r="AK3480" s="28" t="str">
        <f t="shared" si="885"/>
        <v/>
      </c>
      <c r="AL3480" s="24"/>
      <c r="AM3480" s="24"/>
      <c r="AN3480" s="24"/>
      <c r="AO3480" s="24"/>
      <c r="AP3480" s="28" t="str">
        <f t="shared" si="886"/>
        <v/>
      </c>
      <c r="AQ3480" s="28" t="str">
        <f t="shared" si="887"/>
        <v/>
      </c>
      <c r="AR3480" s="236">
        <f t="shared" si="890"/>
        <v>0</v>
      </c>
      <c r="AS3480" s="22" t="str">
        <f t="shared" si="889"/>
        <v/>
      </c>
      <c r="AT3480" s="238" t="str">
        <f t="shared" si="891"/>
        <v/>
      </c>
    </row>
    <row r="3481" spans="1:46" s="12" customFormat="1">
      <c r="A3481" s="22"/>
      <c r="B3481" s="23"/>
      <c r="C3481" s="23"/>
      <c r="D3481" s="39" t="str">
        <f t="shared" si="877"/>
        <v/>
      </c>
      <c r="E3481" s="22"/>
      <c r="F3481" s="23"/>
      <c r="G3481" s="23"/>
      <c r="H3481" s="29"/>
      <c r="I3481" s="39" t="str">
        <f t="shared" si="878"/>
        <v/>
      </c>
      <c r="J3481" s="29"/>
      <c r="K3481" s="29"/>
      <c r="L3481" s="24"/>
      <c r="M3481" s="22"/>
      <c r="N3481" s="22"/>
      <c r="O3481" s="22"/>
      <c r="P3481" s="39" t="str">
        <f t="shared" si="879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2"/>
        <v/>
      </c>
      <c r="Z3481" s="18" t="str">
        <f t="shared" si="880"/>
        <v/>
      </c>
      <c r="AA3481" s="22"/>
      <c r="AB3481" s="21" t="str">
        <f t="shared" si="888"/>
        <v/>
      </c>
      <c r="AC3481" s="25" t="str">
        <f t="shared" si="881"/>
        <v/>
      </c>
      <c r="AD3481" s="149"/>
      <c r="AE3481" s="26" t="str">
        <f t="shared" si="882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3"/>
        <v>0</v>
      </c>
      <c r="AJ3481" s="27">
        <f t="shared" si="884"/>
        <v>0</v>
      </c>
      <c r="AK3481" s="28" t="str">
        <f t="shared" si="885"/>
        <v/>
      </c>
      <c r="AL3481" s="24"/>
      <c r="AM3481" s="24"/>
      <c r="AN3481" s="24"/>
      <c r="AO3481" s="24"/>
      <c r="AP3481" s="28" t="str">
        <f t="shared" si="886"/>
        <v/>
      </c>
      <c r="AQ3481" s="28" t="str">
        <f t="shared" si="887"/>
        <v/>
      </c>
      <c r="AR3481" s="236">
        <f t="shared" si="890"/>
        <v>0</v>
      </c>
      <c r="AS3481" s="22" t="str">
        <f t="shared" si="889"/>
        <v/>
      </c>
      <c r="AT3481" s="238" t="str">
        <f t="shared" si="891"/>
        <v/>
      </c>
    </row>
    <row r="3482" spans="1:46" s="12" customFormat="1">
      <c r="A3482" s="22"/>
      <c r="B3482" s="23"/>
      <c r="C3482" s="23"/>
      <c r="D3482" s="39" t="str">
        <f t="shared" si="877"/>
        <v/>
      </c>
      <c r="E3482" s="22"/>
      <c r="F3482" s="23"/>
      <c r="G3482" s="23"/>
      <c r="H3482" s="29"/>
      <c r="I3482" s="39" t="str">
        <f t="shared" si="878"/>
        <v/>
      </c>
      <c r="J3482" s="29"/>
      <c r="K3482" s="29"/>
      <c r="L3482" s="24"/>
      <c r="M3482" s="22"/>
      <c r="N3482" s="22"/>
      <c r="O3482" s="22"/>
      <c r="P3482" s="39" t="str">
        <f t="shared" si="879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2"/>
        <v/>
      </c>
      <c r="Z3482" s="18" t="str">
        <f t="shared" si="880"/>
        <v/>
      </c>
      <c r="AA3482" s="22"/>
      <c r="AB3482" s="21" t="str">
        <f t="shared" si="888"/>
        <v/>
      </c>
      <c r="AC3482" s="25" t="str">
        <f t="shared" si="881"/>
        <v/>
      </c>
      <c r="AD3482" s="149"/>
      <c r="AE3482" s="26" t="str">
        <f t="shared" si="882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3"/>
        <v>0</v>
      </c>
      <c r="AJ3482" s="27">
        <f t="shared" si="884"/>
        <v>0</v>
      </c>
      <c r="AK3482" s="28" t="str">
        <f t="shared" si="885"/>
        <v/>
      </c>
      <c r="AL3482" s="24"/>
      <c r="AM3482" s="24"/>
      <c r="AN3482" s="24"/>
      <c r="AO3482" s="24"/>
      <c r="AP3482" s="28" t="str">
        <f t="shared" si="886"/>
        <v/>
      </c>
      <c r="AQ3482" s="28" t="str">
        <f t="shared" si="887"/>
        <v/>
      </c>
      <c r="AR3482" s="236">
        <f t="shared" si="890"/>
        <v>0</v>
      </c>
      <c r="AS3482" s="22" t="str">
        <f t="shared" si="889"/>
        <v/>
      </c>
      <c r="AT3482" s="238" t="str">
        <f t="shared" si="891"/>
        <v/>
      </c>
    </row>
    <row r="3483" spans="1:46" s="12" customFormat="1">
      <c r="A3483" s="22"/>
      <c r="B3483" s="23"/>
      <c r="C3483" s="23"/>
      <c r="D3483" s="39" t="str">
        <f t="shared" si="877"/>
        <v/>
      </c>
      <c r="E3483" s="22"/>
      <c r="F3483" s="23"/>
      <c r="G3483" s="23"/>
      <c r="H3483" s="29"/>
      <c r="I3483" s="39" t="str">
        <f t="shared" si="878"/>
        <v/>
      </c>
      <c r="J3483" s="29"/>
      <c r="K3483" s="29"/>
      <c r="L3483" s="24"/>
      <c r="M3483" s="22"/>
      <c r="N3483" s="22"/>
      <c r="O3483" s="22"/>
      <c r="P3483" s="39" t="str">
        <f t="shared" si="879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2"/>
        <v/>
      </c>
      <c r="Z3483" s="18" t="str">
        <f t="shared" si="880"/>
        <v/>
      </c>
      <c r="AA3483" s="22"/>
      <c r="AB3483" s="21" t="str">
        <f t="shared" si="888"/>
        <v/>
      </c>
      <c r="AC3483" s="25" t="str">
        <f t="shared" si="881"/>
        <v/>
      </c>
      <c r="AD3483" s="149"/>
      <c r="AE3483" s="26" t="str">
        <f t="shared" si="882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3"/>
        <v>0</v>
      </c>
      <c r="AJ3483" s="27">
        <f t="shared" si="884"/>
        <v>0</v>
      </c>
      <c r="AK3483" s="28" t="str">
        <f t="shared" si="885"/>
        <v/>
      </c>
      <c r="AL3483" s="24"/>
      <c r="AM3483" s="24"/>
      <c r="AN3483" s="24"/>
      <c r="AO3483" s="24"/>
      <c r="AP3483" s="28" t="str">
        <f t="shared" si="886"/>
        <v/>
      </c>
      <c r="AQ3483" s="28" t="str">
        <f t="shared" si="887"/>
        <v/>
      </c>
      <c r="AR3483" s="236">
        <f t="shared" si="890"/>
        <v>0</v>
      </c>
      <c r="AS3483" s="22" t="str">
        <f t="shared" si="889"/>
        <v/>
      </c>
      <c r="AT3483" s="238" t="str">
        <f t="shared" si="891"/>
        <v/>
      </c>
    </row>
    <row r="3484" spans="1:46" s="12" customFormat="1">
      <c r="A3484" s="22"/>
      <c r="B3484" s="23"/>
      <c r="C3484" s="23"/>
      <c r="D3484" s="39" t="str">
        <f t="shared" si="877"/>
        <v/>
      </c>
      <c r="E3484" s="22"/>
      <c r="F3484" s="23"/>
      <c r="G3484" s="23"/>
      <c r="H3484" s="29"/>
      <c r="I3484" s="39" t="str">
        <f t="shared" si="878"/>
        <v/>
      </c>
      <c r="J3484" s="29"/>
      <c r="K3484" s="29"/>
      <c r="L3484" s="24"/>
      <c r="M3484" s="22"/>
      <c r="N3484" s="22"/>
      <c r="O3484" s="22"/>
      <c r="P3484" s="39" t="str">
        <f t="shared" si="879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2"/>
        <v/>
      </c>
      <c r="Z3484" s="18" t="str">
        <f t="shared" si="880"/>
        <v/>
      </c>
      <c r="AA3484" s="22"/>
      <c r="AB3484" s="21" t="str">
        <f t="shared" si="888"/>
        <v/>
      </c>
      <c r="AC3484" s="25" t="str">
        <f t="shared" si="881"/>
        <v/>
      </c>
      <c r="AD3484" s="149"/>
      <c r="AE3484" s="26" t="str">
        <f t="shared" si="882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3"/>
        <v>0</v>
      </c>
      <c r="AJ3484" s="27">
        <f t="shared" si="884"/>
        <v>0</v>
      </c>
      <c r="AK3484" s="28" t="str">
        <f t="shared" si="885"/>
        <v/>
      </c>
      <c r="AL3484" s="24"/>
      <c r="AM3484" s="24"/>
      <c r="AN3484" s="24"/>
      <c r="AO3484" s="24"/>
      <c r="AP3484" s="28" t="str">
        <f t="shared" si="886"/>
        <v/>
      </c>
      <c r="AQ3484" s="28" t="str">
        <f t="shared" si="887"/>
        <v/>
      </c>
      <c r="AR3484" s="236">
        <f t="shared" si="890"/>
        <v>0</v>
      </c>
      <c r="AS3484" s="22" t="str">
        <f t="shared" si="889"/>
        <v/>
      </c>
      <c r="AT3484" s="238" t="str">
        <f t="shared" si="891"/>
        <v/>
      </c>
    </row>
    <row r="3485" spans="1:46" s="12" customFormat="1">
      <c r="A3485" s="22"/>
      <c r="B3485" s="23"/>
      <c r="C3485" s="23"/>
      <c r="D3485" s="39" t="str">
        <f t="shared" si="877"/>
        <v/>
      </c>
      <c r="E3485" s="22"/>
      <c r="F3485" s="23"/>
      <c r="G3485" s="23"/>
      <c r="H3485" s="29"/>
      <c r="I3485" s="39" t="str">
        <f t="shared" si="878"/>
        <v/>
      </c>
      <c r="J3485" s="29"/>
      <c r="K3485" s="29"/>
      <c r="L3485" s="24"/>
      <c r="M3485" s="22"/>
      <c r="N3485" s="22"/>
      <c r="O3485" s="22"/>
      <c r="P3485" s="39" t="str">
        <f t="shared" si="879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2"/>
        <v/>
      </c>
      <c r="Z3485" s="18" t="str">
        <f t="shared" si="880"/>
        <v/>
      </c>
      <c r="AA3485" s="22"/>
      <c r="AB3485" s="21" t="str">
        <f t="shared" si="888"/>
        <v/>
      </c>
      <c r="AC3485" s="25" t="str">
        <f t="shared" si="881"/>
        <v/>
      </c>
      <c r="AD3485" s="149"/>
      <c r="AE3485" s="26" t="str">
        <f t="shared" si="882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3"/>
        <v>0</v>
      </c>
      <c r="AJ3485" s="27">
        <f t="shared" si="884"/>
        <v>0</v>
      </c>
      <c r="AK3485" s="28" t="str">
        <f t="shared" si="885"/>
        <v/>
      </c>
      <c r="AL3485" s="24"/>
      <c r="AM3485" s="24"/>
      <c r="AN3485" s="24"/>
      <c r="AO3485" s="24"/>
      <c r="AP3485" s="28" t="str">
        <f t="shared" si="886"/>
        <v/>
      </c>
      <c r="AQ3485" s="28" t="str">
        <f t="shared" si="887"/>
        <v/>
      </c>
      <c r="AR3485" s="236">
        <f t="shared" si="890"/>
        <v>0</v>
      </c>
      <c r="AS3485" s="22" t="str">
        <f t="shared" si="889"/>
        <v/>
      </c>
      <c r="AT3485" s="238" t="str">
        <f t="shared" si="891"/>
        <v/>
      </c>
    </row>
    <row r="3486" spans="1:46" s="12" customFormat="1">
      <c r="A3486" s="22"/>
      <c r="B3486" s="23"/>
      <c r="C3486" s="23"/>
      <c r="D3486" s="39" t="str">
        <f t="shared" si="877"/>
        <v/>
      </c>
      <c r="E3486" s="22"/>
      <c r="F3486" s="23"/>
      <c r="G3486" s="23"/>
      <c r="H3486" s="29"/>
      <c r="I3486" s="39" t="str">
        <f t="shared" si="878"/>
        <v/>
      </c>
      <c r="J3486" s="29"/>
      <c r="K3486" s="29"/>
      <c r="L3486" s="24"/>
      <c r="M3486" s="22"/>
      <c r="N3486" s="22"/>
      <c r="O3486" s="22"/>
      <c r="P3486" s="39" t="str">
        <f t="shared" si="879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2"/>
        <v/>
      </c>
      <c r="Z3486" s="18" t="str">
        <f t="shared" si="880"/>
        <v/>
      </c>
      <c r="AA3486" s="22"/>
      <c r="AB3486" s="21" t="str">
        <f t="shared" si="888"/>
        <v/>
      </c>
      <c r="AC3486" s="25" t="str">
        <f t="shared" si="881"/>
        <v/>
      </c>
      <c r="AD3486" s="149"/>
      <c r="AE3486" s="26" t="str">
        <f t="shared" si="882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3"/>
        <v>0</v>
      </c>
      <c r="AJ3486" s="27">
        <f t="shared" si="884"/>
        <v>0</v>
      </c>
      <c r="AK3486" s="28" t="str">
        <f t="shared" si="885"/>
        <v/>
      </c>
      <c r="AL3486" s="24"/>
      <c r="AM3486" s="24"/>
      <c r="AN3486" s="24"/>
      <c r="AO3486" s="24"/>
      <c r="AP3486" s="28" t="str">
        <f t="shared" si="886"/>
        <v/>
      </c>
      <c r="AQ3486" s="28" t="str">
        <f t="shared" si="887"/>
        <v/>
      </c>
      <c r="AR3486" s="236">
        <f t="shared" si="890"/>
        <v>0</v>
      </c>
      <c r="AS3486" s="22" t="str">
        <f t="shared" si="889"/>
        <v/>
      </c>
      <c r="AT3486" s="238" t="str">
        <f t="shared" si="891"/>
        <v/>
      </c>
    </row>
    <row r="3487" spans="1:46" s="12" customFormat="1">
      <c r="A3487" s="22"/>
      <c r="B3487" s="23"/>
      <c r="C3487" s="23"/>
      <c r="D3487" s="39" t="str">
        <f t="shared" si="877"/>
        <v/>
      </c>
      <c r="E3487" s="22"/>
      <c r="F3487" s="23"/>
      <c r="G3487" s="23"/>
      <c r="H3487" s="29"/>
      <c r="I3487" s="39" t="str">
        <f t="shared" si="878"/>
        <v/>
      </c>
      <c r="J3487" s="29"/>
      <c r="K3487" s="29"/>
      <c r="L3487" s="24"/>
      <c r="M3487" s="22"/>
      <c r="N3487" s="22"/>
      <c r="O3487" s="22"/>
      <c r="P3487" s="39" t="str">
        <f t="shared" si="879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2"/>
        <v/>
      </c>
      <c r="Z3487" s="18" t="str">
        <f t="shared" si="880"/>
        <v/>
      </c>
      <c r="AA3487" s="22"/>
      <c r="AB3487" s="21" t="str">
        <f t="shared" si="888"/>
        <v/>
      </c>
      <c r="AC3487" s="25" t="str">
        <f t="shared" si="881"/>
        <v/>
      </c>
      <c r="AD3487" s="149"/>
      <c r="AE3487" s="26" t="str">
        <f t="shared" si="882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3"/>
        <v>0</v>
      </c>
      <c r="AJ3487" s="27">
        <f t="shared" si="884"/>
        <v>0</v>
      </c>
      <c r="AK3487" s="28" t="str">
        <f t="shared" si="885"/>
        <v/>
      </c>
      <c r="AL3487" s="24"/>
      <c r="AM3487" s="24"/>
      <c r="AN3487" s="24"/>
      <c r="AO3487" s="24"/>
      <c r="AP3487" s="28" t="str">
        <f t="shared" si="886"/>
        <v/>
      </c>
      <c r="AQ3487" s="28" t="str">
        <f t="shared" si="887"/>
        <v/>
      </c>
      <c r="AR3487" s="236">
        <f t="shared" si="890"/>
        <v>0</v>
      </c>
      <c r="AS3487" s="22" t="str">
        <f t="shared" si="889"/>
        <v/>
      </c>
      <c r="AT3487" s="238" t="str">
        <f t="shared" si="891"/>
        <v/>
      </c>
    </row>
    <row r="3488" spans="1:46" s="12" customFormat="1">
      <c r="A3488" s="22"/>
      <c r="B3488" s="23"/>
      <c r="C3488" s="23"/>
      <c r="D3488" s="39" t="str">
        <f t="shared" si="877"/>
        <v/>
      </c>
      <c r="E3488" s="22"/>
      <c r="F3488" s="23"/>
      <c r="G3488" s="23"/>
      <c r="H3488" s="29"/>
      <c r="I3488" s="39" t="str">
        <f t="shared" si="878"/>
        <v/>
      </c>
      <c r="J3488" s="29"/>
      <c r="K3488" s="29"/>
      <c r="L3488" s="24"/>
      <c r="M3488" s="22"/>
      <c r="N3488" s="22"/>
      <c r="O3488" s="22"/>
      <c r="P3488" s="39" t="str">
        <f t="shared" si="879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2"/>
        <v/>
      </c>
      <c r="Z3488" s="18" t="str">
        <f t="shared" si="880"/>
        <v/>
      </c>
      <c r="AA3488" s="22"/>
      <c r="AB3488" s="21" t="str">
        <f t="shared" si="888"/>
        <v/>
      </c>
      <c r="AC3488" s="25" t="str">
        <f t="shared" si="881"/>
        <v/>
      </c>
      <c r="AD3488" s="149"/>
      <c r="AE3488" s="26" t="str">
        <f t="shared" si="882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3"/>
        <v>0</v>
      </c>
      <c r="AJ3488" s="27">
        <f t="shared" si="884"/>
        <v>0</v>
      </c>
      <c r="AK3488" s="28" t="str">
        <f t="shared" si="885"/>
        <v/>
      </c>
      <c r="AL3488" s="24"/>
      <c r="AM3488" s="24"/>
      <c r="AN3488" s="24"/>
      <c r="AO3488" s="24"/>
      <c r="AP3488" s="28" t="str">
        <f t="shared" si="886"/>
        <v/>
      </c>
      <c r="AQ3488" s="28" t="str">
        <f t="shared" si="887"/>
        <v/>
      </c>
      <c r="AR3488" s="236">
        <f t="shared" si="890"/>
        <v>0</v>
      </c>
      <c r="AS3488" s="22" t="str">
        <f t="shared" si="889"/>
        <v/>
      </c>
      <c r="AT3488" s="238" t="str">
        <f t="shared" si="891"/>
        <v/>
      </c>
    </row>
    <row r="3489" spans="1:46" s="12" customFormat="1">
      <c r="A3489" s="22"/>
      <c r="B3489" s="23"/>
      <c r="C3489" s="23"/>
      <c r="D3489" s="39" t="str">
        <f t="shared" si="877"/>
        <v/>
      </c>
      <c r="E3489" s="22"/>
      <c r="F3489" s="23"/>
      <c r="G3489" s="23"/>
      <c r="H3489" s="29"/>
      <c r="I3489" s="39" t="str">
        <f t="shared" si="878"/>
        <v/>
      </c>
      <c r="J3489" s="29"/>
      <c r="K3489" s="29"/>
      <c r="L3489" s="24"/>
      <c r="M3489" s="22"/>
      <c r="N3489" s="22"/>
      <c r="O3489" s="22"/>
      <c r="P3489" s="39" t="str">
        <f t="shared" si="879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2"/>
        <v/>
      </c>
      <c r="Z3489" s="18" t="str">
        <f t="shared" si="880"/>
        <v/>
      </c>
      <c r="AA3489" s="22"/>
      <c r="AB3489" s="21" t="str">
        <f t="shared" ref="AB3489:AB3509" si="893">IF(AND(R3489&lt;&gt;"C66",R3489&lt;&gt;""),Z3489/Y3489*AA3489,"")</f>
        <v/>
      </c>
      <c r="AC3489" s="25" t="str">
        <f t="shared" si="881"/>
        <v/>
      </c>
      <c r="AD3489" s="149"/>
      <c r="AE3489" s="26" t="str">
        <f t="shared" si="882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3"/>
        <v>0</v>
      </c>
      <c r="AJ3489" s="27">
        <f t="shared" si="884"/>
        <v>0</v>
      </c>
      <c r="AK3489" s="28" t="str">
        <f t="shared" si="885"/>
        <v/>
      </c>
      <c r="AL3489" s="24"/>
      <c r="AM3489" s="24"/>
      <c r="AN3489" s="24"/>
      <c r="AO3489" s="24"/>
      <c r="AP3489" s="28" t="str">
        <f t="shared" si="886"/>
        <v/>
      </c>
      <c r="AQ3489" s="28" t="str">
        <f t="shared" si="887"/>
        <v/>
      </c>
      <c r="AR3489" s="236">
        <f t="shared" si="890"/>
        <v>0</v>
      </c>
      <c r="AS3489" s="22" t="str">
        <f t="shared" si="889"/>
        <v/>
      </c>
      <c r="AT3489" s="238" t="str">
        <f t="shared" si="891"/>
        <v/>
      </c>
    </row>
    <row r="3490" spans="1:46" s="12" customFormat="1">
      <c r="A3490" s="22"/>
      <c r="B3490" s="23"/>
      <c r="C3490" s="23"/>
      <c r="D3490" s="39" t="str">
        <f t="shared" si="877"/>
        <v/>
      </c>
      <c r="E3490" s="22"/>
      <c r="F3490" s="23"/>
      <c r="G3490" s="23"/>
      <c r="H3490" s="29"/>
      <c r="I3490" s="39" t="str">
        <f t="shared" si="878"/>
        <v/>
      </c>
      <c r="J3490" s="29"/>
      <c r="K3490" s="29"/>
      <c r="L3490" s="24"/>
      <c r="M3490" s="22"/>
      <c r="N3490" s="22"/>
      <c r="O3490" s="22"/>
      <c r="P3490" s="39" t="str">
        <f t="shared" si="879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2"/>
        <v/>
      </c>
      <c r="Z3490" s="18" t="str">
        <f t="shared" si="880"/>
        <v/>
      </c>
      <c r="AA3490" s="22"/>
      <c r="AB3490" s="21" t="str">
        <f t="shared" si="893"/>
        <v/>
      </c>
      <c r="AC3490" s="25" t="str">
        <f t="shared" si="881"/>
        <v/>
      </c>
      <c r="AD3490" s="149"/>
      <c r="AE3490" s="26" t="str">
        <f t="shared" si="882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3"/>
        <v>0</v>
      </c>
      <c r="AJ3490" s="27">
        <f t="shared" si="884"/>
        <v>0</v>
      </c>
      <c r="AK3490" s="28" t="str">
        <f t="shared" si="885"/>
        <v/>
      </c>
      <c r="AL3490" s="24"/>
      <c r="AM3490" s="24"/>
      <c r="AN3490" s="24"/>
      <c r="AO3490" s="24"/>
      <c r="AP3490" s="28" t="str">
        <f t="shared" si="886"/>
        <v/>
      </c>
      <c r="AQ3490" s="28" t="str">
        <f t="shared" si="887"/>
        <v/>
      </c>
      <c r="AR3490" s="236">
        <f t="shared" si="890"/>
        <v>0</v>
      </c>
      <c r="AS3490" s="22" t="str">
        <f t="shared" si="889"/>
        <v/>
      </c>
      <c r="AT3490" s="238" t="str">
        <f t="shared" si="891"/>
        <v/>
      </c>
    </row>
    <row r="3491" spans="1:46" s="12" customFormat="1">
      <c r="A3491" s="22"/>
      <c r="B3491" s="23"/>
      <c r="C3491" s="23"/>
      <c r="D3491" s="39" t="str">
        <f t="shared" si="877"/>
        <v/>
      </c>
      <c r="E3491" s="22"/>
      <c r="F3491" s="23"/>
      <c r="G3491" s="23"/>
      <c r="H3491" s="29"/>
      <c r="I3491" s="39" t="str">
        <f t="shared" si="878"/>
        <v/>
      </c>
      <c r="J3491" s="29"/>
      <c r="K3491" s="29"/>
      <c r="L3491" s="24"/>
      <c r="M3491" s="22"/>
      <c r="N3491" s="22"/>
      <c r="O3491" s="22"/>
      <c r="P3491" s="39" t="str">
        <f t="shared" si="879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2"/>
        <v/>
      </c>
      <c r="Z3491" s="18" t="str">
        <f t="shared" si="880"/>
        <v/>
      </c>
      <c r="AA3491" s="22"/>
      <c r="AB3491" s="21" t="str">
        <f t="shared" si="893"/>
        <v/>
      </c>
      <c r="AC3491" s="25" t="str">
        <f t="shared" si="881"/>
        <v/>
      </c>
      <c r="AD3491" s="149"/>
      <c r="AE3491" s="26" t="str">
        <f t="shared" si="882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3"/>
        <v>0</v>
      </c>
      <c r="AJ3491" s="27">
        <f t="shared" si="884"/>
        <v>0</v>
      </c>
      <c r="AK3491" s="28" t="str">
        <f t="shared" si="885"/>
        <v/>
      </c>
      <c r="AL3491" s="24"/>
      <c r="AM3491" s="24"/>
      <c r="AN3491" s="24"/>
      <c r="AO3491" s="24"/>
      <c r="AP3491" s="28" t="str">
        <f t="shared" si="886"/>
        <v/>
      </c>
      <c r="AQ3491" s="28" t="str">
        <f t="shared" si="887"/>
        <v/>
      </c>
      <c r="AR3491" s="236">
        <f t="shared" si="890"/>
        <v>0</v>
      </c>
      <c r="AS3491" s="22" t="str">
        <f t="shared" si="889"/>
        <v/>
      </c>
      <c r="AT3491" s="238" t="str">
        <f t="shared" si="891"/>
        <v/>
      </c>
    </row>
    <row r="3492" spans="1:46" s="12" customFormat="1">
      <c r="A3492" s="22"/>
      <c r="B3492" s="23"/>
      <c r="C3492" s="23"/>
      <c r="D3492" s="39" t="str">
        <f t="shared" si="877"/>
        <v/>
      </c>
      <c r="E3492" s="22"/>
      <c r="F3492" s="23"/>
      <c r="G3492" s="23"/>
      <c r="H3492" s="29"/>
      <c r="I3492" s="39" t="str">
        <f t="shared" si="878"/>
        <v/>
      </c>
      <c r="J3492" s="29"/>
      <c r="K3492" s="29"/>
      <c r="L3492" s="24"/>
      <c r="M3492" s="22"/>
      <c r="N3492" s="22"/>
      <c r="O3492" s="22"/>
      <c r="P3492" s="39" t="str">
        <f t="shared" si="879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894">IF(W3492="","",IF(W3492="RMB","1.13", "1"))</f>
        <v/>
      </c>
      <c r="Z3492" s="18" t="str">
        <f t="shared" si="880"/>
        <v/>
      </c>
      <c r="AA3492" s="22"/>
      <c r="AB3492" s="21" t="str">
        <f t="shared" si="893"/>
        <v/>
      </c>
      <c r="AC3492" s="25" t="str">
        <f t="shared" si="881"/>
        <v/>
      </c>
      <c r="AD3492" s="149"/>
      <c r="AE3492" s="26" t="str">
        <f t="shared" si="882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3"/>
        <v>0</v>
      </c>
      <c r="AJ3492" s="27">
        <f t="shared" si="884"/>
        <v>0</v>
      </c>
      <c r="AK3492" s="28" t="str">
        <f t="shared" si="885"/>
        <v/>
      </c>
      <c r="AL3492" s="24"/>
      <c r="AM3492" s="24"/>
      <c r="AN3492" s="24"/>
      <c r="AO3492" s="24"/>
      <c r="AP3492" s="28" t="str">
        <f t="shared" si="886"/>
        <v/>
      </c>
      <c r="AQ3492" s="28" t="str">
        <f t="shared" si="887"/>
        <v/>
      </c>
      <c r="AR3492" s="236">
        <f t="shared" si="890"/>
        <v>0</v>
      </c>
      <c r="AS3492" s="22" t="str">
        <f t="shared" si="889"/>
        <v/>
      </c>
      <c r="AT3492" s="238" t="str">
        <f t="shared" si="891"/>
        <v/>
      </c>
    </row>
    <row r="3493" spans="1:46" s="12" customFormat="1">
      <c r="A3493" s="22"/>
      <c r="B3493" s="23"/>
      <c r="C3493" s="23"/>
      <c r="D3493" s="39" t="str">
        <f t="shared" si="877"/>
        <v/>
      </c>
      <c r="E3493" s="22"/>
      <c r="F3493" s="23"/>
      <c r="G3493" s="23"/>
      <c r="H3493" s="29"/>
      <c r="I3493" s="39" t="str">
        <f t="shared" si="878"/>
        <v/>
      </c>
      <c r="J3493" s="29"/>
      <c r="K3493" s="29"/>
      <c r="L3493" s="24"/>
      <c r="M3493" s="22"/>
      <c r="N3493" s="22"/>
      <c r="O3493" s="22"/>
      <c r="P3493" s="39" t="str">
        <f t="shared" si="879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894"/>
        <v/>
      </c>
      <c r="Z3493" s="18" t="str">
        <f t="shared" si="880"/>
        <v/>
      </c>
      <c r="AA3493" s="22"/>
      <c r="AB3493" s="21" t="str">
        <f t="shared" si="893"/>
        <v/>
      </c>
      <c r="AC3493" s="25" t="str">
        <f t="shared" si="881"/>
        <v/>
      </c>
      <c r="AD3493" s="149"/>
      <c r="AE3493" s="26" t="str">
        <f t="shared" si="882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3"/>
        <v>0</v>
      </c>
      <c r="AJ3493" s="27">
        <f t="shared" si="884"/>
        <v>0</v>
      </c>
      <c r="AK3493" s="28" t="str">
        <f t="shared" si="885"/>
        <v/>
      </c>
      <c r="AL3493" s="24"/>
      <c r="AM3493" s="24"/>
      <c r="AN3493" s="24"/>
      <c r="AO3493" s="24"/>
      <c r="AP3493" s="28" t="str">
        <f t="shared" si="886"/>
        <v/>
      </c>
      <c r="AQ3493" s="28" t="str">
        <f t="shared" si="887"/>
        <v/>
      </c>
      <c r="AR3493" s="236">
        <f t="shared" si="890"/>
        <v>0</v>
      </c>
      <c r="AS3493" s="22" t="str">
        <f t="shared" si="889"/>
        <v/>
      </c>
      <c r="AT3493" s="238" t="str">
        <f t="shared" si="891"/>
        <v/>
      </c>
    </row>
    <row r="3494" spans="1:46" s="12" customFormat="1">
      <c r="A3494" s="22"/>
      <c r="B3494" s="23"/>
      <c r="C3494" s="23"/>
      <c r="D3494" s="39" t="str">
        <f t="shared" si="877"/>
        <v/>
      </c>
      <c r="E3494" s="22"/>
      <c r="F3494" s="23"/>
      <c r="G3494" s="23"/>
      <c r="H3494" s="29"/>
      <c r="I3494" s="39" t="str">
        <f t="shared" si="878"/>
        <v/>
      </c>
      <c r="J3494" s="29"/>
      <c r="K3494" s="29"/>
      <c r="L3494" s="24"/>
      <c r="M3494" s="22"/>
      <c r="N3494" s="22"/>
      <c r="O3494" s="22"/>
      <c r="P3494" s="39" t="str">
        <f t="shared" si="879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4"/>
        <v/>
      </c>
      <c r="Z3494" s="18" t="str">
        <f t="shared" si="880"/>
        <v/>
      </c>
      <c r="AA3494" s="22"/>
      <c r="AB3494" s="21" t="str">
        <f t="shared" si="893"/>
        <v/>
      </c>
      <c r="AC3494" s="25" t="str">
        <f t="shared" si="881"/>
        <v/>
      </c>
      <c r="AD3494" s="149"/>
      <c r="AE3494" s="26" t="str">
        <f t="shared" si="882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3"/>
        <v>0</v>
      </c>
      <c r="AJ3494" s="27">
        <f t="shared" si="884"/>
        <v>0</v>
      </c>
      <c r="AK3494" s="28" t="str">
        <f t="shared" si="885"/>
        <v/>
      </c>
      <c r="AL3494" s="24"/>
      <c r="AM3494" s="24"/>
      <c r="AN3494" s="24"/>
      <c r="AO3494" s="24"/>
      <c r="AP3494" s="28" t="str">
        <f t="shared" si="886"/>
        <v/>
      </c>
      <c r="AQ3494" s="28" t="str">
        <f t="shared" si="887"/>
        <v/>
      </c>
      <c r="AR3494" s="236">
        <f t="shared" si="890"/>
        <v>0</v>
      </c>
      <c r="AS3494" s="22" t="str">
        <f t="shared" si="889"/>
        <v/>
      </c>
      <c r="AT3494" s="238" t="str">
        <f t="shared" si="891"/>
        <v/>
      </c>
    </row>
    <row r="3495" spans="1:46" s="12" customFormat="1">
      <c r="A3495" s="22"/>
      <c r="B3495" s="23"/>
      <c r="C3495" s="23"/>
      <c r="D3495" s="39" t="str">
        <f t="shared" si="877"/>
        <v/>
      </c>
      <c r="E3495" s="22"/>
      <c r="F3495" s="23"/>
      <c r="G3495" s="23"/>
      <c r="H3495" s="29"/>
      <c r="I3495" s="39" t="str">
        <f t="shared" si="878"/>
        <v/>
      </c>
      <c r="J3495" s="29"/>
      <c r="K3495" s="29"/>
      <c r="L3495" s="24"/>
      <c r="M3495" s="22"/>
      <c r="N3495" s="22"/>
      <c r="O3495" s="22"/>
      <c r="P3495" s="39" t="str">
        <f t="shared" si="879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4"/>
        <v/>
      </c>
      <c r="Z3495" s="18" t="str">
        <f t="shared" si="880"/>
        <v/>
      </c>
      <c r="AA3495" s="22"/>
      <c r="AB3495" s="21" t="str">
        <f t="shared" si="893"/>
        <v/>
      </c>
      <c r="AC3495" s="25" t="str">
        <f t="shared" si="881"/>
        <v/>
      </c>
      <c r="AD3495" s="149"/>
      <c r="AE3495" s="26" t="str">
        <f t="shared" si="882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3"/>
        <v>0</v>
      </c>
      <c r="AJ3495" s="27">
        <f t="shared" si="884"/>
        <v>0</v>
      </c>
      <c r="AK3495" s="28" t="str">
        <f t="shared" si="885"/>
        <v/>
      </c>
      <c r="AL3495" s="24"/>
      <c r="AM3495" s="24"/>
      <c r="AN3495" s="24"/>
      <c r="AO3495" s="24"/>
      <c r="AP3495" s="28" t="str">
        <f t="shared" si="886"/>
        <v/>
      </c>
      <c r="AQ3495" s="28" t="str">
        <f t="shared" si="887"/>
        <v/>
      </c>
      <c r="AR3495" s="236">
        <f t="shared" si="890"/>
        <v>0</v>
      </c>
      <c r="AS3495" s="22" t="str">
        <f t="shared" si="889"/>
        <v/>
      </c>
      <c r="AT3495" s="238" t="str">
        <f t="shared" si="891"/>
        <v/>
      </c>
    </row>
    <row r="3496" spans="1:46" s="12" customFormat="1">
      <c r="A3496" s="22"/>
      <c r="B3496" s="23"/>
      <c r="C3496" s="23"/>
      <c r="D3496" s="39" t="str">
        <f t="shared" si="877"/>
        <v/>
      </c>
      <c r="E3496" s="22"/>
      <c r="F3496" s="23"/>
      <c r="G3496" s="23"/>
      <c r="H3496" s="29"/>
      <c r="I3496" s="39" t="str">
        <f t="shared" si="878"/>
        <v/>
      </c>
      <c r="J3496" s="29"/>
      <c r="K3496" s="29"/>
      <c r="L3496" s="24"/>
      <c r="M3496" s="22"/>
      <c r="N3496" s="22"/>
      <c r="O3496" s="22"/>
      <c r="P3496" s="39" t="str">
        <f t="shared" si="879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4"/>
        <v/>
      </c>
      <c r="Z3496" s="18" t="str">
        <f t="shared" si="880"/>
        <v/>
      </c>
      <c r="AA3496" s="22"/>
      <c r="AB3496" s="21" t="str">
        <f t="shared" si="893"/>
        <v/>
      </c>
      <c r="AC3496" s="25" t="str">
        <f t="shared" si="881"/>
        <v/>
      </c>
      <c r="AD3496" s="149"/>
      <c r="AE3496" s="26" t="str">
        <f t="shared" si="882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3"/>
        <v>0</v>
      </c>
      <c r="AJ3496" s="27">
        <f t="shared" si="884"/>
        <v>0</v>
      </c>
      <c r="AK3496" s="28" t="str">
        <f t="shared" si="885"/>
        <v/>
      </c>
      <c r="AL3496" s="24"/>
      <c r="AM3496" s="24"/>
      <c r="AN3496" s="24"/>
      <c r="AO3496" s="24"/>
      <c r="AP3496" s="28" t="str">
        <f t="shared" si="886"/>
        <v/>
      </c>
      <c r="AQ3496" s="28" t="str">
        <f t="shared" si="887"/>
        <v/>
      </c>
      <c r="AR3496" s="236">
        <f t="shared" si="890"/>
        <v>0</v>
      </c>
      <c r="AS3496" s="22" t="str">
        <f t="shared" si="889"/>
        <v/>
      </c>
      <c r="AT3496" s="238" t="str">
        <f t="shared" si="891"/>
        <v/>
      </c>
    </row>
    <row r="3497" spans="1:46" s="12" customFormat="1">
      <c r="A3497" s="22"/>
      <c r="B3497" s="23"/>
      <c r="C3497" s="23"/>
      <c r="D3497" s="39" t="str">
        <f t="shared" si="877"/>
        <v/>
      </c>
      <c r="E3497" s="22"/>
      <c r="F3497" s="23"/>
      <c r="G3497" s="23"/>
      <c r="H3497" s="29"/>
      <c r="I3497" s="39" t="str">
        <f t="shared" si="878"/>
        <v/>
      </c>
      <c r="J3497" s="29"/>
      <c r="K3497" s="29"/>
      <c r="L3497" s="24"/>
      <c r="M3497" s="22"/>
      <c r="N3497" s="22"/>
      <c r="O3497" s="22"/>
      <c r="P3497" s="39" t="str">
        <f t="shared" si="879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4"/>
        <v/>
      </c>
      <c r="Z3497" s="18" t="str">
        <f t="shared" si="880"/>
        <v/>
      </c>
      <c r="AA3497" s="22"/>
      <c r="AB3497" s="21" t="str">
        <f t="shared" si="893"/>
        <v/>
      </c>
      <c r="AC3497" s="25" t="str">
        <f t="shared" si="881"/>
        <v/>
      </c>
      <c r="AD3497" s="149"/>
      <c r="AE3497" s="26" t="str">
        <f t="shared" si="882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3"/>
        <v>0</v>
      </c>
      <c r="AJ3497" s="27">
        <f t="shared" si="884"/>
        <v>0</v>
      </c>
      <c r="AK3497" s="28" t="str">
        <f t="shared" si="885"/>
        <v/>
      </c>
      <c r="AL3497" s="24"/>
      <c r="AM3497" s="24"/>
      <c r="AN3497" s="24"/>
      <c r="AO3497" s="24"/>
      <c r="AP3497" s="28" t="str">
        <f t="shared" si="886"/>
        <v/>
      </c>
      <c r="AQ3497" s="28" t="str">
        <f t="shared" si="887"/>
        <v/>
      </c>
      <c r="AR3497" s="236">
        <f t="shared" si="890"/>
        <v>0</v>
      </c>
      <c r="AS3497" s="22" t="str">
        <f t="shared" si="889"/>
        <v/>
      </c>
      <c r="AT3497" s="238" t="str">
        <f t="shared" si="891"/>
        <v/>
      </c>
    </row>
    <row r="3498" spans="1:46" s="12" customFormat="1">
      <c r="A3498" s="22"/>
      <c r="B3498" s="23"/>
      <c r="C3498" s="23"/>
      <c r="D3498" s="39" t="str">
        <f t="shared" si="877"/>
        <v/>
      </c>
      <c r="E3498" s="22"/>
      <c r="F3498" s="23"/>
      <c r="G3498" s="23"/>
      <c r="H3498" s="29"/>
      <c r="I3498" s="39" t="str">
        <f t="shared" si="878"/>
        <v/>
      </c>
      <c r="J3498" s="29"/>
      <c r="K3498" s="29"/>
      <c r="L3498" s="24"/>
      <c r="M3498" s="22"/>
      <c r="N3498" s="22"/>
      <c r="O3498" s="22"/>
      <c r="P3498" s="39" t="str">
        <f t="shared" si="879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4"/>
        <v/>
      </c>
      <c r="Z3498" s="18" t="str">
        <f t="shared" si="880"/>
        <v/>
      </c>
      <c r="AA3498" s="22"/>
      <c r="AB3498" s="21" t="str">
        <f t="shared" si="893"/>
        <v/>
      </c>
      <c r="AC3498" s="25" t="str">
        <f t="shared" si="881"/>
        <v/>
      </c>
      <c r="AD3498" s="149"/>
      <c r="AE3498" s="26" t="str">
        <f t="shared" si="882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3"/>
        <v>0</v>
      </c>
      <c r="AJ3498" s="27">
        <f t="shared" si="884"/>
        <v>0</v>
      </c>
      <c r="AK3498" s="28" t="str">
        <f t="shared" si="885"/>
        <v/>
      </c>
      <c r="AL3498" s="24"/>
      <c r="AM3498" s="24"/>
      <c r="AN3498" s="24"/>
      <c r="AO3498" s="24"/>
      <c r="AP3498" s="28" t="str">
        <f t="shared" si="886"/>
        <v/>
      </c>
      <c r="AQ3498" s="28" t="str">
        <f t="shared" si="887"/>
        <v/>
      </c>
      <c r="AR3498" s="236">
        <f t="shared" si="890"/>
        <v>0</v>
      </c>
      <c r="AS3498" s="22" t="str">
        <f t="shared" si="889"/>
        <v/>
      </c>
      <c r="AT3498" s="238" t="str">
        <f t="shared" si="891"/>
        <v/>
      </c>
    </row>
    <row r="3499" spans="1:46" s="12" customFormat="1">
      <c r="A3499" s="22"/>
      <c r="B3499" s="23"/>
      <c r="C3499" s="23"/>
      <c r="D3499" s="39" t="str">
        <f t="shared" si="877"/>
        <v/>
      </c>
      <c r="E3499" s="22"/>
      <c r="F3499" s="23"/>
      <c r="G3499" s="23"/>
      <c r="H3499" s="29"/>
      <c r="I3499" s="39" t="str">
        <f t="shared" si="878"/>
        <v/>
      </c>
      <c r="J3499" s="29"/>
      <c r="K3499" s="29"/>
      <c r="L3499" s="24"/>
      <c r="M3499" s="22"/>
      <c r="N3499" s="22"/>
      <c r="O3499" s="22"/>
      <c r="P3499" s="39" t="str">
        <f t="shared" si="879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4"/>
        <v/>
      </c>
      <c r="Z3499" s="18" t="str">
        <f t="shared" si="880"/>
        <v/>
      </c>
      <c r="AA3499" s="22"/>
      <c r="AB3499" s="21" t="str">
        <f t="shared" si="893"/>
        <v/>
      </c>
      <c r="AC3499" s="25" t="str">
        <f t="shared" si="881"/>
        <v/>
      </c>
      <c r="AD3499" s="149"/>
      <c r="AE3499" s="26" t="str">
        <f t="shared" si="882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3"/>
        <v>0</v>
      </c>
      <c r="AJ3499" s="27">
        <f t="shared" si="884"/>
        <v>0</v>
      </c>
      <c r="AK3499" s="28" t="str">
        <f t="shared" si="885"/>
        <v/>
      </c>
      <c r="AL3499" s="24"/>
      <c r="AM3499" s="24"/>
      <c r="AN3499" s="24"/>
      <c r="AO3499" s="24"/>
      <c r="AP3499" s="28" t="str">
        <f t="shared" si="886"/>
        <v/>
      </c>
      <c r="AQ3499" s="28" t="str">
        <f t="shared" si="887"/>
        <v/>
      </c>
      <c r="AR3499" s="236">
        <f t="shared" si="890"/>
        <v>0</v>
      </c>
      <c r="AS3499" s="22" t="str">
        <f t="shared" si="889"/>
        <v/>
      </c>
      <c r="AT3499" s="238" t="str">
        <f t="shared" si="891"/>
        <v/>
      </c>
    </row>
    <row r="3500" spans="1:46" s="12" customFormat="1">
      <c r="A3500" s="22"/>
      <c r="B3500" s="23"/>
      <c r="C3500" s="23"/>
      <c r="D3500" s="39" t="str">
        <f t="shared" si="877"/>
        <v/>
      </c>
      <c r="E3500" s="22"/>
      <c r="F3500" s="23"/>
      <c r="G3500" s="23"/>
      <c r="H3500" s="29"/>
      <c r="I3500" s="39" t="str">
        <f t="shared" si="878"/>
        <v/>
      </c>
      <c r="J3500" s="29"/>
      <c r="K3500" s="29"/>
      <c r="L3500" s="24"/>
      <c r="M3500" s="22"/>
      <c r="N3500" s="22"/>
      <c r="O3500" s="22"/>
      <c r="P3500" s="39" t="str">
        <f t="shared" si="879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4"/>
        <v/>
      </c>
      <c r="Z3500" s="18" t="str">
        <f t="shared" si="880"/>
        <v/>
      </c>
      <c r="AA3500" s="22"/>
      <c r="AB3500" s="21" t="str">
        <f t="shared" si="893"/>
        <v/>
      </c>
      <c r="AC3500" s="25" t="str">
        <f t="shared" si="881"/>
        <v/>
      </c>
      <c r="AD3500" s="149"/>
      <c r="AE3500" s="26" t="str">
        <f t="shared" si="882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3"/>
        <v>0</v>
      </c>
      <c r="AJ3500" s="27">
        <f t="shared" si="884"/>
        <v>0</v>
      </c>
      <c r="AK3500" s="28" t="str">
        <f t="shared" si="885"/>
        <v/>
      </c>
      <c r="AL3500" s="24"/>
      <c r="AM3500" s="24"/>
      <c r="AN3500" s="24"/>
      <c r="AO3500" s="24"/>
      <c r="AP3500" s="28" t="str">
        <f t="shared" si="886"/>
        <v/>
      </c>
      <c r="AQ3500" s="28" t="str">
        <f t="shared" si="887"/>
        <v/>
      </c>
      <c r="AR3500" s="236">
        <f t="shared" si="890"/>
        <v>0</v>
      </c>
      <c r="AS3500" s="22" t="str">
        <f t="shared" si="889"/>
        <v/>
      </c>
      <c r="AT3500" s="238" t="str">
        <f t="shared" si="891"/>
        <v/>
      </c>
    </row>
    <row r="3501" spans="1:46" s="12" customFormat="1">
      <c r="A3501" s="22"/>
      <c r="B3501" s="23"/>
      <c r="C3501" s="23"/>
      <c r="D3501" s="39" t="str">
        <f t="shared" si="877"/>
        <v/>
      </c>
      <c r="E3501" s="22"/>
      <c r="F3501" s="23"/>
      <c r="G3501" s="23"/>
      <c r="H3501" s="29"/>
      <c r="I3501" s="39" t="str">
        <f t="shared" si="878"/>
        <v/>
      </c>
      <c r="J3501" s="29"/>
      <c r="K3501" s="29"/>
      <c r="L3501" s="24"/>
      <c r="M3501" s="22"/>
      <c r="N3501" s="22"/>
      <c r="O3501" s="22"/>
      <c r="P3501" s="39" t="str">
        <f t="shared" si="879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4"/>
        <v/>
      </c>
      <c r="Z3501" s="18" t="str">
        <f t="shared" si="880"/>
        <v/>
      </c>
      <c r="AA3501" s="22"/>
      <c r="AB3501" s="21" t="str">
        <f t="shared" si="893"/>
        <v/>
      </c>
      <c r="AC3501" s="25" t="str">
        <f t="shared" si="881"/>
        <v/>
      </c>
      <c r="AD3501" s="149"/>
      <c r="AE3501" s="26" t="str">
        <f t="shared" si="882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3"/>
        <v>0</v>
      </c>
      <c r="AJ3501" s="27">
        <f t="shared" si="884"/>
        <v>0</v>
      </c>
      <c r="AK3501" s="28" t="str">
        <f t="shared" si="885"/>
        <v/>
      </c>
      <c r="AL3501" s="24"/>
      <c r="AM3501" s="24"/>
      <c r="AN3501" s="24"/>
      <c r="AO3501" s="24"/>
      <c r="AP3501" s="28" t="str">
        <f t="shared" si="886"/>
        <v/>
      </c>
      <c r="AQ3501" s="28" t="str">
        <f t="shared" si="887"/>
        <v/>
      </c>
      <c r="AR3501" s="236">
        <f t="shared" si="890"/>
        <v>0</v>
      </c>
      <c r="AS3501" s="22" t="str">
        <f t="shared" si="889"/>
        <v/>
      </c>
      <c r="AT3501" s="238" t="str">
        <f t="shared" si="891"/>
        <v/>
      </c>
    </row>
    <row r="3502" spans="1:46" s="12" customFormat="1">
      <c r="A3502" s="22"/>
      <c r="B3502" s="23"/>
      <c r="C3502" s="23"/>
      <c r="D3502" s="39" t="str">
        <f t="shared" si="877"/>
        <v/>
      </c>
      <c r="E3502" s="22"/>
      <c r="F3502" s="23"/>
      <c r="G3502" s="23"/>
      <c r="H3502" s="29"/>
      <c r="I3502" s="39" t="str">
        <f t="shared" si="878"/>
        <v/>
      </c>
      <c r="J3502" s="29"/>
      <c r="K3502" s="29"/>
      <c r="L3502" s="24"/>
      <c r="M3502" s="22"/>
      <c r="N3502" s="22"/>
      <c r="O3502" s="22"/>
      <c r="P3502" s="39" t="str">
        <f t="shared" si="879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4"/>
        <v/>
      </c>
      <c r="Z3502" s="18" t="str">
        <f t="shared" si="880"/>
        <v/>
      </c>
      <c r="AA3502" s="22"/>
      <c r="AB3502" s="21" t="str">
        <f t="shared" si="893"/>
        <v/>
      </c>
      <c r="AC3502" s="25" t="str">
        <f t="shared" si="881"/>
        <v/>
      </c>
      <c r="AD3502" s="149"/>
      <c r="AE3502" s="26" t="str">
        <f t="shared" si="882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3"/>
        <v>0</v>
      </c>
      <c r="AJ3502" s="27">
        <f t="shared" si="884"/>
        <v>0</v>
      </c>
      <c r="AK3502" s="28" t="str">
        <f t="shared" si="885"/>
        <v/>
      </c>
      <c r="AL3502" s="24"/>
      <c r="AM3502" s="24"/>
      <c r="AN3502" s="24"/>
      <c r="AO3502" s="24"/>
      <c r="AP3502" s="28" t="str">
        <f t="shared" si="886"/>
        <v/>
      </c>
      <c r="AQ3502" s="28" t="str">
        <f t="shared" si="887"/>
        <v/>
      </c>
      <c r="AR3502" s="236">
        <f t="shared" si="890"/>
        <v>0</v>
      </c>
      <c r="AS3502" s="22" t="str">
        <f t="shared" si="889"/>
        <v/>
      </c>
      <c r="AT3502" s="238" t="str">
        <f t="shared" si="891"/>
        <v/>
      </c>
    </row>
    <row r="3503" spans="1:46" s="12" customFormat="1">
      <c r="A3503" s="22"/>
      <c r="B3503" s="23"/>
      <c r="C3503" s="23"/>
      <c r="D3503" s="39" t="str">
        <f t="shared" si="877"/>
        <v/>
      </c>
      <c r="E3503" s="22"/>
      <c r="F3503" s="23"/>
      <c r="G3503" s="23"/>
      <c r="H3503" s="29"/>
      <c r="I3503" s="39" t="str">
        <f t="shared" si="878"/>
        <v/>
      </c>
      <c r="J3503" s="29"/>
      <c r="K3503" s="29"/>
      <c r="L3503" s="24"/>
      <c r="M3503" s="22"/>
      <c r="N3503" s="22"/>
      <c r="O3503" s="22"/>
      <c r="P3503" s="39" t="str">
        <f t="shared" si="879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4"/>
        <v/>
      </c>
      <c r="Z3503" s="18" t="str">
        <f t="shared" si="880"/>
        <v/>
      </c>
      <c r="AA3503" s="22"/>
      <c r="AB3503" s="21" t="str">
        <f t="shared" si="893"/>
        <v/>
      </c>
      <c r="AC3503" s="25" t="str">
        <f t="shared" si="881"/>
        <v/>
      </c>
      <c r="AD3503" s="149"/>
      <c r="AE3503" s="26" t="str">
        <f t="shared" si="882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3"/>
        <v>0</v>
      </c>
      <c r="AJ3503" s="27">
        <f t="shared" si="884"/>
        <v>0</v>
      </c>
      <c r="AK3503" s="28" t="str">
        <f t="shared" si="885"/>
        <v/>
      </c>
      <c r="AL3503" s="24"/>
      <c r="AM3503" s="24"/>
      <c r="AN3503" s="24"/>
      <c r="AO3503" s="24"/>
      <c r="AP3503" s="28" t="str">
        <f t="shared" si="886"/>
        <v/>
      </c>
      <c r="AQ3503" s="28" t="str">
        <f t="shared" si="887"/>
        <v/>
      </c>
      <c r="AR3503" s="236">
        <f t="shared" si="890"/>
        <v>0</v>
      </c>
      <c r="AS3503" s="22" t="str">
        <f t="shared" si="889"/>
        <v/>
      </c>
      <c r="AT3503" s="238" t="str">
        <f t="shared" si="891"/>
        <v/>
      </c>
    </row>
    <row r="3504" spans="1:46" s="12" customFormat="1">
      <c r="A3504" s="22"/>
      <c r="B3504" s="23"/>
      <c r="C3504" s="23"/>
      <c r="D3504" s="39" t="str">
        <f t="shared" si="877"/>
        <v/>
      </c>
      <c r="E3504" s="22"/>
      <c r="F3504" s="23"/>
      <c r="G3504" s="23"/>
      <c r="H3504" s="29"/>
      <c r="I3504" s="39" t="str">
        <f t="shared" si="878"/>
        <v/>
      </c>
      <c r="J3504" s="29"/>
      <c r="K3504" s="29"/>
      <c r="L3504" s="24"/>
      <c r="M3504" s="22"/>
      <c r="N3504" s="22"/>
      <c r="O3504" s="22"/>
      <c r="P3504" s="39" t="str">
        <f t="shared" si="879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4"/>
        <v/>
      </c>
      <c r="Z3504" s="18" t="str">
        <f t="shared" si="880"/>
        <v/>
      </c>
      <c r="AA3504" s="22"/>
      <c r="AB3504" s="21" t="str">
        <f t="shared" si="893"/>
        <v/>
      </c>
      <c r="AC3504" s="25" t="str">
        <f t="shared" si="881"/>
        <v/>
      </c>
      <c r="AD3504" s="149"/>
      <c r="AE3504" s="26" t="str">
        <f t="shared" si="882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3"/>
        <v>0</v>
      </c>
      <c r="AJ3504" s="27">
        <f t="shared" si="884"/>
        <v>0</v>
      </c>
      <c r="AK3504" s="28" t="str">
        <f t="shared" si="885"/>
        <v/>
      </c>
      <c r="AL3504" s="24"/>
      <c r="AM3504" s="24"/>
      <c r="AN3504" s="24"/>
      <c r="AO3504" s="24"/>
      <c r="AP3504" s="28" t="str">
        <f t="shared" si="886"/>
        <v/>
      </c>
      <c r="AQ3504" s="28" t="str">
        <f t="shared" si="887"/>
        <v/>
      </c>
      <c r="AR3504" s="236">
        <f t="shared" si="890"/>
        <v>0</v>
      </c>
      <c r="AS3504" s="22" t="str">
        <f t="shared" si="889"/>
        <v/>
      </c>
      <c r="AT3504" s="238" t="str">
        <f t="shared" si="891"/>
        <v/>
      </c>
    </row>
    <row r="3505" spans="1:46" s="12" customFormat="1">
      <c r="A3505" s="22"/>
      <c r="B3505" s="23"/>
      <c r="C3505" s="23"/>
      <c r="D3505" s="39" t="str">
        <f t="shared" si="877"/>
        <v/>
      </c>
      <c r="E3505" s="22"/>
      <c r="F3505" s="23"/>
      <c r="G3505" s="23"/>
      <c r="H3505" s="29"/>
      <c r="I3505" s="39" t="str">
        <f t="shared" si="878"/>
        <v/>
      </c>
      <c r="J3505" s="29"/>
      <c r="K3505" s="29"/>
      <c r="L3505" s="24"/>
      <c r="M3505" s="22"/>
      <c r="N3505" s="22"/>
      <c r="O3505" s="22"/>
      <c r="P3505" s="39" t="str">
        <f t="shared" si="879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4"/>
        <v/>
      </c>
      <c r="Z3505" s="18" t="str">
        <f t="shared" si="880"/>
        <v/>
      </c>
      <c r="AA3505" s="22"/>
      <c r="AB3505" s="21" t="str">
        <f t="shared" si="893"/>
        <v/>
      </c>
      <c r="AC3505" s="25" t="str">
        <f t="shared" si="881"/>
        <v/>
      </c>
      <c r="AD3505" s="149"/>
      <c r="AE3505" s="26" t="str">
        <f t="shared" si="882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3"/>
        <v>0</v>
      </c>
      <c r="AJ3505" s="27">
        <f t="shared" si="884"/>
        <v>0</v>
      </c>
      <c r="AK3505" s="28" t="str">
        <f t="shared" si="885"/>
        <v/>
      </c>
      <c r="AL3505" s="24"/>
      <c r="AM3505" s="24"/>
      <c r="AN3505" s="24"/>
      <c r="AO3505" s="24"/>
      <c r="AP3505" s="28" t="str">
        <f t="shared" si="886"/>
        <v/>
      </c>
      <c r="AQ3505" s="28" t="str">
        <f t="shared" si="887"/>
        <v/>
      </c>
      <c r="AR3505" s="236">
        <f t="shared" si="890"/>
        <v>0</v>
      </c>
      <c r="AS3505" s="22" t="str">
        <f t="shared" si="889"/>
        <v/>
      </c>
      <c r="AT3505" s="238" t="str">
        <f t="shared" si="891"/>
        <v/>
      </c>
    </row>
    <row r="3506" spans="1:46" s="12" customFormat="1">
      <c r="A3506" s="22"/>
      <c r="B3506" s="23"/>
      <c r="C3506" s="23"/>
      <c r="D3506" s="39" t="str">
        <f t="shared" si="877"/>
        <v/>
      </c>
      <c r="E3506" s="22"/>
      <c r="F3506" s="23"/>
      <c r="G3506" s="23"/>
      <c r="H3506" s="29"/>
      <c r="I3506" s="39" t="str">
        <f t="shared" si="878"/>
        <v/>
      </c>
      <c r="J3506" s="29"/>
      <c r="K3506" s="29"/>
      <c r="L3506" s="24"/>
      <c r="M3506" s="22"/>
      <c r="N3506" s="22"/>
      <c r="O3506" s="22"/>
      <c r="P3506" s="39" t="str">
        <f t="shared" si="879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4"/>
        <v/>
      </c>
      <c r="Z3506" s="18" t="str">
        <f t="shared" si="880"/>
        <v/>
      </c>
      <c r="AA3506" s="22"/>
      <c r="AB3506" s="21" t="str">
        <f t="shared" si="893"/>
        <v/>
      </c>
      <c r="AC3506" s="25" t="str">
        <f t="shared" si="881"/>
        <v/>
      </c>
      <c r="AD3506" s="149"/>
      <c r="AE3506" s="26" t="str">
        <f t="shared" si="882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3"/>
        <v>0</v>
      </c>
      <c r="AJ3506" s="27">
        <f t="shared" si="884"/>
        <v>0</v>
      </c>
      <c r="AK3506" s="28" t="str">
        <f t="shared" si="885"/>
        <v/>
      </c>
      <c r="AL3506" s="24"/>
      <c r="AM3506" s="24"/>
      <c r="AN3506" s="24"/>
      <c r="AO3506" s="24"/>
      <c r="AP3506" s="28" t="str">
        <f t="shared" si="886"/>
        <v/>
      </c>
      <c r="AQ3506" s="28" t="str">
        <f t="shared" si="887"/>
        <v/>
      </c>
      <c r="AR3506" s="236">
        <f t="shared" si="890"/>
        <v>0</v>
      </c>
      <c r="AS3506" s="22" t="str">
        <f t="shared" si="889"/>
        <v/>
      </c>
      <c r="AT3506" s="238" t="str">
        <f t="shared" si="891"/>
        <v/>
      </c>
    </row>
    <row r="3507" spans="1:46" s="12" customFormat="1">
      <c r="A3507" s="22"/>
      <c r="B3507" s="23"/>
      <c r="C3507" s="23"/>
      <c r="D3507" s="39" t="str">
        <f t="shared" ref="D3507:D3509" si="895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78"/>
        <v/>
      </c>
      <c r="J3507" s="29"/>
      <c r="K3507" s="29"/>
      <c r="L3507" s="24"/>
      <c r="M3507" s="22"/>
      <c r="N3507" s="22"/>
      <c r="O3507" s="22"/>
      <c r="P3507" s="39" t="str">
        <f t="shared" ref="P3507:P3509" si="896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4"/>
        <v/>
      </c>
      <c r="Z3507" s="18" t="str">
        <f t="shared" si="880"/>
        <v/>
      </c>
      <c r="AA3507" s="22"/>
      <c r="AB3507" s="21" t="str">
        <f t="shared" si="893"/>
        <v/>
      </c>
      <c r="AC3507" s="25" t="str">
        <f t="shared" ref="AC3507:AC3509" si="897">IF(R3507&lt;&gt;"",AB3507*AD3507,"")</f>
        <v/>
      </c>
      <c r="AD3507" s="149"/>
      <c r="AE3507" s="26" t="str">
        <f t="shared" si="882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3"/>
        <v>0</v>
      </c>
      <c r="AJ3507" s="27">
        <f t="shared" si="884"/>
        <v>0</v>
      </c>
      <c r="AK3507" s="28" t="str">
        <f t="shared" ref="AK3507:AK3509" si="898">IF(AJ3507&gt;0,AJ3507/AI3507,"")</f>
        <v/>
      </c>
      <c r="AL3507" s="24"/>
      <c r="AM3507" s="24"/>
      <c r="AN3507" s="24"/>
      <c r="AO3507" s="24"/>
      <c r="AP3507" s="28" t="str">
        <f t="shared" ref="AP3507:AP3514" si="899">IF(F3507="","",F3507&amp;G3507)</f>
        <v/>
      </c>
      <c r="AQ3507" s="28" t="str">
        <f t="shared" ref="AQ3507:AQ3514" si="900">IF(W3507="","",F3507&amp;G3507&amp;W3507)</f>
        <v/>
      </c>
      <c r="AR3507" s="236">
        <f t="shared" si="890"/>
        <v>0</v>
      </c>
      <c r="AS3507" s="22" t="str">
        <f t="shared" si="889"/>
        <v/>
      </c>
      <c r="AT3507" s="238" t="str">
        <f t="shared" si="891"/>
        <v/>
      </c>
    </row>
    <row r="3508" spans="1:46" s="12" customFormat="1">
      <c r="A3508" s="22"/>
      <c r="B3508" s="23"/>
      <c r="C3508" s="23"/>
      <c r="D3508" s="39" t="str">
        <f t="shared" si="895"/>
        <v/>
      </c>
      <c r="E3508" s="22"/>
      <c r="F3508" s="23"/>
      <c r="G3508" s="23"/>
      <c r="H3508" s="29"/>
      <c r="I3508" s="39" t="str">
        <f t="shared" si="878"/>
        <v/>
      </c>
      <c r="J3508" s="29"/>
      <c r="K3508" s="29"/>
      <c r="L3508" s="24"/>
      <c r="M3508" s="22"/>
      <c r="N3508" s="22"/>
      <c r="O3508" s="22"/>
      <c r="P3508" s="39" t="str">
        <f t="shared" si="896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4"/>
        <v/>
      </c>
      <c r="Z3508" s="18" t="str">
        <f t="shared" si="880"/>
        <v/>
      </c>
      <c r="AA3508" s="22"/>
      <c r="AB3508" s="21" t="str">
        <f t="shared" si="893"/>
        <v/>
      </c>
      <c r="AC3508" s="25" t="str">
        <f t="shared" si="897"/>
        <v/>
      </c>
      <c r="AD3508" s="149"/>
      <c r="AE3508" s="26" t="str">
        <f t="shared" si="882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3"/>
        <v>0</v>
      </c>
      <c r="AJ3508" s="27">
        <f t="shared" si="884"/>
        <v>0</v>
      </c>
      <c r="AK3508" s="28" t="str">
        <f t="shared" si="898"/>
        <v/>
      </c>
      <c r="AL3508" s="24"/>
      <c r="AM3508" s="24"/>
      <c r="AN3508" s="24"/>
      <c r="AO3508" s="24"/>
      <c r="AP3508" s="28" t="str">
        <f t="shared" si="899"/>
        <v/>
      </c>
      <c r="AQ3508" s="28" t="str">
        <f t="shared" si="900"/>
        <v/>
      </c>
      <c r="AR3508" s="236">
        <f t="shared" si="890"/>
        <v>0</v>
      </c>
      <c r="AS3508" s="22" t="str">
        <f t="shared" si="889"/>
        <v/>
      </c>
      <c r="AT3508" s="238" t="str">
        <f t="shared" si="891"/>
        <v/>
      </c>
    </row>
    <row r="3509" spans="1:46" s="12" customFormat="1">
      <c r="A3509" s="22"/>
      <c r="B3509" s="23"/>
      <c r="C3509" s="23"/>
      <c r="D3509" s="115" t="str">
        <f t="shared" si="895"/>
        <v/>
      </c>
      <c r="E3509" s="22"/>
      <c r="F3509" s="23"/>
      <c r="G3509" s="23"/>
      <c r="H3509" s="29"/>
      <c r="I3509" s="115" t="str">
        <f t="shared" si="878"/>
        <v/>
      </c>
      <c r="J3509" s="29"/>
      <c r="K3509" s="29"/>
      <c r="L3509" s="24"/>
      <c r="M3509" s="22"/>
      <c r="N3509" s="22"/>
      <c r="O3509" s="22"/>
      <c r="P3509" s="115" t="str">
        <f t="shared" si="896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894"/>
        <v/>
      </c>
      <c r="Z3509" s="118" t="str">
        <f t="shared" si="880"/>
        <v/>
      </c>
      <c r="AA3509" s="22"/>
      <c r="AB3509" s="152" t="str">
        <f t="shared" si="893"/>
        <v/>
      </c>
      <c r="AC3509" s="153" t="str">
        <f t="shared" si="897"/>
        <v/>
      </c>
      <c r="AD3509" s="149"/>
      <c r="AE3509" s="121" t="str">
        <f t="shared" si="882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883"/>
        <v>0</v>
      </c>
      <c r="AJ3509" s="154">
        <f t="shared" si="884"/>
        <v>0</v>
      </c>
      <c r="AK3509" s="123" t="str">
        <f t="shared" si="898"/>
        <v/>
      </c>
      <c r="AL3509" s="24"/>
      <c r="AM3509" s="24"/>
      <c r="AN3509" s="24"/>
      <c r="AO3509" s="24"/>
      <c r="AP3509" s="28" t="str">
        <f t="shared" si="899"/>
        <v/>
      </c>
      <c r="AQ3509" s="28" t="str">
        <f t="shared" si="900"/>
        <v/>
      </c>
      <c r="AR3509" s="236">
        <f t="shared" si="890"/>
        <v>0</v>
      </c>
      <c r="AS3509" s="22" t="str">
        <f t="shared" si="889"/>
        <v/>
      </c>
      <c r="AT3509" s="238" t="str">
        <f t="shared" si="891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899"/>
        <v/>
      </c>
      <c r="AQ3510" s="28" t="str">
        <f t="shared" si="900"/>
        <v/>
      </c>
      <c r="AR3510" s="236">
        <f t="shared" si="890"/>
        <v>0</v>
      </c>
      <c r="AS3510" s="22" t="str">
        <f t="shared" si="889"/>
        <v/>
      </c>
      <c r="AT3510" s="238" t="str">
        <f t="shared" si="891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899"/>
        <v/>
      </c>
      <c r="AQ3511" s="123" t="str">
        <f t="shared" si="900"/>
        <v/>
      </c>
      <c r="AR3511" s="236">
        <f t="shared" si="890"/>
        <v>0</v>
      </c>
      <c r="AS3511" s="22" t="str">
        <f t="shared" si="889"/>
        <v/>
      </c>
      <c r="AT3511" s="238" t="str">
        <f t="shared" si="891"/>
        <v/>
      </c>
    </row>
    <row r="3512" spans="1:46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899"/>
        <v/>
      </c>
      <c r="AQ3512" s="124" t="str">
        <f t="shared" si="900"/>
        <v/>
      </c>
      <c r="AR3512" s="236">
        <f t="shared" si="890"/>
        <v>0</v>
      </c>
      <c r="AS3512" s="22" t="str">
        <f t="shared" si="889"/>
        <v/>
      </c>
      <c r="AT3512" s="238" t="str">
        <f t="shared" si="891"/>
        <v/>
      </c>
    </row>
    <row r="3513" spans="1:46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899"/>
        <v/>
      </c>
      <c r="AQ3513" s="124" t="str">
        <f t="shared" si="900"/>
        <v/>
      </c>
      <c r="AR3513" s="236">
        <f t="shared" si="890"/>
        <v>0</v>
      </c>
      <c r="AS3513" s="22" t="str">
        <f t="shared" si="889"/>
        <v/>
      </c>
      <c r="AT3513" s="238" t="str">
        <f t="shared" si="891"/>
        <v/>
      </c>
    </row>
    <row r="3514" spans="1:46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899"/>
        <v/>
      </c>
      <c r="AQ3514" s="123" t="str">
        <f t="shared" si="900"/>
        <v/>
      </c>
      <c r="AR3514" s="236">
        <f t="shared" si="890"/>
        <v>0</v>
      </c>
      <c r="AS3514" s="22" t="str">
        <f t="shared" si="889"/>
        <v/>
      </c>
      <c r="AT3514" s="238" t="str">
        <f t="shared" si="891"/>
        <v/>
      </c>
    </row>
    <row r="7023" spans="43:44">
      <c r="AQ7023" s="8"/>
      <c r="AR7023" s="237"/>
    </row>
    <row r="10534" spans="43:44">
      <c r="AQ10534" s="8"/>
      <c r="AR10534" s="237"/>
    </row>
    <row r="14045" spans="43:44">
      <c r="AQ14045" s="8"/>
      <c r="AR14045" s="237"/>
    </row>
    <row r="17556" spans="43:44">
      <c r="AQ17556" s="8"/>
      <c r="AR17556" s="237"/>
    </row>
    <row r="21067" spans="43:44">
      <c r="AQ21067" s="8"/>
      <c r="AR21067" s="237"/>
    </row>
    <row r="24578" spans="43:44">
      <c r="AQ24578" s="8"/>
      <c r="AR24578" s="237"/>
    </row>
    <row r="28089" spans="43:44">
      <c r="AQ28089" s="8"/>
      <c r="AR28089" s="237"/>
    </row>
    <row r="31600" spans="43:44">
      <c r="AQ31600" s="8"/>
      <c r="AR31600" s="237"/>
    </row>
    <row r="35111" spans="43:44">
      <c r="AQ35111" s="8"/>
      <c r="AR35111" s="237"/>
    </row>
    <row r="38622" spans="43:44">
      <c r="AQ38622" s="8"/>
      <c r="AR38622" s="237"/>
    </row>
    <row r="42133" spans="43:44">
      <c r="AQ42133" s="8"/>
      <c r="AR42133" s="237"/>
    </row>
    <row r="45644" spans="43:44">
      <c r="AQ45644" s="8"/>
      <c r="AR45644" s="237"/>
    </row>
    <row r="49155" spans="43:44">
      <c r="AQ49155" s="8"/>
      <c r="AR49155" s="237"/>
    </row>
    <row r="52666" spans="43:44">
      <c r="AQ52666" s="8"/>
      <c r="AR52666" s="237"/>
    </row>
    <row r="56177" spans="43:44">
      <c r="AQ56177" s="8"/>
      <c r="AR56177" s="237"/>
    </row>
    <row r="59688" spans="43:44">
      <c r="AQ59688" s="8"/>
      <c r="AR59688" s="237"/>
    </row>
    <row r="63199" spans="43:44">
      <c r="AQ63199" s="8"/>
      <c r="AR63199" s="237"/>
    </row>
    <row r="66710" spans="43:44">
      <c r="AQ66710" s="8"/>
      <c r="AR66710" s="237"/>
    </row>
    <row r="70221" spans="43:44">
      <c r="AQ70221" s="8"/>
      <c r="AR70221" s="237"/>
    </row>
    <row r="73732" spans="43:44">
      <c r="AQ73732" s="8"/>
      <c r="AR73732" s="237"/>
    </row>
    <row r="77243" spans="43:44">
      <c r="AQ77243" s="8"/>
      <c r="AR77243" s="237"/>
    </row>
    <row r="80754" spans="43:44">
      <c r="AQ80754" s="8"/>
      <c r="AR80754" s="237"/>
    </row>
    <row r="84265" spans="43:44">
      <c r="AQ84265" s="8"/>
      <c r="AR84265" s="237"/>
    </row>
    <row r="87776" spans="43:44">
      <c r="AQ87776" s="8"/>
      <c r="AR87776" s="237"/>
    </row>
    <row r="91287" spans="43:44">
      <c r="AQ91287" s="8"/>
      <c r="AR91287" s="237"/>
    </row>
    <row r="94798" spans="43:44">
      <c r="AQ94798" s="8"/>
      <c r="AR94798" s="237"/>
    </row>
    <row r="98309" spans="43:44">
      <c r="AQ98309" s="8"/>
      <c r="AR98309" s="237"/>
    </row>
    <row r="101820" spans="43:44">
      <c r="AQ101820" s="8"/>
      <c r="AR101820" s="237"/>
    </row>
    <row r="105331" spans="43:44">
      <c r="AQ105331" s="8"/>
      <c r="AR105331" s="237"/>
    </row>
    <row r="108842" spans="43:44">
      <c r="AQ108842" s="8"/>
      <c r="AR108842" s="237"/>
    </row>
    <row r="112353" spans="43:44">
      <c r="AQ112353" s="8"/>
      <c r="AR112353" s="237"/>
    </row>
    <row r="115864" spans="43:44">
      <c r="AQ115864" s="8"/>
      <c r="AR115864" s="237"/>
    </row>
    <row r="119375" spans="43:44">
      <c r="AQ119375" s="8"/>
      <c r="AR119375" s="237"/>
    </row>
    <row r="122886" spans="43:44">
      <c r="AQ122886" s="8"/>
      <c r="AR122886" s="237"/>
    </row>
    <row r="126397" spans="43:44">
      <c r="AQ126397" s="8"/>
      <c r="AR126397" s="237"/>
    </row>
    <row r="129908" spans="43:44">
      <c r="AQ129908" s="8"/>
      <c r="AR129908" s="237"/>
    </row>
    <row r="133419" spans="43:44">
      <c r="AQ133419" s="8"/>
      <c r="AR133419" s="237"/>
    </row>
    <row r="136930" spans="43:44">
      <c r="AQ136930" s="8"/>
      <c r="AR136930" s="237"/>
    </row>
    <row r="140441" spans="43:44">
      <c r="AQ140441" s="8"/>
      <c r="AR140441" s="237"/>
    </row>
    <row r="143952" spans="43:44">
      <c r="AQ143952" s="8"/>
      <c r="AR143952" s="237"/>
    </row>
    <row r="147463" spans="43:44">
      <c r="AQ147463" s="8"/>
      <c r="AR147463" s="237"/>
    </row>
    <row r="150974" spans="43:44">
      <c r="AQ150974" s="8"/>
      <c r="AR150974" s="237"/>
    </row>
    <row r="154485" spans="43:44">
      <c r="AQ154485" s="8"/>
      <c r="AR154485" s="237"/>
    </row>
    <row r="157996" spans="43:44">
      <c r="AQ157996" s="8"/>
      <c r="AR157996" s="237"/>
    </row>
    <row r="161507" spans="43:44">
      <c r="AQ161507" s="8"/>
      <c r="AR161507" s="237"/>
    </row>
    <row r="165018" spans="43:44">
      <c r="AQ165018" s="8"/>
      <c r="AR165018" s="237"/>
    </row>
    <row r="168529" spans="43:44">
      <c r="AQ168529" s="8"/>
      <c r="AR168529" s="237"/>
    </row>
    <row r="172040" spans="43:44">
      <c r="AQ172040" s="8"/>
      <c r="AR172040" s="237"/>
    </row>
    <row r="175551" spans="43:44">
      <c r="AQ175551" s="8"/>
      <c r="AR175551" s="237"/>
    </row>
    <row r="179062" spans="43:44">
      <c r="AQ179062" s="8"/>
      <c r="AR179062" s="237"/>
    </row>
    <row r="182573" spans="43:44">
      <c r="AQ182573" s="8"/>
      <c r="AR182573" s="237"/>
    </row>
    <row r="186084" spans="43:44">
      <c r="AQ186084" s="8"/>
      <c r="AR186084" s="237"/>
    </row>
    <row r="189595" spans="43:44">
      <c r="AQ189595" s="8"/>
      <c r="AR189595" s="237"/>
    </row>
    <row r="193106" spans="43:44">
      <c r="AQ193106" s="8"/>
      <c r="AR193106" s="237"/>
    </row>
    <row r="196617" spans="43:44">
      <c r="AQ196617" s="8"/>
      <c r="AR196617" s="237"/>
    </row>
    <row r="200128" spans="43:44">
      <c r="AQ200128" s="8"/>
      <c r="AR200128" s="237"/>
    </row>
    <row r="203639" spans="43:44">
      <c r="AQ203639" s="8"/>
      <c r="AR203639" s="237"/>
    </row>
    <row r="207150" spans="43:44">
      <c r="AQ207150" s="8"/>
      <c r="AR207150" s="237"/>
    </row>
    <row r="210661" spans="43:44">
      <c r="AQ210661" s="8"/>
      <c r="AR210661" s="237"/>
    </row>
    <row r="214172" spans="43:44">
      <c r="AQ214172" s="8"/>
      <c r="AR214172" s="237"/>
    </row>
    <row r="217683" spans="43:44">
      <c r="AQ217683" s="8"/>
      <c r="AR217683" s="237"/>
    </row>
    <row r="221194" spans="43:44">
      <c r="AQ221194" s="8"/>
      <c r="AR221194" s="237"/>
    </row>
    <row r="224705" spans="43:44">
      <c r="AQ224705" s="8"/>
      <c r="AR224705" s="237"/>
    </row>
    <row r="228216" spans="43:44">
      <c r="AQ228216" s="8"/>
      <c r="AR228216" s="237"/>
    </row>
    <row r="231727" spans="43:44">
      <c r="AQ231727" s="8"/>
      <c r="AR231727" s="237"/>
    </row>
    <row r="235238" spans="43:44">
      <c r="AQ235238" s="8"/>
      <c r="AR235238" s="237"/>
    </row>
    <row r="238749" spans="43:44">
      <c r="AQ238749" s="8"/>
      <c r="AR238749" s="237"/>
    </row>
    <row r="242260" spans="43:44">
      <c r="AQ242260" s="8"/>
      <c r="AR242260" s="237"/>
    </row>
    <row r="245771" spans="43:44">
      <c r="AQ245771" s="8"/>
      <c r="AR245771" s="237"/>
    </row>
    <row r="249282" spans="43:44">
      <c r="AQ249282" s="8"/>
      <c r="AR249282" s="237"/>
    </row>
    <row r="252793" spans="43:44">
      <c r="AQ252793" s="8"/>
      <c r="AR252793" s="237"/>
    </row>
    <row r="256304" spans="43:44">
      <c r="AQ256304" s="8"/>
      <c r="AR256304" s="237"/>
    </row>
    <row r="259815" spans="43:44">
      <c r="AQ259815" s="8"/>
      <c r="AR259815" s="237"/>
    </row>
    <row r="263326" spans="43:44">
      <c r="AQ263326" s="8"/>
      <c r="AR263326" s="237"/>
    </row>
    <row r="266837" spans="43:44">
      <c r="AQ266837" s="8"/>
      <c r="AR266837" s="237"/>
    </row>
    <row r="270348" spans="43:44">
      <c r="AQ270348" s="8"/>
      <c r="AR270348" s="237"/>
    </row>
    <row r="273859" spans="43:44">
      <c r="AQ273859" s="8"/>
      <c r="AR273859" s="237"/>
    </row>
    <row r="277370" spans="43:44">
      <c r="AQ277370" s="8"/>
      <c r="AR277370" s="237"/>
    </row>
    <row r="280881" spans="43:44">
      <c r="AQ280881" s="8"/>
      <c r="AR280881" s="237"/>
    </row>
    <row r="284392" spans="43:44">
      <c r="AQ284392" s="8"/>
      <c r="AR284392" s="237"/>
    </row>
    <row r="287903" spans="43:44">
      <c r="AQ287903" s="8"/>
      <c r="AR287903" s="237"/>
    </row>
    <row r="291414" spans="43:44">
      <c r="AQ291414" s="8"/>
      <c r="AR291414" s="237"/>
    </row>
    <row r="294925" spans="43:44">
      <c r="AQ294925" s="8"/>
      <c r="AR294925" s="237"/>
    </row>
    <row r="298436" spans="43:44">
      <c r="AQ298436" s="8"/>
      <c r="AR298436" s="237"/>
    </row>
    <row r="301947" spans="43:44">
      <c r="AQ301947" s="8"/>
      <c r="AR301947" s="237"/>
    </row>
    <row r="305458" spans="43:44">
      <c r="AQ305458" s="8"/>
      <c r="AR305458" s="237"/>
    </row>
    <row r="308969" spans="43:44">
      <c r="AQ308969" s="8"/>
      <c r="AR308969" s="237"/>
    </row>
    <row r="312480" spans="43:44">
      <c r="AQ312480" s="8"/>
      <c r="AR312480" s="237"/>
    </row>
    <row r="315991" spans="43:44">
      <c r="AQ315991" s="8"/>
      <c r="AR315991" s="237"/>
    </row>
    <row r="319502" spans="43:44">
      <c r="AQ319502" s="8"/>
      <c r="AR319502" s="237"/>
    </row>
    <row r="323013" spans="43:44">
      <c r="AQ323013" s="8"/>
      <c r="AR323013" s="237"/>
    </row>
    <row r="326524" spans="43:44">
      <c r="AQ326524" s="8"/>
      <c r="AR326524" s="237"/>
    </row>
    <row r="330035" spans="43:44">
      <c r="AQ330035" s="8"/>
      <c r="AR330035" s="237"/>
    </row>
    <row r="333546" spans="43:44">
      <c r="AQ333546" s="8"/>
      <c r="AR333546" s="237"/>
    </row>
    <row r="337057" spans="43:44">
      <c r="AQ337057" s="8"/>
      <c r="AR337057" s="237"/>
    </row>
    <row r="340568" spans="43:44">
      <c r="AQ340568" s="8"/>
      <c r="AR340568" s="237"/>
    </row>
    <row r="344079" spans="43:44">
      <c r="AQ344079" s="8"/>
      <c r="AR344079" s="237"/>
    </row>
    <row r="347590" spans="43:44">
      <c r="AQ347590" s="8"/>
      <c r="AR347590" s="237"/>
    </row>
    <row r="351101" spans="43:44">
      <c r="AQ351101" s="8"/>
      <c r="AR351101" s="237"/>
    </row>
    <row r="354612" spans="43:44">
      <c r="AQ354612" s="8"/>
      <c r="AR354612" s="237"/>
    </row>
    <row r="358123" spans="43:44">
      <c r="AQ358123" s="8"/>
      <c r="AR358123" s="237"/>
    </row>
    <row r="361634" spans="43:44">
      <c r="AQ361634" s="8"/>
      <c r="AR361634" s="237"/>
    </row>
    <row r="365145" spans="43:44">
      <c r="AQ365145" s="8"/>
      <c r="AR365145" s="237"/>
    </row>
    <row r="368656" spans="43:44">
      <c r="AQ368656" s="8"/>
      <c r="AR368656" s="237"/>
    </row>
    <row r="372167" spans="43:44">
      <c r="AQ372167" s="8"/>
      <c r="AR372167" s="237"/>
    </row>
    <row r="375678" spans="43:44">
      <c r="AQ375678" s="8"/>
      <c r="AR375678" s="237"/>
    </row>
    <row r="379189" spans="43:44">
      <c r="AQ379189" s="8"/>
      <c r="AR379189" s="237"/>
    </row>
    <row r="382700" spans="43:44">
      <c r="AQ382700" s="8"/>
      <c r="AR382700" s="237"/>
    </row>
    <row r="386211" spans="43:44">
      <c r="AQ386211" s="8"/>
      <c r="AR386211" s="237"/>
    </row>
    <row r="389722" spans="43:44">
      <c r="AQ389722" s="8"/>
      <c r="AR389722" s="237"/>
    </row>
    <row r="393233" spans="43:44">
      <c r="AQ393233" s="8"/>
      <c r="AR393233" s="237"/>
    </row>
    <row r="396744" spans="43:44">
      <c r="AQ396744" s="8"/>
      <c r="AR396744" s="237"/>
    </row>
    <row r="400255" spans="43:44">
      <c r="AQ400255" s="8"/>
      <c r="AR400255" s="237"/>
    </row>
    <row r="403766" spans="43:44">
      <c r="AQ403766" s="8"/>
      <c r="AR403766" s="237"/>
    </row>
    <row r="407277" spans="43:44">
      <c r="AQ407277" s="8"/>
      <c r="AR407277" s="237"/>
    </row>
    <row r="410788" spans="43:44">
      <c r="AQ410788" s="8"/>
      <c r="AR410788" s="237"/>
    </row>
    <row r="414299" spans="43:44">
      <c r="AQ414299" s="8"/>
      <c r="AR414299" s="237"/>
    </row>
    <row r="417810" spans="43:44">
      <c r="AQ417810" s="8"/>
      <c r="AR417810" s="237"/>
    </row>
    <row r="421321" spans="43:44">
      <c r="AQ421321" s="8"/>
      <c r="AR421321" s="237"/>
    </row>
    <row r="424832" spans="43:44">
      <c r="AQ424832" s="8"/>
      <c r="AR424832" s="237"/>
    </row>
    <row r="428343" spans="43:44">
      <c r="AQ428343" s="8"/>
      <c r="AR428343" s="237"/>
    </row>
    <row r="431854" spans="43:44">
      <c r="AQ431854" s="8"/>
      <c r="AR431854" s="237"/>
    </row>
    <row r="435365" spans="43:44">
      <c r="AQ435365" s="8"/>
      <c r="AR435365" s="237"/>
    </row>
    <row r="438876" spans="43:44">
      <c r="AQ438876" s="8"/>
      <c r="AR438876" s="237"/>
    </row>
    <row r="442387" spans="43:44">
      <c r="AQ442387" s="8"/>
      <c r="AR442387" s="237"/>
    </row>
    <row r="445898" spans="43:44">
      <c r="AQ445898" s="8"/>
      <c r="AR445898" s="237"/>
    </row>
    <row r="449409" spans="43:44">
      <c r="AQ449409" s="8"/>
      <c r="AR449409" s="237"/>
    </row>
    <row r="452920" spans="43:44">
      <c r="AQ452920" s="8"/>
      <c r="AR452920" s="237"/>
    </row>
    <row r="456431" spans="43:44">
      <c r="AQ456431" s="8"/>
      <c r="AR456431" s="237"/>
    </row>
    <row r="459942" spans="43:44">
      <c r="AQ459942" s="8"/>
      <c r="AR459942" s="237"/>
    </row>
    <row r="463453" spans="43:44">
      <c r="AQ463453" s="8"/>
      <c r="AR463453" s="237"/>
    </row>
    <row r="466964" spans="43:44">
      <c r="AQ466964" s="8"/>
      <c r="AR466964" s="237"/>
    </row>
    <row r="470475" spans="43:44">
      <c r="AQ470475" s="8"/>
      <c r="AR470475" s="237"/>
    </row>
    <row r="473986" spans="43:44">
      <c r="AQ473986" s="8"/>
      <c r="AR473986" s="237"/>
    </row>
    <row r="477497" spans="43:44">
      <c r="AQ477497" s="8"/>
      <c r="AR477497" s="237"/>
    </row>
    <row r="481008" spans="43:44">
      <c r="AQ481008" s="8"/>
      <c r="AR481008" s="237"/>
    </row>
    <row r="484519" spans="43:44">
      <c r="AQ484519" s="8"/>
      <c r="AR484519" s="237"/>
    </row>
    <row r="488030" spans="43:44">
      <c r="AQ488030" s="8"/>
      <c r="AR488030" s="237"/>
    </row>
    <row r="491541" spans="43:44">
      <c r="AQ491541" s="8"/>
      <c r="AR491541" s="237"/>
    </row>
    <row r="495052" spans="43:44">
      <c r="AQ495052" s="8"/>
      <c r="AR495052" s="237"/>
    </row>
    <row r="498563" spans="43:44">
      <c r="AQ498563" s="8"/>
      <c r="AR498563" s="237"/>
    </row>
    <row r="502074" spans="43:44">
      <c r="AQ502074" s="8"/>
      <c r="AR502074" s="237"/>
    </row>
    <row r="505585" spans="43:44">
      <c r="AQ505585" s="8"/>
      <c r="AR505585" s="237"/>
    </row>
    <row r="509096" spans="43:44">
      <c r="AQ509096" s="8"/>
      <c r="AR509096" s="237"/>
    </row>
    <row r="512607" spans="43:44">
      <c r="AQ512607" s="8"/>
      <c r="AR512607" s="237"/>
    </row>
    <row r="516118" spans="43:44">
      <c r="AQ516118" s="8"/>
      <c r="AR516118" s="237"/>
    </row>
    <row r="519629" spans="43:44">
      <c r="AQ519629" s="8"/>
      <c r="AR519629" s="237"/>
    </row>
    <row r="523140" spans="43:44">
      <c r="AQ523140" s="8"/>
      <c r="AR523140" s="237"/>
    </row>
    <row r="526651" spans="43:44">
      <c r="AQ526651" s="8"/>
      <c r="AR526651" s="237"/>
    </row>
    <row r="530162" spans="43:44">
      <c r="AQ530162" s="8"/>
      <c r="AR530162" s="237"/>
    </row>
    <row r="533673" spans="43:44">
      <c r="AQ533673" s="8"/>
      <c r="AR533673" s="237"/>
    </row>
    <row r="537184" spans="43:44">
      <c r="AQ537184" s="8"/>
      <c r="AR537184" s="237"/>
    </row>
    <row r="540695" spans="43:44">
      <c r="AQ540695" s="8"/>
      <c r="AR540695" s="237"/>
    </row>
    <row r="544206" spans="43:44">
      <c r="AQ544206" s="8"/>
      <c r="AR544206" s="237"/>
    </row>
    <row r="547717" spans="43:44">
      <c r="AQ547717" s="8"/>
      <c r="AR547717" s="237"/>
    </row>
    <row r="551228" spans="43:44">
      <c r="AQ551228" s="8"/>
      <c r="AR551228" s="237"/>
    </row>
    <row r="554739" spans="43:44">
      <c r="AQ554739" s="8"/>
      <c r="AR554739" s="237"/>
    </row>
    <row r="558250" spans="43:44">
      <c r="AQ558250" s="8"/>
      <c r="AR558250" s="237"/>
    </row>
    <row r="561761" spans="43:44">
      <c r="AQ561761" s="8"/>
      <c r="AR561761" s="237"/>
    </row>
    <row r="565272" spans="43:44">
      <c r="AQ565272" s="8"/>
      <c r="AR565272" s="237"/>
    </row>
    <row r="568783" spans="43:44">
      <c r="AQ568783" s="8"/>
      <c r="AR568783" s="237"/>
    </row>
    <row r="572294" spans="43:44">
      <c r="AQ572294" s="8"/>
      <c r="AR572294" s="237"/>
    </row>
    <row r="575805" spans="43:44">
      <c r="AQ575805" s="8"/>
      <c r="AR575805" s="237"/>
    </row>
    <row r="579316" spans="43:44">
      <c r="AQ579316" s="8"/>
      <c r="AR579316" s="237"/>
    </row>
    <row r="582827" spans="43:44">
      <c r="AQ582827" s="8"/>
      <c r="AR582827" s="237"/>
    </row>
    <row r="586338" spans="43:44">
      <c r="AQ586338" s="8"/>
      <c r="AR586338" s="237"/>
    </row>
    <row r="589849" spans="43:44">
      <c r="AQ589849" s="8"/>
      <c r="AR589849" s="237"/>
    </row>
    <row r="593360" spans="43:44">
      <c r="AQ593360" s="8"/>
      <c r="AR593360" s="237"/>
    </row>
    <row r="596871" spans="43:44">
      <c r="AQ596871" s="8"/>
      <c r="AR596871" s="237"/>
    </row>
    <row r="600382" spans="43:44">
      <c r="AQ600382" s="8"/>
      <c r="AR600382" s="237"/>
    </row>
    <row r="603893" spans="43:44">
      <c r="AQ603893" s="8"/>
      <c r="AR603893" s="237"/>
    </row>
    <row r="607404" spans="43:44">
      <c r="AQ607404" s="8"/>
      <c r="AR607404" s="237"/>
    </row>
    <row r="610915" spans="43:44">
      <c r="AQ610915" s="8"/>
      <c r="AR610915" s="237"/>
    </row>
    <row r="614426" spans="43:44">
      <c r="AQ614426" s="8"/>
      <c r="AR614426" s="237"/>
    </row>
    <row r="617937" spans="43:44">
      <c r="AQ617937" s="8"/>
      <c r="AR617937" s="237"/>
    </row>
    <row r="621448" spans="43:44">
      <c r="AQ621448" s="8"/>
      <c r="AR621448" s="237"/>
    </row>
    <row r="624959" spans="43:44">
      <c r="AQ624959" s="8"/>
      <c r="AR624959" s="237"/>
    </row>
    <row r="628470" spans="43:44">
      <c r="AQ628470" s="8"/>
      <c r="AR628470" s="237"/>
    </row>
    <row r="631981" spans="43:44">
      <c r="AQ631981" s="8"/>
      <c r="AR631981" s="237"/>
    </row>
    <row r="635492" spans="43:44">
      <c r="AQ635492" s="8"/>
      <c r="AR635492" s="237"/>
    </row>
    <row r="639003" spans="43:44">
      <c r="AQ639003" s="8"/>
      <c r="AR639003" s="237"/>
    </row>
    <row r="642514" spans="43:44">
      <c r="AQ642514" s="8"/>
      <c r="AR642514" s="237"/>
    </row>
    <row r="646025" spans="43:44">
      <c r="AQ646025" s="8"/>
      <c r="AR646025" s="237"/>
    </row>
    <row r="649536" spans="43:44">
      <c r="AQ649536" s="8"/>
      <c r="AR649536" s="237"/>
    </row>
    <row r="653047" spans="43:44">
      <c r="AQ653047" s="8"/>
      <c r="AR653047" s="237"/>
    </row>
    <row r="656558" spans="43:44">
      <c r="AQ656558" s="8"/>
      <c r="AR656558" s="237"/>
    </row>
    <row r="660069" spans="43:44">
      <c r="AQ660069" s="8"/>
      <c r="AR660069" s="237"/>
    </row>
    <row r="663580" spans="43:44">
      <c r="AQ663580" s="8"/>
      <c r="AR663580" s="237"/>
    </row>
    <row r="667091" spans="43:44">
      <c r="AQ667091" s="8"/>
      <c r="AR667091" s="237"/>
    </row>
    <row r="670602" spans="43:44">
      <c r="AQ670602" s="8"/>
      <c r="AR670602" s="237"/>
    </row>
    <row r="674113" spans="43:44">
      <c r="AQ674113" s="8"/>
      <c r="AR674113" s="237"/>
    </row>
    <row r="677624" spans="43:44">
      <c r="AQ677624" s="8"/>
      <c r="AR677624" s="237"/>
    </row>
    <row r="681135" spans="43:44">
      <c r="AQ681135" s="8"/>
      <c r="AR681135" s="237"/>
    </row>
    <row r="684646" spans="43:44">
      <c r="AQ684646" s="8"/>
      <c r="AR684646" s="237"/>
    </row>
    <row r="688157" spans="43:44">
      <c r="AQ688157" s="8"/>
      <c r="AR688157" s="237"/>
    </row>
    <row r="691668" spans="43:44">
      <c r="AQ691668" s="8"/>
      <c r="AR691668" s="237"/>
    </row>
    <row r="695179" spans="43:44">
      <c r="AQ695179" s="8"/>
      <c r="AR695179" s="237"/>
    </row>
    <row r="698690" spans="43:44">
      <c r="AQ698690" s="8"/>
      <c r="AR698690" s="237"/>
    </row>
    <row r="702201" spans="43:44">
      <c r="AQ702201" s="8"/>
      <c r="AR702201" s="237"/>
    </row>
    <row r="705712" spans="43:44">
      <c r="AQ705712" s="8"/>
      <c r="AR705712" s="237"/>
    </row>
    <row r="709223" spans="43:44">
      <c r="AQ709223" s="8"/>
      <c r="AR709223" s="237"/>
    </row>
    <row r="712734" spans="43:44">
      <c r="AQ712734" s="8"/>
      <c r="AR712734" s="237"/>
    </row>
    <row r="716245" spans="43:44">
      <c r="AQ716245" s="8"/>
      <c r="AR716245" s="237"/>
    </row>
    <row r="719756" spans="43:44">
      <c r="AQ719756" s="8"/>
      <c r="AR719756" s="237"/>
    </row>
    <row r="723267" spans="43:44">
      <c r="AQ723267" s="8"/>
      <c r="AR723267" s="237"/>
    </row>
    <row r="726778" spans="43:44">
      <c r="AQ726778" s="8"/>
      <c r="AR726778" s="237"/>
    </row>
    <row r="730289" spans="43:44">
      <c r="AQ730289" s="8"/>
      <c r="AR730289" s="237"/>
    </row>
    <row r="733800" spans="43:44">
      <c r="AQ733800" s="8"/>
      <c r="AR733800" s="237"/>
    </row>
    <row r="737311" spans="43:44">
      <c r="AQ737311" s="8"/>
      <c r="AR737311" s="237"/>
    </row>
    <row r="740822" spans="43:44">
      <c r="AQ740822" s="8"/>
      <c r="AR740822" s="237"/>
    </row>
    <row r="744333" spans="43:44">
      <c r="AQ744333" s="8"/>
      <c r="AR744333" s="237"/>
    </row>
    <row r="747844" spans="43:44">
      <c r="AQ747844" s="8"/>
      <c r="AR747844" s="237"/>
    </row>
    <row r="751355" spans="43:44">
      <c r="AQ751355" s="8"/>
      <c r="AR751355" s="237"/>
    </row>
    <row r="754866" spans="43:44">
      <c r="AQ754866" s="8"/>
      <c r="AR754866" s="237"/>
    </row>
    <row r="758377" spans="43:44">
      <c r="AQ758377" s="8"/>
      <c r="AR758377" s="237"/>
    </row>
    <row r="761888" spans="43:44">
      <c r="AQ761888" s="8"/>
      <c r="AR761888" s="237"/>
    </row>
    <row r="765399" spans="43:44">
      <c r="AQ765399" s="8"/>
      <c r="AR765399" s="237"/>
    </row>
    <row r="768910" spans="43:44">
      <c r="AQ768910" s="8"/>
      <c r="AR768910" s="237"/>
    </row>
    <row r="772421" spans="43:44">
      <c r="AQ772421" s="8"/>
      <c r="AR772421" s="237"/>
    </row>
    <row r="775932" spans="43:44">
      <c r="AQ775932" s="8"/>
      <c r="AR775932" s="237"/>
    </row>
    <row r="779443" spans="43:44">
      <c r="AQ779443" s="8"/>
      <c r="AR779443" s="237"/>
    </row>
    <row r="782954" spans="43:44">
      <c r="AQ782954" s="8"/>
      <c r="AR782954" s="237"/>
    </row>
    <row r="786465" spans="43:44">
      <c r="AQ786465" s="8"/>
      <c r="AR786465" s="237"/>
    </row>
    <row r="789976" spans="43:44">
      <c r="AQ789976" s="8"/>
      <c r="AR789976" s="237"/>
    </row>
    <row r="793487" spans="43:44">
      <c r="AQ793487" s="8"/>
      <c r="AR793487" s="237"/>
    </row>
    <row r="796998" spans="43:44">
      <c r="AQ796998" s="8"/>
      <c r="AR796998" s="237"/>
    </row>
    <row r="800509" spans="43:44">
      <c r="AQ800509" s="8"/>
      <c r="AR800509" s="237"/>
    </row>
    <row r="804020" spans="43:44">
      <c r="AQ804020" s="8"/>
      <c r="AR804020" s="237"/>
    </row>
    <row r="807531" spans="43:44">
      <c r="AQ807531" s="8"/>
      <c r="AR807531" s="237"/>
    </row>
    <row r="811042" spans="43:44">
      <c r="AQ811042" s="8"/>
      <c r="AR811042" s="237"/>
    </row>
    <row r="814553" spans="43:44">
      <c r="AQ814553" s="8"/>
      <c r="AR814553" s="237"/>
    </row>
    <row r="818064" spans="43:44">
      <c r="AQ818064" s="8"/>
      <c r="AR818064" s="237"/>
    </row>
    <row r="821575" spans="43:44">
      <c r="AQ821575" s="8"/>
      <c r="AR821575" s="237"/>
    </row>
    <row r="825086" spans="43:44">
      <c r="AQ825086" s="8"/>
      <c r="AR825086" s="237"/>
    </row>
    <row r="828597" spans="43:44">
      <c r="AQ828597" s="8"/>
      <c r="AR828597" s="237"/>
    </row>
    <row r="832108" spans="43:44">
      <c r="AQ832108" s="8"/>
      <c r="AR832108" s="237"/>
    </row>
    <row r="835619" spans="43:44">
      <c r="AQ835619" s="8"/>
      <c r="AR835619" s="237"/>
    </row>
    <row r="839130" spans="43:44">
      <c r="AQ839130" s="8"/>
      <c r="AR839130" s="237"/>
    </row>
    <row r="842641" spans="43:44">
      <c r="AQ842641" s="8"/>
      <c r="AR842641" s="237"/>
    </row>
    <row r="846152" spans="43:44">
      <c r="AQ846152" s="8"/>
      <c r="AR846152" s="237"/>
    </row>
    <row r="849663" spans="43:44">
      <c r="AQ849663" s="8"/>
      <c r="AR849663" s="237"/>
    </row>
    <row r="853174" spans="43:44">
      <c r="AQ853174" s="8"/>
      <c r="AR853174" s="237"/>
    </row>
    <row r="856685" spans="43:44">
      <c r="AQ856685" s="8"/>
      <c r="AR856685" s="237"/>
    </row>
    <row r="860196" spans="43:44">
      <c r="AQ860196" s="8"/>
      <c r="AR860196" s="237"/>
    </row>
    <row r="863707" spans="43:44">
      <c r="AQ863707" s="8"/>
      <c r="AR863707" s="237"/>
    </row>
    <row r="867218" spans="43:44">
      <c r="AQ867218" s="8"/>
      <c r="AR867218" s="237"/>
    </row>
    <row r="870729" spans="43:44">
      <c r="AQ870729" s="8"/>
      <c r="AR870729" s="237"/>
    </row>
    <row r="874240" spans="43:44">
      <c r="AQ874240" s="8"/>
      <c r="AR874240" s="237"/>
    </row>
    <row r="877751" spans="43:44">
      <c r="AQ877751" s="8"/>
      <c r="AR877751" s="237"/>
    </row>
    <row r="881262" spans="43:44">
      <c r="AQ881262" s="8"/>
      <c r="AR881262" s="237"/>
    </row>
    <row r="884773" spans="43:44">
      <c r="AQ884773" s="8"/>
      <c r="AR884773" s="237"/>
    </row>
    <row r="888284" spans="43:44">
      <c r="AQ888284" s="8"/>
      <c r="AR888284" s="237"/>
    </row>
    <row r="891795" spans="43:44">
      <c r="AQ891795" s="8"/>
      <c r="AR891795" s="237"/>
    </row>
    <row r="895306" spans="43:44">
      <c r="AQ895306" s="8"/>
      <c r="AR895306" s="237"/>
    </row>
    <row r="898817" spans="43:44">
      <c r="AQ898817" s="8"/>
      <c r="AR898817" s="237"/>
    </row>
    <row r="902328" spans="43:44">
      <c r="AQ902328" s="8"/>
      <c r="AR902328" s="237"/>
    </row>
    <row r="905839" spans="43:44">
      <c r="AQ905839" s="8"/>
      <c r="AR905839" s="237"/>
    </row>
    <row r="909350" spans="43:44">
      <c r="AQ909350" s="8"/>
      <c r="AR909350" s="237"/>
    </row>
    <row r="912861" spans="43:44">
      <c r="AQ912861" s="8"/>
      <c r="AR912861" s="237"/>
    </row>
    <row r="916372" spans="43:44">
      <c r="AQ916372" s="8"/>
      <c r="AR916372" s="237"/>
    </row>
    <row r="919883" spans="43:44">
      <c r="AQ919883" s="8"/>
      <c r="AR919883" s="237"/>
    </row>
    <row r="923394" spans="43:44">
      <c r="AQ923394" s="8"/>
      <c r="AR923394" s="237"/>
    </row>
    <row r="926905" spans="43:44">
      <c r="AQ926905" s="8"/>
      <c r="AR926905" s="237"/>
    </row>
    <row r="930416" spans="43:44">
      <c r="AQ930416" s="8"/>
      <c r="AR930416" s="237"/>
    </row>
    <row r="933927" spans="43:44">
      <c r="AQ933927" s="8"/>
      <c r="AR933927" s="237"/>
    </row>
    <row r="937438" spans="43:44">
      <c r="AQ937438" s="8"/>
      <c r="AR937438" s="237"/>
    </row>
    <row r="940949" spans="43:44">
      <c r="AQ940949" s="8"/>
      <c r="AR940949" s="237"/>
    </row>
    <row r="944460" spans="43:44">
      <c r="AQ944460" s="8"/>
      <c r="AR944460" s="237"/>
    </row>
    <row r="947971" spans="43:44">
      <c r="AQ947971" s="8"/>
      <c r="AR947971" s="237"/>
    </row>
    <row r="951482" spans="43:44">
      <c r="AQ951482" s="8"/>
      <c r="AR951482" s="237"/>
    </row>
    <row r="954993" spans="43:44">
      <c r="AQ954993" s="8"/>
      <c r="AR954993" s="237"/>
    </row>
    <row r="958504" spans="43:44">
      <c r="AQ958504" s="8"/>
      <c r="AR958504" s="237"/>
    </row>
    <row r="962015" spans="43:44">
      <c r="AQ962015" s="8"/>
      <c r="AR962015" s="237"/>
    </row>
    <row r="965526" spans="43:44">
      <c r="AQ965526" s="8"/>
      <c r="AR965526" s="237"/>
    </row>
    <row r="969037" spans="43:44">
      <c r="AQ969037" s="8"/>
      <c r="AR969037" s="237"/>
    </row>
    <row r="972548" spans="43:44">
      <c r="AQ972548" s="8"/>
      <c r="AR972548" s="237"/>
    </row>
    <row r="976059" spans="43:44">
      <c r="AQ976059" s="8"/>
      <c r="AR976059" s="237"/>
    </row>
    <row r="979570" spans="43:44">
      <c r="AQ979570" s="8"/>
      <c r="AR979570" s="237"/>
    </row>
    <row r="983081" spans="43:44">
      <c r="AQ983081" s="8"/>
      <c r="AR983081" s="237"/>
    </row>
    <row r="986592" spans="43:44">
      <c r="AQ986592" s="8"/>
      <c r="AR986592" s="237"/>
    </row>
    <row r="990103" spans="43:44">
      <c r="AQ990103" s="8"/>
      <c r="AR990103" s="237"/>
    </row>
    <row r="993614" spans="43:44">
      <c r="AQ993614" s="8"/>
      <c r="AR993614" s="237"/>
    </row>
    <row r="997125" spans="43:44">
      <c r="AQ997125" s="8"/>
      <c r="AR997125" s="237"/>
    </row>
    <row r="1000636" spans="43:44">
      <c r="AQ1000636" s="8"/>
      <c r="AR1000636" s="237"/>
    </row>
    <row r="1004147" spans="43:44">
      <c r="AQ1004147" s="8"/>
      <c r="AR1004147" s="237"/>
    </row>
    <row r="1007658" spans="43:44">
      <c r="AQ1007658" s="8"/>
      <c r="AR1007658" s="237"/>
    </row>
    <row r="1011169" spans="43:44">
      <c r="AQ1011169" s="8"/>
      <c r="AR1011169" s="237"/>
    </row>
    <row r="1014680" spans="43:44">
      <c r="AQ1014680" s="8"/>
      <c r="AR1014680" s="237"/>
    </row>
    <row r="1018191" spans="43:44">
      <c r="AQ1018191" s="8"/>
      <c r="AR1018191" s="237"/>
    </row>
    <row r="1021702" spans="43:44">
      <c r="AQ1021702" s="8"/>
      <c r="AR1021702" s="237"/>
    </row>
    <row r="1025213" spans="43:44">
      <c r="AQ1025213" s="8"/>
      <c r="AR1025213" s="237"/>
    </row>
    <row r="1028724" spans="43:44">
      <c r="AQ1028724" s="8"/>
      <c r="AR1028724" s="237"/>
    </row>
    <row r="1032235" spans="43:44">
      <c r="AQ1032235" s="8"/>
      <c r="AR1032235" s="237"/>
    </row>
    <row r="1035746" spans="43:44">
      <c r="AQ1035746" s="8"/>
      <c r="AR1035746" s="237"/>
    </row>
    <row r="1039257" spans="43:44">
      <c r="AQ1039257" s="8"/>
      <c r="AR1039257" s="237"/>
    </row>
    <row r="1042768" spans="43:44">
      <c r="AQ1042768" s="8"/>
      <c r="AR1042768" s="237"/>
    </row>
    <row r="1046279" spans="43:44">
      <c r="AQ1046279" s="8"/>
      <c r="AR1046279" s="237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50" priority="142"/>
  </conditionalFormatting>
  <conditionalFormatting sqref="J3510 J3255:J3508">
    <cfRule type="duplicateValues" dxfId="49" priority="22"/>
  </conditionalFormatting>
  <conditionalFormatting sqref="Z3255:Z3510">
    <cfRule type="cellIs" dxfId="48" priority="20" operator="lessThanOrEqual">
      <formula>0</formula>
    </cfRule>
  </conditionalFormatting>
  <conditionalFormatting sqref="Z3509:Z3510">
    <cfRule type="cellIs" dxfId="47" priority="21" operator="lessThanOrEqual">
      <formula>0</formula>
    </cfRule>
  </conditionalFormatting>
  <conditionalFormatting sqref="J856">
    <cfRule type="duplicateValues" dxfId="46" priority="7"/>
  </conditionalFormatting>
  <conditionalFormatting sqref="J1670:J1673">
    <cfRule type="duplicateValues" dxfId="45" priority="17"/>
  </conditionalFormatting>
  <conditionalFormatting sqref="J2327:J2902">
    <cfRule type="duplicateValues" dxfId="44" priority="19"/>
  </conditionalFormatting>
  <conditionalFormatting sqref="J2910:J2911">
    <cfRule type="duplicateValues" dxfId="43" priority="12"/>
  </conditionalFormatting>
  <conditionalFormatting sqref="J2912">
    <cfRule type="duplicateValues" dxfId="42" priority="16"/>
  </conditionalFormatting>
  <conditionalFormatting sqref="J2913">
    <cfRule type="duplicateValues" dxfId="41" priority="15"/>
  </conditionalFormatting>
  <conditionalFormatting sqref="J2995:J2996">
    <cfRule type="duplicateValues" dxfId="40" priority="11"/>
  </conditionalFormatting>
  <conditionalFormatting sqref="J3018 J3020:J3023">
    <cfRule type="duplicateValues" dxfId="39" priority="14"/>
  </conditionalFormatting>
  <conditionalFormatting sqref="J3019">
    <cfRule type="duplicateValues" dxfId="38" priority="13"/>
  </conditionalFormatting>
  <conditionalFormatting sqref="J3115">
    <cfRule type="duplicateValues" dxfId="37" priority="10"/>
  </conditionalFormatting>
  <conditionalFormatting sqref="J3148">
    <cfRule type="duplicateValues" dxfId="36" priority="9"/>
  </conditionalFormatting>
  <conditionalFormatting sqref="J3191:J3192">
    <cfRule type="duplicateValues" dxfId="35" priority="8"/>
  </conditionalFormatting>
  <conditionalFormatting sqref="J3196:J3201 J3203 J3205:J3213">
    <cfRule type="duplicateValues" dxfId="34" priority="6"/>
  </conditionalFormatting>
  <conditionalFormatting sqref="J3214:J3254 J2931:J3195 J2:J2077 J2079:J2929">
    <cfRule type="duplicateValues" dxfId="33" priority="18"/>
  </conditionalFormatting>
  <conditionalFormatting sqref="Z2:Z3254">
    <cfRule type="cellIs" dxfId="32" priority="5" operator="lessThanOrEqual">
      <formula>0</formula>
    </cfRule>
  </conditionalFormatting>
  <conditionalFormatting sqref="J3202">
    <cfRule type="duplicateValues" dxfId="31" priority="4"/>
  </conditionalFormatting>
  <conditionalFormatting sqref="J2930">
    <cfRule type="duplicateValues" dxfId="30" priority="3"/>
  </conditionalFormatting>
  <conditionalFormatting sqref="J3204">
    <cfRule type="duplicateValues" dxfId="29" priority="2"/>
  </conditionalFormatting>
  <conditionalFormatting sqref="J2078">
    <cfRule type="duplicateValues" dxfId="28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E1" zoomScale="55" zoomScaleNormal="55" workbookViewId="0">
      <selection activeCell="S41" sqref="S41"/>
    </sheetView>
  </sheetViews>
  <sheetFormatPr baseColWidth="10" defaultColWidth="11.1640625" defaultRowHeight="15"/>
  <cols>
    <col min="1" max="1" width="22.5" style="51" bestFit="1" customWidth="1"/>
    <col min="2" max="2" width="11.1640625" style="55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6.1640625" style="17" bestFit="1" customWidth="1"/>
    <col min="12" max="12" width="6" style="157" bestFit="1" customWidth="1"/>
    <col min="13" max="13" width="11.1640625" style="17"/>
    <col min="14" max="14" width="11.1640625" style="161"/>
    <col min="15" max="16" width="11.1640625" style="17"/>
    <col min="17" max="17" width="11.1640625" style="13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6.6640625" style="17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71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25" t="s">
        <v>3304</v>
      </c>
      <c r="B1" s="53"/>
      <c r="C1" s="91"/>
      <c r="D1" s="92"/>
      <c r="E1" s="93"/>
      <c r="F1" s="57" t="s">
        <v>3039</v>
      </c>
      <c r="G1" s="58" t="s">
        <v>3040</v>
      </c>
      <c r="H1" s="45" t="s">
        <v>3041</v>
      </c>
      <c r="I1" s="46" t="s">
        <v>3041</v>
      </c>
      <c r="J1" s="47" t="s">
        <v>3041</v>
      </c>
      <c r="K1" s="42" t="s">
        <v>3042</v>
      </c>
      <c r="L1" s="156" t="s">
        <v>3043</v>
      </c>
      <c r="M1" s="59"/>
      <c r="N1" s="158"/>
      <c r="O1" s="56"/>
      <c r="P1" s="228" t="s">
        <v>3044</v>
      </c>
      <c r="Q1" s="83" t="s">
        <v>3045</v>
      </c>
      <c r="R1" s="64" t="s">
        <v>3046</v>
      </c>
      <c r="S1" s="82" t="s">
        <v>3047</v>
      </c>
      <c r="T1" s="72"/>
      <c r="U1" s="73"/>
    </row>
    <row r="2" spans="1:34" ht="16" thickBot="1">
      <c r="A2" s="126" t="s">
        <v>3242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29"/>
      <c r="Q2" s="84" t="s">
        <v>39</v>
      </c>
      <c r="R2" s="112">
        <v>45000</v>
      </c>
      <c r="S2" s="138">
        <v>0.3</v>
      </c>
      <c r="T2" s="74"/>
      <c r="U2" s="75"/>
    </row>
    <row r="3" spans="1:34" ht="16" thickBot="1">
      <c r="A3" s="126" t="s">
        <v>3226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30" t="s">
        <v>3048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" thickBot="1">
      <c r="A4" s="126" t="s">
        <v>3246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30"/>
      <c r="Q4" s="85" t="s">
        <v>37</v>
      </c>
      <c r="R4" s="112">
        <v>94000</v>
      </c>
      <c r="S4" s="138">
        <v>0.3</v>
      </c>
      <c r="T4" s="74"/>
      <c r="U4" s="75"/>
    </row>
    <row r="5" spans="1:34" ht="16" thickBot="1">
      <c r="A5" s="126" t="s">
        <v>3246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30"/>
      <c r="Q5" s="86" t="s">
        <v>36</v>
      </c>
      <c r="R5" s="113">
        <v>193000</v>
      </c>
      <c r="S5" s="139">
        <v>0.3</v>
      </c>
      <c r="T5" s="74"/>
      <c r="U5" s="75"/>
    </row>
    <row r="6" spans="1:34" ht="16" thickBot="1">
      <c r="A6" s="126" t="s">
        <v>3036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" thickBot="1">
      <c r="A7" s="126" t="s">
        <v>3036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" thickBot="1">
      <c r="A8" s="126" t="s">
        <v>3034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" thickBot="1">
      <c r="A9" s="126" t="s">
        <v>3249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" thickBot="1">
      <c r="A10" s="126" t="s">
        <v>3243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18" t="s">
        <v>3066</v>
      </c>
      <c r="Q10" s="219"/>
      <c r="R10" s="219"/>
      <c r="S10" s="219"/>
      <c r="T10" s="219"/>
      <c r="U10" s="219"/>
      <c r="V10" s="219"/>
      <c r="AA10" s="222" t="s">
        <v>3065</v>
      </c>
      <c r="AB10" s="223"/>
      <c r="AC10" s="223"/>
      <c r="AD10" s="223"/>
      <c r="AE10" s="223"/>
      <c r="AF10" s="223"/>
      <c r="AG10" s="223"/>
      <c r="AH10" s="224"/>
    </row>
    <row r="11" spans="1:34" ht="16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20"/>
      <c r="Q11" s="221"/>
      <c r="R11" s="221"/>
      <c r="S11" s="221"/>
      <c r="T11" s="221"/>
      <c r="U11" s="221"/>
      <c r="V11" s="221"/>
      <c r="AA11" s="225"/>
      <c r="AB11" s="226"/>
      <c r="AC11" s="226"/>
      <c r="AD11" s="226"/>
      <c r="AE11" s="226"/>
      <c r="AF11" s="226"/>
      <c r="AG11" s="226"/>
      <c r="AH11" s="227"/>
    </row>
    <row r="12" spans="1:34" ht="16" thickBot="1">
      <c r="A12" s="126" t="s">
        <v>3227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3049</v>
      </c>
      <c r="Q12" s="101" t="s">
        <v>3039</v>
      </c>
      <c r="R12" s="102" t="s">
        <v>3040</v>
      </c>
      <c r="S12" s="103" t="s">
        <v>3050</v>
      </c>
      <c r="T12" s="104" t="s">
        <v>3051</v>
      </c>
      <c r="U12" s="106" t="s">
        <v>3052</v>
      </c>
      <c r="V12" s="96" t="s">
        <v>3053</v>
      </c>
      <c r="AA12" s="100" t="s">
        <v>3049</v>
      </c>
      <c r="AB12" s="101" t="s">
        <v>3039</v>
      </c>
      <c r="AC12" s="102" t="s">
        <v>3040</v>
      </c>
      <c r="AD12" s="103" t="s">
        <v>3067</v>
      </c>
      <c r="AE12" s="104" t="s">
        <v>37</v>
      </c>
      <c r="AF12" s="105" t="s">
        <v>39</v>
      </c>
      <c r="AG12" s="106" t="s">
        <v>38</v>
      </c>
      <c r="AH12" s="96" t="s">
        <v>3293</v>
      </c>
    </row>
    <row r="13" spans="1:34" ht="16" thickBot="1">
      <c r="A13" s="126" t="s">
        <v>3029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8996611.0778761059</v>
      </c>
      <c r="T13" s="97">
        <f>IF(R13="","",SUMIFS(raw_sheet!AB:AB,raw_sheet!E:E,list!P13,raw_sheet!F:F,list!Q13,raw_sheet!G:G,list!R13,raw_sheet!R:R,list!$T$12))</f>
        <v>1222651.3274336285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10219262.405309735</v>
      </c>
      <c r="AA13" s="44" t="s">
        <v>42</v>
      </c>
      <c r="AB13" s="44">
        <v>2024</v>
      </c>
      <c r="AC13" s="44">
        <v>2</v>
      </c>
      <c r="AD13" s="97">
        <f>IF(AC13="","",SUMIFS(raw_sheet!AB:AB,raw_sheet!A:A,list!AA13,raw_sheet!B:B,list!AB13,raw_sheet!C:C,list!AC13,raw_sheet!S:S,list!$AD$12))</f>
        <v>3881915.0088495575</v>
      </c>
      <c r="AE13" s="97">
        <f>IF(AC13="","",SUMIFS(raw_sheet!AB:AB,raw_sheet!A:A,list!AA13,raw_sheet!B:B,list!AB13,raw_sheet!C:C,list!AC13,raw_sheet!S:S,list!$AE$12))</f>
        <v>1948495.5752212394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0</v>
      </c>
      <c r="AH13" s="98">
        <f>IF(AC13="","",SUMIFS(raw_sheet!AB:AB,raw_sheet!A:A,list!AA13,raw_sheet!B:B,list!AB13,raw_sheet!C:C,list!AC13))</f>
        <v>5830410.5840707961</v>
      </c>
    </row>
    <row r="14" spans="1:34" ht="16" thickBot="1">
      <c r="A14" s="126" t="s">
        <v>3305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3295</v>
      </c>
      <c r="AJ17" s="175" t="s">
        <v>3296</v>
      </c>
      <c r="AK17" s="176" t="s">
        <v>3298</v>
      </c>
      <c r="AL17" s="177" t="s">
        <v>3297</v>
      </c>
    </row>
    <row r="18" spans="1:38" ht="16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9556000</v>
      </c>
      <c r="AJ18" s="178" cm="1">
        <f t="array" ref="AJ18">IFERROR(SUMPRODUCT((AC21:AC150="EAST")*(AI21:AI150)),0)</f>
        <v>2020000</v>
      </c>
      <c r="AK18" s="178" cm="1">
        <f t="array" ref="AK18">IFERROR(SUMPRODUCT((AC21:AC150="NORTH")*(AI21:AI150)),0)</f>
        <v>0</v>
      </c>
      <c r="AL18" s="178" cm="1">
        <f t="array" ref="AL18">IFERROR(SUMPRODUCT((AC21:AC150="WEST")*(AI21:AI150)),0)</f>
        <v>0</v>
      </c>
    </row>
    <row r="19" spans="1:38" ht="16" thickBot="1">
      <c r="A19" s="50"/>
      <c r="B19" s="53"/>
      <c r="C19" s="213" t="s">
        <v>3054</v>
      </c>
      <c r="D19" s="214"/>
      <c r="E19" s="215"/>
      <c r="F19" s="51"/>
      <c r="M19" s="60"/>
      <c r="N19" s="159"/>
      <c r="O19" s="52"/>
      <c r="P19" s="231" t="s">
        <v>3074</v>
      </c>
      <c r="Q19" s="232"/>
      <c r="R19" s="232"/>
      <c r="S19" s="232"/>
      <c r="T19" s="232"/>
      <c r="U19" s="232"/>
      <c r="V19" s="232"/>
      <c r="W19" s="232"/>
      <c r="X19" s="232"/>
      <c r="Y19" s="232"/>
      <c r="AA19" s="233" t="s">
        <v>3075</v>
      </c>
      <c r="AB19" s="234"/>
      <c r="AC19" s="234"/>
      <c r="AD19" s="234"/>
      <c r="AE19" s="234"/>
      <c r="AF19" s="234"/>
      <c r="AG19" s="234"/>
      <c r="AH19" s="234"/>
      <c r="AI19" s="234"/>
      <c r="AJ19" s="234"/>
      <c r="AK19" s="234"/>
    </row>
    <row r="20" spans="1:38" ht="16" thickBot="1">
      <c r="A20" s="50"/>
      <c r="B20" s="53"/>
      <c r="C20" s="213" t="s">
        <v>3055</v>
      </c>
      <c r="D20" s="214"/>
      <c r="E20" s="43" t="s">
        <v>42</v>
      </c>
      <c r="M20" s="60"/>
      <c r="N20" s="159"/>
      <c r="O20" s="52"/>
      <c r="P20" s="109" t="s">
        <v>3163</v>
      </c>
      <c r="Q20" s="109" t="s">
        <v>3162</v>
      </c>
      <c r="R20" s="109" t="s">
        <v>9</v>
      </c>
      <c r="S20" s="109" t="s">
        <v>3</v>
      </c>
      <c r="T20" s="109" t="s">
        <v>3077</v>
      </c>
      <c r="U20" s="109" t="s">
        <v>5</v>
      </c>
      <c r="V20" s="109" t="s">
        <v>6</v>
      </c>
      <c r="W20" s="109" t="s">
        <v>3164</v>
      </c>
      <c r="X20" s="109" t="s">
        <v>3161</v>
      </c>
      <c r="Y20" s="109" t="s">
        <v>3076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3077</v>
      </c>
      <c r="AF20" s="109" t="s">
        <v>5</v>
      </c>
      <c r="AG20" s="109" t="s">
        <v>6</v>
      </c>
      <c r="AH20" s="109" t="s">
        <v>3164</v>
      </c>
      <c r="AI20" s="109" t="s">
        <v>3294</v>
      </c>
      <c r="AJ20" s="109" t="s">
        <v>3161</v>
      </c>
      <c r="AK20" s="109" t="s">
        <v>3076</v>
      </c>
    </row>
    <row r="21" spans="1:38" ht="16" thickBot="1">
      <c r="A21" s="50"/>
      <c r="B21" s="53"/>
      <c r="C21" s="213" t="s">
        <v>3056</v>
      </c>
      <c r="D21" s="214"/>
      <c r="E21" s="43">
        <v>2024</v>
      </c>
      <c r="M21" s="60"/>
      <c r="N21" s="159"/>
      <c r="O21" s="52"/>
      <c r="P21" s="15" cm="1">
        <f t="array" ref="P21:Y36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30">_xlfn.CHOOSECOLS(_xlfn._xlws.FILTER(raw_sheet!A:AZ,(raw_sheet!B:B=list!AB13)*(raw_sheet!A:A=list!AA13)*(raw_sheet!C:C=list!AC13)*(raw_sheet!C:C&lt;&gt;"Cancel"),""),2,3,19,10,11,12,14,23,26,27,28)</f>
        <v>2024</v>
      </c>
      <c r="AB21" s="13">
        <v>2</v>
      </c>
      <c r="AC21" s="13" t="str">
        <v>SOUTH</v>
      </c>
      <c r="AD21" s="13" t="str">
        <v>C49SZX20240025JL</v>
      </c>
      <c r="AE21" s="13" t="str">
        <v>博新</v>
      </c>
      <c r="AF21" s="13" t="str">
        <v>YSM20R</v>
      </c>
      <c r="AG21" s="13">
        <v>1</v>
      </c>
      <c r="AH21" s="111" t="str">
        <v>RMB</v>
      </c>
      <c r="AI21" s="172">
        <v>635000</v>
      </c>
      <c r="AJ21" s="128">
        <v>1.0900000000000001</v>
      </c>
      <c r="AK21" s="111">
        <v>612522.12389380531</v>
      </c>
    </row>
    <row r="22" spans="1:38" ht="16" thickBot="1">
      <c r="A22" s="50"/>
      <c r="B22" s="53"/>
      <c r="C22" s="216" t="s">
        <v>3057</v>
      </c>
      <c r="D22" s="217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2</v>
      </c>
      <c r="AC22" s="13" t="str">
        <v>SOUTH</v>
      </c>
      <c r="AD22" s="13" t="str">
        <v>C49SZX20240026JL/4600004198</v>
      </c>
      <c r="AE22" s="13" t="str">
        <v>高伟</v>
      </c>
      <c r="AF22" s="13" t="str">
        <v>YSM10</v>
      </c>
      <c r="AG22" s="13">
        <v>1</v>
      </c>
      <c r="AH22" s="111" t="str">
        <v>USD</v>
      </c>
      <c r="AI22" s="172">
        <v>68800</v>
      </c>
      <c r="AJ22" s="128">
        <v>7.8</v>
      </c>
      <c r="AK22" s="111">
        <v>536640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SOUTH</v>
      </c>
      <c r="S23" s="13" t="str">
        <v>CG20231204009</v>
      </c>
      <c r="T23" s="13" t="str">
        <v>徕芬</v>
      </c>
      <c r="U23" s="13" t="str">
        <v>YSM20R</v>
      </c>
      <c r="V23" s="13">
        <v>1</v>
      </c>
      <c r="W23" s="111" t="str">
        <v>RMB</v>
      </c>
      <c r="X23" s="128">
        <v>1.0900000000000001</v>
      </c>
      <c r="Y23" s="111">
        <v>868141.5929203541</v>
      </c>
      <c r="AA23" s="13">
        <v>2024</v>
      </c>
      <c r="AB23" s="13">
        <v>2</v>
      </c>
      <c r="AC23" s="13" t="str">
        <v>SOUTH</v>
      </c>
      <c r="AD23" s="13" t="str">
        <v>C49SZX20240026JL/4600004198</v>
      </c>
      <c r="AE23" s="13" t="str">
        <v>高伟</v>
      </c>
      <c r="AF23" s="13" t="str">
        <v>YSM10</v>
      </c>
      <c r="AG23" s="13">
        <v>1</v>
      </c>
      <c r="AH23" s="111" t="str">
        <v>USD</v>
      </c>
      <c r="AI23" s="172">
        <v>68800</v>
      </c>
      <c r="AJ23" s="128">
        <v>7.8</v>
      </c>
      <c r="AK23" s="111">
        <v>536640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CG20231204009</v>
      </c>
      <c r="T24" s="13" t="str">
        <v>徕芬</v>
      </c>
      <c r="U24" s="13" t="str">
        <v>YSM20R</v>
      </c>
      <c r="V24" s="13">
        <v>1</v>
      </c>
      <c r="W24" s="111" t="str">
        <v>RMB</v>
      </c>
      <c r="X24" s="128">
        <v>1.0900000000000001</v>
      </c>
      <c r="Y24" s="111">
        <v>868141.5929203541</v>
      </c>
      <c r="AA24" s="13">
        <v>2024</v>
      </c>
      <c r="AB24" s="13">
        <v>2</v>
      </c>
      <c r="AC24" s="13" t="str">
        <v>SOUTH</v>
      </c>
      <c r="AD24" s="13" t="str">
        <v>C49SZX20240027JL/4600004199</v>
      </c>
      <c r="AE24" s="13" t="str">
        <v>高伟</v>
      </c>
      <c r="AF24" s="13" t="str">
        <v>YSM10</v>
      </c>
      <c r="AG24" s="13">
        <v>1</v>
      </c>
      <c r="AH24" s="111" t="str">
        <v>USD</v>
      </c>
      <c r="AI24" s="172">
        <v>68800</v>
      </c>
      <c r="AJ24" s="128">
        <v>7.8</v>
      </c>
      <c r="AK24" s="111">
        <v>536640</v>
      </c>
    </row>
    <row r="25" spans="1:38" ht="16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EAST</v>
      </c>
      <c r="S25" s="13" t="str">
        <v>C28SHA20231121/LQM</v>
      </c>
      <c r="T25" s="13" t="str">
        <v>南京特创</v>
      </c>
      <c r="U25" s="13" t="str">
        <v>YSi-V</v>
      </c>
      <c r="V25" s="13">
        <v>1</v>
      </c>
      <c r="W25" s="111" t="str">
        <v>RMB</v>
      </c>
      <c r="X25" s="128">
        <v>1.0900000000000001</v>
      </c>
      <c r="Y25" s="111">
        <v>337610.61946902657</v>
      </c>
      <c r="AA25" s="13">
        <v>2024</v>
      </c>
      <c r="AB25" s="13">
        <v>2</v>
      </c>
      <c r="AC25" s="13" t="str">
        <v>SOUTH</v>
      </c>
      <c r="AD25" s="13" t="str">
        <v>C49SZX20240028JL/HJD24020240</v>
      </c>
      <c r="AE25" s="13" t="str">
        <v>皓吉达</v>
      </c>
      <c r="AF25" s="13" t="str">
        <v>YSM10</v>
      </c>
      <c r="AG25" s="13">
        <v>1</v>
      </c>
      <c r="AH25" s="111" t="str">
        <v>RMB</v>
      </c>
      <c r="AI25" s="172">
        <v>500000</v>
      </c>
      <c r="AJ25" s="128">
        <v>1.0900000000000001</v>
      </c>
      <c r="AK25" s="111">
        <v>482300.88495575229</v>
      </c>
    </row>
    <row r="26" spans="1:38">
      <c r="A26" s="50"/>
      <c r="B26" s="53"/>
      <c r="P26" s="13">
        <v>2024</v>
      </c>
      <c r="Q26" s="13">
        <v>2</v>
      </c>
      <c r="R26" s="13" t="str">
        <v>SOUTH</v>
      </c>
      <c r="S26" s="13" t="str">
        <v>C49SZX20230136JAL</v>
      </c>
      <c r="T26" s="13" t="str">
        <v>TBS</v>
      </c>
      <c r="U26" s="13" t="str">
        <v>YSM20R</v>
      </c>
      <c r="V26" s="13">
        <v>1</v>
      </c>
      <c r="W26" s="111" t="str">
        <v>USD</v>
      </c>
      <c r="X26" s="128">
        <v>7.8</v>
      </c>
      <c r="Y26" s="111">
        <v>1045200</v>
      </c>
      <c r="AA26" s="13">
        <v>2024</v>
      </c>
      <c r="AB26" s="13">
        <v>2</v>
      </c>
      <c r="AC26" s="13" t="str">
        <v>SOUTH</v>
      </c>
      <c r="AD26" s="13" t="str">
        <v>C49SZX20240029JY</v>
      </c>
      <c r="AE26" s="13" t="str">
        <v>建航</v>
      </c>
      <c r="AF26" s="13" t="str">
        <v>YSM10</v>
      </c>
      <c r="AG26" s="13">
        <v>1</v>
      </c>
      <c r="AH26" s="111" t="str">
        <v>JPY</v>
      </c>
      <c r="AI26" s="172">
        <v>8120000</v>
      </c>
      <c r="AJ26" s="128">
        <v>5.4100000000000002E-2</v>
      </c>
      <c r="AK26" s="111">
        <v>439292</v>
      </c>
    </row>
    <row r="27" spans="1:38">
      <c r="A27" s="50"/>
      <c r="B27" s="53"/>
      <c r="P27" s="13">
        <v>2024</v>
      </c>
      <c r="Q27" s="13">
        <v>2</v>
      </c>
      <c r="R27" s="13" t="str">
        <v>SOUTH</v>
      </c>
      <c r="S27" s="13" t="str">
        <v>C28SZX20230135JAL</v>
      </c>
      <c r="T27" s="13" t="str">
        <v>TBS</v>
      </c>
      <c r="U27" s="13" t="str">
        <v xml:space="preserve">HELLER 1707MK5 </v>
      </c>
      <c r="V27" s="13">
        <v>1</v>
      </c>
      <c r="W27" s="111" t="str">
        <v>USD</v>
      </c>
      <c r="X27" s="128">
        <v>7.8</v>
      </c>
      <c r="Y27" s="111">
        <v>499200</v>
      </c>
      <c r="AA27" s="13">
        <v>2024</v>
      </c>
      <c r="AB27" s="13">
        <v>2</v>
      </c>
      <c r="AC27" s="13" t="str">
        <v>EAST</v>
      </c>
      <c r="AD27" s="13" t="str">
        <v>C28SHA20240202/LQM</v>
      </c>
      <c r="AE27" s="13" t="str">
        <v>芜湖市瀚而玛</v>
      </c>
      <c r="AF27" s="13" t="str">
        <v>YSi-V</v>
      </c>
      <c r="AG27" s="13">
        <v>1</v>
      </c>
      <c r="AH27" s="111" t="str">
        <v>RMB</v>
      </c>
      <c r="AI27" s="172">
        <v>365000</v>
      </c>
      <c r="AJ27" s="128">
        <v>1.0900000000000001</v>
      </c>
      <c r="AK27" s="111">
        <v>352079.64601769915</v>
      </c>
    </row>
    <row r="28" spans="1:38">
      <c r="A28" s="50"/>
      <c r="B28" s="53"/>
      <c r="P28" s="13">
        <v>2024</v>
      </c>
      <c r="Q28" s="13">
        <v>2</v>
      </c>
      <c r="R28" s="13" t="str">
        <v>EAST</v>
      </c>
      <c r="S28" s="13" t="str">
        <v>C49SHA20240108/HZY</v>
      </c>
      <c r="T28" s="13" t="str">
        <v>浙江德茵</v>
      </c>
      <c r="U28" s="13" t="str">
        <v>YSM10</v>
      </c>
      <c r="V28" s="13">
        <v>1</v>
      </c>
      <c r="W28" s="111" t="str">
        <v>RMB</v>
      </c>
      <c r="X28" s="128">
        <v>1.0900000000000001</v>
      </c>
      <c r="Y28" s="111">
        <v>506415.92920353991</v>
      </c>
      <c r="AA28" s="13">
        <v>2024</v>
      </c>
      <c r="AB28" s="13">
        <v>2</v>
      </c>
      <c r="AC28" s="13" t="str">
        <v>SOUTH</v>
      </c>
      <c r="AD28" s="13" t="str">
        <v>VNHJD20230226</v>
      </c>
      <c r="AE28" s="13" t="str">
        <v>越南皓吉达</v>
      </c>
      <c r="AF28" s="13" t="str">
        <v>YSM20R</v>
      </c>
      <c r="AG28" s="13">
        <v>1</v>
      </c>
      <c r="AH28" s="111" t="str">
        <v>USD</v>
      </c>
      <c r="AI28" s="172">
        <v>94600</v>
      </c>
      <c r="AJ28" s="128">
        <v>7.8</v>
      </c>
      <c r="AK28" s="111">
        <v>737880</v>
      </c>
    </row>
    <row r="29" spans="1:38">
      <c r="A29" s="50"/>
      <c r="B29" s="53"/>
      <c r="P29" s="13">
        <v>2024</v>
      </c>
      <c r="Q29" s="13">
        <v>2</v>
      </c>
      <c r="R29" s="13" t="str">
        <v>EAST</v>
      </c>
      <c r="S29" s="13" t="str">
        <v>C49SHA20240108/HZY</v>
      </c>
      <c r="T29" s="13" t="str">
        <v>浙江德茵</v>
      </c>
      <c r="U29" s="13" t="str">
        <v>YSM10</v>
      </c>
      <c r="V29" s="13">
        <v>1</v>
      </c>
      <c r="W29" s="111" t="str">
        <v>RMB</v>
      </c>
      <c r="X29" s="128">
        <v>1.0900000000000001</v>
      </c>
      <c r="Y29" s="111">
        <v>506415.92920353991</v>
      </c>
      <c r="AA29" s="13">
        <v>2024</v>
      </c>
      <c r="AB29" s="13">
        <v>2</v>
      </c>
      <c r="AC29" s="13" t="str">
        <v>EAST</v>
      </c>
      <c r="AD29" s="13" t="str">
        <v>C49SHA20240222/HZY</v>
      </c>
      <c r="AE29" s="13" t="str">
        <v>杭州途象</v>
      </c>
      <c r="AF29" s="13" t="str">
        <v>YSM20R</v>
      </c>
      <c r="AG29" s="13">
        <v>1</v>
      </c>
      <c r="AH29" s="111" t="str">
        <v>RMB</v>
      </c>
      <c r="AI29" s="172">
        <v>790000</v>
      </c>
      <c r="AJ29" s="128">
        <v>1.0900000000000001</v>
      </c>
      <c r="AK29" s="111">
        <v>762035.39823008864</v>
      </c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C49SZX20240001JY</v>
      </c>
      <c r="T30" s="13" t="str">
        <v>豫龙辉</v>
      </c>
      <c r="U30" s="13" t="str">
        <v>YSM20R</v>
      </c>
      <c r="V30" s="13">
        <v>1</v>
      </c>
      <c r="W30" s="111" t="str">
        <v>JPY</v>
      </c>
      <c r="X30" s="128">
        <v>5.4100000000000002E-2</v>
      </c>
      <c r="Y30" s="111">
        <v>684906</v>
      </c>
      <c r="AA30" s="13">
        <v>2024</v>
      </c>
      <c r="AB30" s="13">
        <v>2</v>
      </c>
      <c r="AC30" s="13" t="str">
        <v>EAST</v>
      </c>
      <c r="AD30" s="13" t="str">
        <v>C49SHA20240228/ZQR</v>
      </c>
      <c r="AE30" s="13" t="str">
        <v>宁波汉浦</v>
      </c>
      <c r="AF30" s="13" t="str">
        <v>YSM20R</v>
      </c>
      <c r="AG30" s="13">
        <v>1</v>
      </c>
      <c r="AH30" s="111" t="str">
        <v>RMB</v>
      </c>
      <c r="AI30" s="172">
        <v>865000</v>
      </c>
      <c r="AJ30" s="128">
        <v>1.0900000000000001</v>
      </c>
      <c r="AK30" s="111">
        <v>834380.53097345144</v>
      </c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C49SZX20240015DX</v>
      </c>
      <c r="T31" s="13" t="str">
        <v>盟思拓</v>
      </c>
      <c r="U31" s="13" t="str">
        <v>YSM40R</v>
      </c>
      <c r="V31" s="13">
        <v>1</v>
      </c>
      <c r="W31" s="111" t="str">
        <v>RMB</v>
      </c>
      <c r="X31" s="128">
        <v>1.0900000000000001</v>
      </c>
      <c r="Y31" s="111">
        <v>935663.71681415942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C49SZX20240015DX</v>
      </c>
      <c r="T32" s="13" t="str">
        <v>盟思拓</v>
      </c>
      <c r="U32" s="13" t="str">
        <v>YSM40R</v>
      </c>
      <c r="V32" s="13">
        <v>1</v>
      </c>
      <c r="W32" s="111" t="str">
        <v>RMB</v>
      </c>
      <c r="X32" s="128">
        <v>1.0900000000000001</v>
      </c>
      <c r="Y32" s="111">
        <v>935663.71681415942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C49SZX20240013SX</v>
      </c>
      <c r="T33" s="13" t="str">
        <v>江西优控</v>
      </c>
      <c r="U33" s="13" t="str">
        <v>YSM20R</v>
      </c>
      <c r="V33" s="13">
        <v>1</v>
      </c>
      <c r="W33" s="111" t="str">
        <v>JPY</v>
      </c>
      <c r="X33" s="128">
        <v>5.4100000000000002E-2</v>
      </c>
      <c r="Y33" s="111">
        <v>649200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SOUTH</v>
      </c>
      <c r="S34" s="13" t="str">
        <v>C49SZX20240013SX</v>
      </c>
      <c r="T34" s="13" t="str">
        <v>江西优控</v>
      </c>
      <c r="U34" s="13" t="str">
        <v>YSM10</v>
      </c>
      <c r="V34" s="13">
        <v>1</v>
      </c>
      <c r="W34" s="111" t="str">
        <v>JPY</v>
      </c>
      <c r="X34" s="128">
        <v>5.4100000000000002E-2</v>
      </c>
      <c r="Y34" s="111">
        <v>415812.60000000003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>
        <v>2024</v>
      </c>
      <c r="Q35" s="13">
        <v>2</v>
      </c>
      <c r="R35" s="13" t="str">
        <v>SOUTH</v>
      </c>
      <c r="S35" s="13" t="str">
        <v>C49SZX20240021EC</v>
      </c>
      <c r="T35" s="13" t="str">
        <v>格美通</v>
      </c>
      <c r="U35" s="13" t="str">
        <v>YSM20R</v>
      </c>
      <c r="V35" s="13">
        <v>1</v>
      </c>
      <c r="W35" s="111" t="str">
        <v>JPY</v>
      </c>
      <c r="X35" s="128">
        <v>5.4100000000000002E-2</v>
      </c>
      <c r="Y35" s="111">
        <v>676250</v>
      </c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>
        <v>2024</v>
      </c>
      <c r="Q36" s="13">
        <v>2</v>
      </c>
      <c r="R36" s="13" t="str">
        <v>EAST</v>
      </c>
      <c r="S36" s="13" t="str">
        <v>C28SUZ20240122/SZS</v>
      </c>
      <c r="T36" s="13" t="str">
        <v>江苏诚进盛</v>
      </c>
      <c r="U36" s="13" t="str">
        <v>YSi-V</v>
      </c>
      <c r="V36" s="13">
        <v>1</v>
      </c>
      <c r="W36" s="111" t="str">
        <v>RMB</v>
      </c>
      <c r="X36" s="128">
        <v>1.0900000000000001</v>
      </c>
      <c r="Y36" s="111">
        <v>385840.70796460187</v>
      </c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/>
      <c r="T37" s="13"/>
      <c r="U37" s="13"/>
      <c r="V37" s="13"/>
      <c r="W37" s="111"/>
      <c r="X37" s="128"/>
      <c r="Y37" s="111"/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7" priority="35" stopIfTrue="1">
      <formula>LEN(TRIM(A1))&gt;0</formula>
    </cfRule>
    <cfRule type="containsBlanks" dxfId="26" priority="36" stopIfTrue="1">
      <formula>LEN(TRIM(A1))=0</formula>
    </cfRule>
  </conditionalFormatting>
  <conditionalFormatting sqref="F2:L13">
    <cfRule type="notContainsBlanks" dxfId="25" priority="29" stopIfTrue="1">
      <formula>LEN(TRIM(F2))&gt;0</formula>
    </cfRule>
    <cfRule type="containsBlanks" dxfId="24" priority="30" stopIfTrue="1">
      <formula>LEN(TRIM(F2))=0</formula>
    </cfRule>
  </conditionalFormatting>
  <conditionalFormatting sqref="E21">
    <cfRule type="notContainsBlanks" dxfId="23" priority="27" stopIfTrue="1">
      <formula>LEN(TRIM(E21))&gt;0</formula>
    </cfRule>
    <cfRule type="containsBlanks" dxfId="22" priority="28" stopIfTrue="1">
      <formula>LEN(TRIM(E21))=0</formula>
    </cfRule>
  </conditionalFormatting>
  <conditionalFormatting sqref="E22">
    <cfRule type="notContainsBlanks" dxfId="21" priority="25" stopIfTrue="1">
      <formula>LEN(TRIM(E22))&gt;0</formula>
    </cfRule>
    <cfRule type="containsBlanks" dxfId="20" priority="26" stopIfTrue="1">
      <formula>LEN(TRIM(E22))=0</formula>
    </cfRule>
  </conditionalFormatting>
  <conditionalFormatting sqref="E20">
    <cfRule type="notContainsBlanks" dxfId="19" priority="23" stopIfTrue="1">
      <formula>LEN(TRIM(E20))&gt;0</formula>
    </cfRule>
    <cfRule type="containsBlanks" dxfId="18" priority="24" stopIfTrue="1">
      <formula>LEN(TRIM(E20))=0</formula>
    </cfRule>
  </conditionalFormatting>
  <conditionalFormatting sqref="R2:S5">
    <cfRule type="notContainsBlanks" dxfId="17" priority="21" stopIfTrue="1">
      <formula>LEN(TRIM(R2))&gt;0</formula>
    </cfRule>
    <cfRule type="containsBlanks" dxfId="16" priority="22" stopIfTrue="1">
      <formula>LEN(TRIM(R2))=0</formula>
    </cfRule>
  </conditionalFormatting>
  <conditionalFormatting sqref="P13:P17">
    <cfRule type="notContainsBlanks" dxfId="15" priority="13" stopIfTrue="1">
      <formula>LEN(TRIM(P13))&gt;0</formula>
    </cfRule>
    <cfRule type="containsBlanks" dxfId="14" priority="14" stopIfTrue="1">
      <formula>LEN(TRIM(P13))=0</formula>
    </cfRule>
  </conditionalFormatting>
  <conditionalFormatting sqref="AB13:AC17">
    <cfRule type="notContainsBlanks" dxfId="13" priority="11" stopIfTrue="1">
      <formula>LEN(TRIM(AB13))&gt;0</formula>
    </cfRule>
    <cfRule type="containsBlanks" dxfId="12" priority="12" stopIfTrue="1">
      <formula>LEN(TRIM(AB13))=0</formula>
    </cfRule>
  </conditionalFormatting>
  <conditionalFormatting sqref="AA13:AA17">
    <cfRule type="notContainsBlanks" dxfId="11" priority="9" stopIfTrue="1">
      <formula>LEN(TRIM(AA13))&gt;0</formula>
    </cfRule>
    <cfRule type="containsBlanks" dxfId="10" priority="10" stopIfTrue="1">
      <formula>LEN(TRIM(AA13))=0</formula>
    </cfRule>
  </conditionalFormatting>
  <conditionalFormatting sqref="AC1:AC1048576">
    <cfRule type="containsText" dxfId="9" priority="5" operator="containsText" text="NORTH">
      <formula>NOT(ISERROR(SEARCH("NORTH",AC1)))</formula>
    </cfRule>
    <cfRule type="containsText" dxfId="8" priority="6" operator="containsText" text="EAST">
      <formula>NOT(ISERROR(SEARCH("EAST",AC1)))</formula>
    </cfRule>
    <cfRule type="containsText" dxfId="7" priority="7" operator="containsText" text="WEST">
      <formula>NOT(ISERROR(SEARCH("WEST",AC1)))</formula>
    </cfRule>
    <cfRule type="containsText" dxfId="6" priority="8" operator="containsText" text="SOUTH">
      <formula>NOT(ISERROR(SEARCH("SOUTH",AC1)))</formula>
    </cfRule>
  </conditionalFormatting>
  <conditionalFormatting sqref="R21:R111">
    <cfRule type="containsText" dxfId="5" priority="1" operator="containsText" text="NORTH">
      <formula>NOT(ISERROR(SEARCH("NORTH",R21)))</formula>
    </cfRule>
    <cfRule type="containsText" dxfId="4" priority="2" operator="containsText" text="EAST">
      <formula>NOT(ISERROR(SEARCH("EAST",R21)))</formula>
    </cfRule>
    <cfRule type="containsText" dxfId="3" priority="3" operator="containsText" text="WEST">
      <formula>NOT(ISERROR(SEARCH("WEST",R21)))</formula>
    </cfRule>
    <cfRule type="containsText" dxfId="2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70" bestFit="1" customWidth="1"/>
    <col min="2" max="2" width="10.83203125" style="15"/>
    <col min="3" max="3" width="17.83203125" style="168" bestFit="1" customWidth="1"/>
    <col min="4" max="4" width="20.1640625" style="168" bestFit="1" customWidth="1"/>
  </cols>
  <sheetData>
    <row r="1" spans="1:4">
      <c r="A1" s="169" t="s">
        <v>3285</v>
      </c>
      <c r="B1" s="165" t="s">
        <v>3286</v>
      </c>
      <c r="C1" s="166" t="s">
        <v>3291</v>
      </c>
      <c r="D1" s="167" t="s">
        <v>3292</v>
      </c>
    </row>
    <row r="2" spans="1:4">
      <c r="A2" s="170">
        <v>2024</v>
      </c>
      <c r="B2" s="15" t="s">
        <v>3287</v>
      </c>
      <c r="C2" s="168">
        <v>2400000000</v>
      </c>
      <c r="D2" s="168">
        <v>10000000</v>
      </c>
    </row>
    <row r="3" spans="1:4">
      <c r="A3" s="170">
        <v>2024</v>
      </c>
      <c r="B3" s="15" t="s">
        <v>3288</v>
      </c>
      <c r="C3" s="168">
        <v>800000000</v>
      </c>
      <c r="D3" s="168">
        <v>10000000</v>
      </c>
    </row>
    <row r="4" spans="1:4">
      <c r="A4" s="170">
        <v>2024</v>
      </c>
      <c r="B4" s="15" t="s">
        <v>3289</v>
      </c>
      <c r="C4" s="168">
        <v>480000000</v>
      </c>
      <c r="D4" s="168">
        <v>10000000</v>
      </c>
    </row>
    <row r="5" spans="1:4">
      <c r="A5" s="170">
        <v>2024</v>
      </c>
      <c r="B5" s="15" t="s">
        <v>3290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3058</v>
      </c>
      <c r="B1" s="15" t="s">
        <v>3058</v>
      </c>
      <c r="C1" t="s">
        <v>2498</v>
      </c>
      <c r="D1" t="s">
        <v>55</v>
      </c>
      <c r="E1" t="s">
        <v>3185</v>
      </c>
      <c r="F1" t="s">
        <v>3255</v>
      </c>
      <c r="G1" s="162">
        <v>43435</v>
      </c>
    </row>
    <row r="2" spans="1:7">
      <c r="A2" s="15">
        <v>2025</v>
      </c>
      <c r="B2" s="15">
        <v>12</v>
      </c>
      <c r="C2" t="s">
        <v>3059</v>
      </c>
      <c r="D2" t="s">
        <v>47</v>
      </c>
      <c r="E2" t="s">
        <v>3224</v>
      </c>
      <c r="F2" t="s">
        <v>3256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3223</v>
      </c>
      <c r="E3" t="s">
        <v>3183</v>
      </c>
      <c r="F3" t="s">
        <v>3257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3224</v>
      </c>
      <c r="E4" t="s">
        <v>3184</v>
      </c>
      <c r="F4" t="s">
        <v>3258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3194</v>
      </c>
      <c r="F5" t="s">
        <v>3259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3186</v>
      </c>
      <c r="F6" t="s">
        <v>3260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3187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3188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3189</v>
      </c>
      <c r="F9" t="s">
        <v>3261</v>
      </c>
      <c r="G9" s="162">
        <v>43678</v>
      </c>
    </row>
    <row r="10" spans="1:7">
      <c r="A10" s="15">
        <v>2017</v>
      </c>
      <c r="B10" s="15">
        <v>4</v>
      </c>
      <c r="E10" t="s">
        <v>3190</v>
      </c>
      <c r="F10" t="s">
        <v>3262</v>
      </c>
      <c r="G10" s="162">
        <v>43709</v>
      </c>
    </row>
    <row r="11" spans="1:7">
      <c r="A11" s="15" t="s">
        <v>170</v>
      </c>
      <c r="B11" s="15">
        <v>3</v>
      </c>
      <c r="E11" t="s">
        <v>3191</v>
      </c>
      <c r="F11" t="s">
        <v>3263</v>
      </c>
      <c r="G11" s="162">
        <v>43739</v>
      </c>
    </row>
    <row r="12" spans="1:7">
      <c r="B12" s="15">
        <v>2</v>
      </c>
      <c r="E12" t="s">
        <v>3192</v>
      </c>
      <c r="F12" t="s">
        <v>3264</v>
      </c>
      <c r="G12" s="162">
        <v>43770</v>
      </c>
    </row>
    <row r="13" spans="1:7">
      <c r="B13" s="15">
        <v>1</v>
      </c>
      <c r="E13" t="s">
        <v>3193</v>
      </c>
      <c r="F13" t="s">
        <v>3265</v>
      </c>
      <c r="G13" s="162">
        <v>43800</v>
      </c>
    </row>
    <row r="14" spans="1:7">
      <c r="B14" s="15" t="s">
        <v>170</v>
      </c>
      <c r="E14" t="s">
        <v>3195</v>
      </c>
      <c r="F14" t="s">
        <v>3266</v>
      </c>
      <c r="G14" s="162">
        <v>43831</v>
      </c>
    </row>
    <row r="15" spans="1:7">
      <c r="E15" t="s">
        <v>3196</v>
      </c>
      <c r="F15" t="s">
        <v>3267</v>
      </c>
      <c r="G15" s="162">
        <v>43862</v>
      </c>
    </row>
    <row r="16" spans="1:7">
      <c r="E16" t="s">
        <v>3197</v>
      </c>
      <c r="F16" t="s">
        <v>3268</v>
      </c>
      <c r="G16" s="162">
        <v>43891</v>
      </c>
    </row>
    <row r="17" spans="5:7">
      <c r="E17" t="s">
        <v>3198</v>
      </c>
      <c r="F17" t="s">
        <v>3269</v>
      </c>
      <c r="G17" s="162">
        <v>43922</v>
      </c>
    </row>
    <row r="18" spans="5:7">
      <c r="E18" t="s">
        <v>3199</v>
      </c>
      <c r="F18" t="s">
        <v>1994</v>
      </c>
      <c r="G18" s="162">
        <v>43952</v>
      </c>
    </row>
    <row r="19" spans="5:7">
      <c r="E19" t="s">
        <v>3200</v>
      </c>
      <c r="F19" t="s">
        <v>2261</v>
      </c>
      <c r="G19" s="162">
        <v>43983</v>
      </c>
    </row>
    <row r="20" spans="5:7">
      <c r="E20" t="s">
        <v>3201</v>
      </c>
      <c r="F20" t="s">
        <v>3270</v>
      </c>
      <c r="G20" s="162">
        <v>44013</v>
      </c>
    </row>
    <row r="21" spans="5:7">
      <c r="E21" t="s">
        <v>3202</v>
      </c>
      <c r="F21" t="s">
        <v>3271</v>
      </c>
      <c r="G21" s="162">
        <v>44044</v>
      </c>
    </row>
    <row r="22" spans="5:7">
      <c r="E22" t="s">
        <v>3203</v>
      </c>
      <c r="F22" t="s">
        <v>1531</v>
      </c>
      <c r="G22" s="162">
        <v>44075</v>
      </c>
    </row>
    <row r="23" spans="5:7">
      <c r="E23" t="s">
        <v>3204</v>
      </c>
      <c r="F23" t="s">
        <v>3272</v>
      </c>
      <c r="G23" s="162">
        <v>44105</v>
      </c>
    </row>
    <row r="24" spans="5:7">
      <c r="E24" t="s">
        <v>3205</v>
      </c>
      <c r="F24" t="s">
        <v>3273</v>
      </c>
      <c r="G24" s="162">
        <v>44136</v>
      </c>
    </row>
    <row r="25" spans="5:7">
      <c r="E25" t="s">
        <v>3206</v>
      </c>
      <c r="F25" t="s">
        <v>3274</v>
      </c>
      <c r="G25" s="162">
        <v>44166</v>
      </c>
    </row>
    <row r="26" spans="5:7">
      <c r="E26" t="s">
        <v>3207</v>
      </c>
      <c r="F26" t="s">
        <v>3275</v>
      </c>
      <c r="G26" s="162">
        <v>44197</v>
      </c>
    </row>
    <row r="27" spans="5:7">
      <c r="E27" t="s">
        <v>3208</v>
      </c>
      <c r="F27" t="s">
        <v>2673</v>
      </c>
      <c r="G27" s="162">
        <v>44228</v>
      </c>
    </row>
    <row r="28" spans="5:7">
      <c r="E28" t="s">
        <v>3209</v>
      </c>
      <c r="F28" t="s">
        <v>3276</v>
      </c>
      <c r="G28" s="162">
        <v>44256</v>
      </c>
    </row>
    <row r="29" spans="5:7">
      <c r="E29" t="s">
        <v>3210</v>
      </c>
      <c r="F29" t="s">
        <v>3277</v>
      </c>
      <c r="G29" s="162">
        <v>44287</v>
      </c>
    </row>
    <row r="30" spans="5:7">
      <c r="E30" t="s">
        <v>3211</v>
      </c>
      <c r="F30" t="s">
        <v>3278</v>
      </c>
      <c r="G30" s="162">
        <v>44317</v>
      </c>
    </row>
    <row r="31" spans="5:7">
      <c r="E31" t="s">
        <v>3212</v>
      </c>
      <c r="F31" t="s">
        <v>3279</v>
      </c>
      <c r="G31" s="162">
        <v>44348</v>
      </c>
    </row>
    <row r="32" spans="5:7">
      <c r="E32" t="s">
        <v>3213</v>
      </c>
      <c r="F32" t="s">
        <v>3280</v>
      </c>
      <c r="G32" s="162">
        <v>44378</v>
      </c>
    </row>
    <row r="33" spans="5:7">
      <c r="E33" t="s">
        <v>3214</v>
      </c>
      <c r="F33" t="s">
        <v>3281</v>
      </c>
      <c r="G33" s="162">
        <v>44409</v>
      </c>
    </row>
    <row r="34" spans="5:7">
      <c r="E34" t="s">
        <v>3215</v>
      </c>
      <c r="F34" t="s">
        <v>3282</v>
      </c>
      <c r="G34" s="162">
        <v>44440</v>
      </c>
    </row>
    <row r="35" spans="5:7">
      <c r="E35" t="s">
        <v>3216</v>
      </c>
      <c r="F35" t="s">
        <v>3283</v>
      </c>
      <c r="G35" s="162">
        <v>44470</v>
      </c>
    </row>
    <row r="36" spans="5:7">
      <c r="E36" t="s">
        <v>3217</v>
      </c>
      <c r="F36" t="s">
        <v>3284</v>
      </c>
      <c r="G36" s="162">
        <v>44501</v>
      </c>
    </row>
    <row r="37" spans="5:7">
      <c r="E37" t="s">
        <v>3218</v>
      </c>
      <c r="F37" t="s">
        <v>3186</v>
      </c>
      <c r="G37" s="162">
        <v>44531</v>
      </c>
    </row>
    <row r="38" spans="5:7">
      <c r="E38" t="s">
        <v>3219</v>
      </c>
      <c r="F38" t="s">
        <v>3187</v>
      </c>
      <c r="G38" s="162">
        <v>44562</v>
      </c>
    </row>
    <row r="39" spans="5:7">
      <c r="E39" t="s">
        <v>3220</v>
      </c>
      <c r="F39" t="s">
        <v>3188</v>
      </c>
      <c r="G39" s="162">
        <v>44593</v>
      </c>
    </row>
    <row r="40" spans="5:7">
      <c r="E40" t="s">
        <v>3221</v>
      </c>
      <c r="F40" t="s">
        <v>3189</v>
      </c>
      <c r="G40" s="162">
        <v>44621</v>
      </c>
    </row>
    <row r="41" spans="5:7">
      <c r="E41" t="s">
        <v>3222</v>
      </c>
      <c r="F41" t="s">
        <v>3190</v>
      </c>
      <c r="G41" s="162">
        <v>44652</v>
      </c>
    </row>
    <row r="42" spans="5:7">
      <c r="F42" t="s">
        <v>3191</v>
      </c>
      <c r="G42" s="162">
        <v>44682</v>
      </c>
    </row>
    <row r="43" spans="5:7">
      <c r="F43" t="s">
        <v>3192</v>
      </c>
      <c r="G43" s="162">
        <v>44713</v>
      </c>
    </row>
    <row r="44" spans="5:7">
      <c r="F44" t="s">
        <v>3193</v>
      </c>
      <c r="G44" s="162">
        <v>44743</v>
      </c>
    </row>
    <row r="45" spans="5:7">
      <c r="F45" t="s">
        <v>3195</v>
      </c>
      <c r="G45" s="162">
        <v>44774</v>
      </c>
    </row>
    <row r="46" spans="5:7">
      <c r="F46" t="s">
        <v>3196</v>
      </c>
      <c r="G46" s="162">
        <v>44805</v>
      </c>
    </row>
    <row r="47" spans="5:7">
      <c r="F47" t="s">
        <v>3197</v>
      </c>
      <c r="G47" s="162">
        <v>44835</v>
      </c>
    </row>
    <row r="48" spans="5:7">
      <c r="F48" t="s">
        <v>3198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efa1766b-290e-4930-94b4-5079da17b09c"/>
    <ds:schemaRef ds:uri="http://purl.org/dc/terms/"/>
    <ds:schemaRef ds:uri="http://schemas.microsoft.com/office/infopath/2007/PartnerControls"/>
    <ds:schemaRef ds:uri="http://purl.org/dc/elements/1.1/"/>
    <ds:schemaRef ds:uri="dcec4b07-66e7-4e8f-b2bb-0bd07e3b5177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2024-03-04T12:34:57Z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