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06" documentId="13_ncr:1_{D7B31631-9EC2-A043-AB5E-59F176544080}" xr6:coauthVersionLast="47" xr6:coauthVersionMax="47" xr10:uidLastSave="{D9190BBE-FAD0-4D19-83FC-44E086DA2668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48" i="1" l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48" i="1" l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48" i="1" l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<sst xmlns="http://schemas.openxmlformats.org/spreadsheetml/2006/main" count="44829" uniqueCount="3598">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</sst>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5" fontId="8" fillId="3" borderId="4" xfId="1" applyNumberFormat="1" applyFont="1" applyFill="1" applyBorder="1" applyAlignment="1" applyProtection="1">
      <alignment vertical="center" wrapText="1"/>
      <protection locked="0"/>
    </xf>
    <xf numFmtId="166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9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4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43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5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5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5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horizontal="center" vertical="center"/>
      <protection locked="0"/>
    </xf>
    <xf numFmtId="164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42" fontId="33" fillId="0" borderId="1" xfId="0" applyNumberFormat="1" applyFont="1" applyBorder="1" applyAlignment="1">
      <alignment horizontal="center" vertical="center"/>
    </xf>
    <xf numFmtId="42" fontId="27" fillId="0" borderId="17" xfId="0" applyNumberFormat="1" applyFont="1" applyBorder="1" applyAlignment="1">
      <alignment horizontal="center" vertical="center"/>
    </xf>
    <xf numFmtId="42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5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5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7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5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8" fillId="0" borderId="0" xfId="1" applyNumberFormat="1" applyFont="1" applyFill="1" applyBorder="1" applyAlignment="1" applyProtection="1">
      <alignment horizontal="center" vertical="center"/>
      <protection locked="0"/>
    </xf>
    <xf numFmtId="165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7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7" fillId="0" borderId="0" xfId="1" applyNumberFormat="1" applyFont="1" applyAlignment="1" applyProtection="1">
      <alignment horizontal="right"/>
      <protection locked="0"/>
    </xf>
    <xf numFmtId="43" fontId="7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7" fillId="8" borderId="11" xfId="0" applyNumberFormat="1" applyFont="1" applyFill="1" applyBorder="1" applyAlignment="1" applyProtection="1">
      <alignment horizontal="center" vertical="center"/>
      <protection locked="0"/>
    </xf>
    <xf numFmtId="166" fontId="2" fillId="0" borderId="9" xfId="0" applyNumberFormat="1" applyFont="1" applyBorder="1" applyAlignment="1" applyProtection="1">
      <alignment horizontal="center"/>
      <protection locked="0"/>
    </xf>
    <xf numFmtId="166" fontId="2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5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5" fontId="58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43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5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5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5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4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164" fontId="28" fillId="0" borderId="0" xfId="0" applyNumberFormat="1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5" dataDxfId="103" headerRowBorderDxfId="104" tableBorderDxfId="102">
  <autoFilter ref="A1:AT3997" xr:uid="{A45583E2-F1E3-414A-85B7-FCF03CE7C6FC}"/>
  <tableColumns count="46">
    <tableColumn id="1" xr3:uid="{AAE9CE7A-6EE5-684B-BD8B-6FB306BD4AA2}" name="FY_Contract" dataDxfId="101"/>
    <tableColumn id="2" xr3:uid="{6DD04691-AC56-2D44-8010-202EFF160852}" name="Contract_Yr" dataDxfId="100"/>
    <tableColumn id="3" xr3:uid="{5DA8E0A0-39FB-BB4F-8D7D-511A2970B9E7}" name="Contract_Month" dataDxfId="99"/>
    <tableColumn id="41" xr3:uid="{2ACA8F28-14CE-5F4D-B426-8592D3E37B68}" name="FQ(Contract)" dataDxfId="98"/>
    <tableColumn id="4" xr3:uid="{EAA0CFF9-B844-6E4F-AE8E-FDFAF111D1EA}" name="FY_INV" dataDxfId="97"/>
    <tableColumn id="5" xr3:uid="{1925BE00-6C62-5C40-8C03-E61BE8CBFBDA}" name="Inv_Yr" dataDxfId="96"/>
    <tableColumn id="6" xr3:uid="{CE663C22-ACEB-1F44-89EA-16CBA3F75EE8}" name="Inv_Month" dataDxfId="95"/>
    <tableColumn id="7" xr3:uid="{FA7DE3F2-58FD-5A4B-98EA-C85A23C795DD}" name="Contract Cancelled_x000a_Month(due to YAMAHA delivery)" dataDxfId="94"/>
    <tableColumn id="8" xr3:uid="{E9D14EAF-764F-7948-AA3A-467F3CA849CA}" name="FQ(Invoice)" dataDxfId="93"/>
    <tableColumn id="9" xr3:uid="{80BEA84F-85F1-EF45-B44A-E7A29335712A}" name="Contract_No." dataDxfId="92"/>
    <tableColumn id="10" xr3:uid="{1A61F2DF-64BD-CE4F-9A6D-6D912C9FCD60}" name="Customer_Name" dataDxfId="91"/>
    <tableColumn id="42" xr3:uid="{CEBF68FB-82CA-C241-B227-C6C1FCCABFE1}" name="Ordered_Items" dataDxfId="90"/>
    <tableColumn id="12" xr3:uid="{58A21035-FFFC-FE4D-932C-573A25109147}" name="BRAND" dataDxfId="89"/>
    <tableColumn id="13" xr3:uid="{0BD97201-BE7C-5947-A031-9B9E32363AEC}" name="Item Qty" dataDxfId="88"/>
    <tableColumn id="14" xr3:uid="{CD8B0CF5-AC6D-9C44-823D-894FA3996830}" name="QTY(Feeder/ Nozzle/Accessories)" dataDxfId="87"/>
    <tableColumn id="15" xr3:uid="{D596FB67-9716-E34E-83F3-E9B087FC9D78}" name="Product_Type" dataDxfId="86"/>
    <tableColumn id="16" xr3:uid="{3755E707-C533-EB4B-B691-9D181F5F4D00}" name="New_Customer" dataDxfId="85"/>
    <tableColumn id="17" xr3:uid="{38980276-396A-2741-9309-A7FAC3105339}" name="COST_CENTRE" dataDxfId="84"/>
    <tableColumn id="18" xr3:uid="{D808C100-E07E-1043-B266-076B2B30BB2D}" name="Region" dataDxfId="83"/>
    <tableColumn id="19" xr3:uid="{0D51CAF2-B0C9-B347-8B82-CABB6DF0A0FF}" name="Location" dataDxfId="82"/>
    <tableColumn id="20" xr3:uid="{54FB57A7-B461-1742-9E6E-62E4E17CCB33}" name="Territeries" dataDxfId="81"/>
    <tableColumn id="21" xr3:uid="{32EA7D3E-9A57-1346-833B-BCC6DE2B9CDA}" name="Salesman" dataDxfId="80"/>
    <tableColumn id="22" xr3:uid="{2B115E8E-C749-874C-A1EA-00343DFA4914}" name="Curr" dataDxfId="79"/>
    <tableColumn id="23" xr3:uid="{C8303ADB-7A05-B644-A090-0C48B3042F89}" name="Contract Unit Price" dataDxfId="78"/>
    <tableColumn id="24" xr3:uid="{5BE49477-DF64-D049-96E2-6CAD890E2EA4}" name="VAT" dataDxfId="77"/>
    <tableColumn id="25" xr3:uid="{3D797418-8B29-A649-8BC4-E04C6619DE2E}" name="Signed Contract_x000a_Amt" dataDxfId="76"/>
    <tableColumn id="26" xr3:uid="{476E64A9-124A-9548-85A7-6108450DFAAF}" name="Rate" dataDxfId="75"/>
    <tableColumn id="27" xr3:uid="{8FCA62EF-C920-A146-90F6-505F525E7A60}" name="Before tax Inv Amt (HKD)" dataDxfId="74"/>
    <tableColumn id="28" xr3:uid="{4EF416A5-534F-F543-AE13-B9B0B589096F}" name="G.P.  (HKD)" dataDxfId="73"/>
    <tableColumn id="29" xr3:uid="{BD20A655-677C-B84F-A51A-041C90BF7E67}" name="G.P. %" dataDxfId="72"/>
    <tableColumn id="30" xr3:uid="{242FB1B0-5A85-CD4B-A9E1-126C07CDA70F}" name="New Customer Qty" dataDxfId="71"/>
    <tableColumn id="31" xr3:uid="{58F4A1A1-47C9-1E43-8A95-625FF6547678}" name="New Customer Qty(Contract month)" dataDxfId="70"/>
    <tableColumn id="32" xr3:uid="{F3D4DEEC-53C2-6349-9CE2-E268DD946B2A}" name="Signed Contract Qty" dataDxfId="69"/>
    <tableColumn id="33" xr3:uid="{C8185536-B203-AA45-B0E4-36800B70926F}" name="Invoiced Contract Qty" dataDxfId="68"/>
    <tableColumn id="34" xr3:uid="{1EC37648-CC4C-C142-A616-BA9753252F28}" name="INVOICE  AMOUNT HKD of month" dataDxfId="67"/>
    <tableColumn id="35" xr3:uid="{5F4522B6-EAD9-F04E-A867-6287622DEAF3}" name="GP ( HKD) of month" dataDxfId="66"/>
    <tableColumn id="36" xr3:uid="{6AA1D995-9017-FB4E-A3AB-C846363DF78E}" name="GP%_of_month" dataDxfId="65"/>
    <tableColumn id="37" xr3:uid="{F4748927-DC9C-454F-8008-8C1DE3849D97}" name="INV NO." dataDxfId="64"/>
    <tableColumn id="38" xr3:uid="{B17BF2DE-1699-AC4A-ACB4-8EF428F40280}" name="ISSUED INV_x000a_AMOUNT_x000a_" dataDxfId="63"/>
    <tableColumn id="39" xr3:uid="{455EA308-FF47-914C-8AA3-88C9FDBB59F1}" name="S/N" dataDxfId="62"/>
    <tableColumn id="40" xr3:uid="{AF10112C-DE0C-CE4E-9895-A3798FA91332}" name="Remarks" dataDxfId="61"/>
    <tableColumn id="11" xr3:uid="{924118CF-3456-B642-A0DE-075C50629FEE}" name="INV YR&amp;MONTH" dataDxfId="60">
      <calculatedColumnFormula>IF(F2="","",F2&amp;G2)</calculatedColumnFormula>
    </tableColumn>
    <tableColumn id="43" xr3:uid="{EF9680DE-D49E-A147-8E74-0FBC400753FC}" name="INV YR&amp;MONTH&amp;CUR" dataDxfId="59">
      <calculatedColumnFormula>IF(W2="","",F2&amp;G2&amp;W2)</calculatedColumnFormula>
    </tableColumn>
    <tableColumn id="45" xr3:uid="{447CD2C3-FCAB-1146-B89C-8D8D9D128FC5}" name="BRAND_Details" dataDxfId="5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A2" sqref="A2:AT399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25826909.725769907</v>
      </c>
      <c r="AJ80" s="19">
        <f t="shared" si="24"/>
        <v>3030104.0520923901</v>
      </c>
      <c r="AK80" s="20">
        <f t="shared" si="25"/>
        <v>0.11732352357545021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25826909.725769907</v>
      </c>
      <c r="AJ250" s="19">
        <f t="shared" si="77"/>
        <v>3030104.0520923901</v>
      </c>
      <c r="AK250" s="20">
        <f t="shared" si="78"/>
        <v>0.11732352357545021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25826909.725769907</v>
      </c>
      <c r="AJ310" s="19">
        <f t="shared" si="97"/>
        <v>3030104.0520923901</v>
      </c>
      <c r="AK310" s="20">
        <f t="shared" si="98"/>
        <v>0.11732352357545021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25826909.725769907</v>
      </c>
      <c r="AJ311" s="19">
        <f t="shared" si="97"/>
        <v>3030104.0520923901</v>
      </c>
      <c r="AK311" s="20">
        <f t="shared" si="98"/>
        <v>0.11732352357545021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25826909.725769907</v>
      </c>
      <c r="AJ342" s="19">
        <f t="shared" si="116"/>
        <v>3030104.0520923901</v>
      </c>
      <c r="AK342" s="20">
        <f t="shared" si="117"/>
        <v>0.11732352357545021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25826909.725769907</v>
      </c>
      <c r="AJ343" s="19">
        <f t="shared" si="116"/>
        <v>3030104.0520923901</v>
      </c>
      <c r="AK343" s="20">
        <f t="shared" si="117"/>
        <v>0.11732352357545021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25826909.725769907</v>
      </c>
      <c r="AJ505" s="19">
        <f t="shared" si="152"/>
        <v>3030104.0520923901</v>
      </c>
      <c r="AK505" s="20">
        <f t="shared" si="153"/>
        <v>0.11732352357545021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25826909.725769907</v>
      </c>
      <c r="AJ506" s="19">
        <f t="shared" si="152"/>
        <v>3030104.0520923901</v>
      </c>
      <c r="AK506" s="20">
        <f t="shared" si="153"/>
        <v>0.11732352357545021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25826909.725769907</v>
      </c>
      <c r="AJ507" s="19">
        <f t="shared" si="152"/>
        <v>3030104.0520923901</v>
      </c>
      <c r="AK507" s="20">
        <f t="shared" si="153"/>
        <v>0.11732352357545021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25826909.725769907</v>
      </c>
      <c r="AJ508" s="19">
        <f t="shared" si="152"/>
        <v>3030104.0520923901</v>
      </c>
      <c r="AK508" s="20">
        <f t="shared" si="153"/>
        <v>0.11732352357545021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25826909.725769907</v>
      </c>
      <c r="AJ540" s="19">
        <f t="shared" si="170"/>
        <v>3030104.0520923901</v>
      </c>
      <c r="AK540" s="20">
        <f t="shared" si="171"/>
        <v>0.11732352357545021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25826909.725769907</v>
      </c>
      <c r="AJ541" s="19">
        <f t="shared" si="170"/>
        <v>3030104.0520923901</v>
      </c>
      <c r="AK541" s="20">
        <f t="shared" si="171"/>
        <v>0.11732352357545021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25826909.725769907</v>
      </c>
      <c r="AJ542" s="19">
        <f t="shared" si="170"/>
        <v>3030104.0520923901</v>
      </c>
      <c r="AK542" s="20">
        <f t="shared" si="171"/>
        <v>0.11732352357545021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25826909.725769907</v>
      </c>
      <c r="AJ622" s="19">
        <f t="shared" si="189"/>
        <v>3030104.0520923901</v>
      </c>
      <c r="AK622" s="20">
        <f t="shared" si="190"/>
        <v>0.11732352357545021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25826909.725769907</v>
      </c>
      <c r="AJ633" s="19">
        <f t="shared" si="189"/>
        <v>3030104.0520923901</v>
      </c>
      <c r="AK633" s="20">
        <f t="shared" si="190"/>
        <v>0.11732352357545021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25826909.725769907</v>
      </c>
      <c r="AJ634" s="19">
        <f t="shared" si="189"/>
        <v>3030104.0520923901</v>
      </c>
      <c r="AK634" s="20">
        <f t="shared" si="190"/>
        <v>0.11732352357545021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25826909.725769907</v>
      </c>
      <c r="AJ1429" s="19">
        <f t="shared" si="430"/>
        <v>3030104.0520923901</v>
      </c>
      <c r="AK1429" s="20">
        <f t="shared" si="431"/>
        <v>0.11732352357545021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25826909.725769907</v>
      </c>
      <c r="AJ1430" s="19">
        <f t="shared" si="430"/>
        <v>3030104.0520923901</v>
      </c>
      <c r="AK1430" s="20">
        <f t="shared" si="431"/>
        <v>0.11732352357545021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25826909.725769907</v>
      </c>
      <c r="AJ1434" s="19">
        <f t="shared" si="430"/>
        <v>3030104.0520923901</v>
      </c>
      <c r="AK1434" s="20">
        <f t="shared" si="431"/>
        <v>0.11732352357545021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25826909.725769907</v>
      </c>
      <c r="AJ1632" s="19">
        <f t="shared" si="484"/>
        <v>3030104.0520923901</v>
      </c>
      <c r="AK1632" s="20">
        <f t="shared" si="485"/>
        <v>0.11732352357545021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23518005.102683008</v>
      </c>
      <c r="AJ2299" s="27">
        <f t="shared" si="669"/>
        <v>2857856.676578952</v>
      </c>
      <c r="AK2299" s="28">
        <f t="shared" si="670"/>
        <v>0.1215178185437556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23518005.102683008</v>
      </c>
      <c r="AJ2300" s="27">
        <f t="shared" si="669"/>
        <v>2857856.676578952</v>
      </c>
      <c r="AK2300" s="28">
        <f t="shared" si="670"/>
        <v>0.1215178185437556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23518005.102683008</v>
      </c>
      <c r="AJ2476" s="200">
        <f t="shared" si="731"/>
        <v>2857856.676578952</v>
      </c>
      <c r="AK2476" s="201">
        <f t="shared" si="732"/>
        <v>0.1215178185437556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25826909.725769907</v>
      </c>
      <c r="AJ2612" s="27">
        <f t="shared" si="768"/>
        <v>3030104.0520923901</v>
      </c>
      <c r="AK2612" s="28">
        <f t="shared" si="769"/>
        <v>0.11732352357545021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25826909.725769907</v>
      </c>
      <c r="AJ2613" s="27">
        <f t="shared" si="768"/>
        <v>3030104.0520923901</v>
      </c>
      <c r="AK2613" s="28">
        <f t="shared" si="769"/>
        <v>0.11732352357545021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31540568.872991152</v>
      </c>
      <c r="AJ2791" s="27">
        <f t="shared" si="826"/>
        <v>3622415.3638739823</v>
      </c>
      <c r="AK2791" s="28">
        <f t="shared" si="827"/>
        <v>0.1148493985146835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11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31540568.872991152</v>
      </c>
      <c r="AJ2850" s="200">
        <f t="shared" si="844"/>
        <v>3622415.3638739823</v>
      </c>
      <c r="AK2850" s="201">
        <f t="shared" si="845"/>
        <v>0.1148493985146835</v>
      </c>
      <c r="AL2850" s="24"/>
      <c r="AM2850" s="24"/>
      <c r="AN2850" s="24"/>
      <c r="AO2850" s="24"/>
      <c r="AP2850" s="105" t="str">
        <f t="shared" si="846"/>
        <v>202411</v>
      </c>
      <c r="AQ2850" s="28" t="str">
        <f t="shared" si="847"/>
        <v>202411JPY</v>
      </c>
      <c r="AR2850" s="206" t="str">
        <f t="shared" si="848"/>
        <v>YAMAHA_Mounter</v>
      </c>
      <c r="AS2850" s="22">
        <f t="shared" si="849"/>
        <v>6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11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31540568.872991152</v>
      </c>
      <c r="AJ2898" s="200">
        <f t="shared" si="865"/>
        <v>3622415.3638739823</v>
      </c>
      <c r="AK2898" s="201">
        <f t="shared" si="866"/>
        <v>0.1148493985146835</v>
      </c>
      <c r="AL2898" s="24"/>
      <c r="AM2898" s="24"/>
      <c r="AN2898" s="24"/>
      <c r="AO2898" s="24"/>
      <c r="AP2898" s="105" t="str">
        <f t="shared" si="867"/>
        <v>202411</v>
      </c>
      <c r="AQ2898" s="28" t="str">
        <f t="shared" si="868"/>
        <v>202411JPY</v>
      </c>
      <c r="AR2898" s="206" t="str">
        <f t="shared" si="869"/>
        <v>YAMAHA_Mounter</v>
      </c>
      <c r="AS2898" s="22">
        <f t="shared" si="870"/>
        <v>6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23518005.102683008</v>
      </c>
      <c r="AJ3153" s="200">
        <f t="shared" si="940"/>
        <v>2857856.676578952</v>
      </c>
      <c r="AK3153" s="201">
        <f t="shared" si="941"/>
        <v>0.1215178185437556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23518005.102683008</v>
      </c>
      <c r="AJ3154" s="200">
        <f t="shared" si="940"/>
        <v>2857856.676578952</v>
      </c>
      <c r="AK3154" s="201">
        <f t="shared" si="941"/>
        <v>0.1215178185437556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25826909.725769907</v>
      </c>
      <c r="AJ3161" s="19">
        <f t="shared" si="940"/>
        <v>3030104.0520923901</v>
      </c>
      <c r="AK3161" s="20">
        <f t="shared" si="941"/>
        <v>0.11732352357545021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31540568.872991152</v>
      </c>
      <c r="AJ3278" s="200">
        <f t="shared" si="979"/>
        <v>3622415.3638739823</v>
      </c>
      <c r="AK3278" s="201">
        <f t="shared" si="980"/>
        <v>0.1148493985146835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31540568.872991152</v>
      </c>
      <c r="AJ3343" s="200">
        <f t="shared" si="999"/>
        <v>3622415.3638739823</v>
      </c>
      <c r="AK3343" s="201">
        <f t="shared" si="1000"/>
        <v>0.1148493985146835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31540568.872991152</v>
      </c>
      <c r="AJ3566" s="27">
        <f t="shared" si="1045"/>
        <v>3622415.3638739823</v>
      </c>
      <c r="AK3566" s="28">
        <f t="shared" si="1046"/>
        <v>0.1148493985146835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23518005.102683008</v>
      </c>
      <c r="AJ3567" s="27">
        <f t="shared" si="1045"/>
        <v>2857856.676578952</v>
      </c>
      <c r="AK3567" s="28">
        <f t="shared" si="1046"/>
        <v>0.1215178185437556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31540568.872991152</v>
      </c>
      <c r="AJ3570" s="19">
        <f t="shared" si="1045"/>
        <v>3622415.3638739823</v>
      </c>
      <c r="AK3570" s="20">
        <f t="shared" si="1046"/>
        <v>0.1148493985146835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31540568.872991152</v>
      </c>
      <c r="AJ3571" s="19">
        <f t="shared" si="1045"/>
        <v>3622415.3638739823</v>
      </c>
      <c r="AK3571" s="20">
        <f t="shared" si="1046"/>
        <v>0.1148493985146835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31540568.872991152</v>
      </c>
      <c r="AJ3576" s="200">
        <f t="shared" si="1045"/>
        <v>3622415.3638739823</v>
      </c>
      <c r="AK3576" s="201">
        <f t="shared" si="1046"/>
        <v>0.1148493985146835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31540568.872991152</v>
      </c>
      <c r="AJ3577" s="200">
        <f t="shared" si="1045"/>
        <v>3622415.3638739823</v>
      </c>
      <c r="AK3577" s="201">
        <f t="shared" si="1046"/>
        <v>0.1148493985146835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31540568.872991152</v>
      </c>
      <c r="AJ3602" s="27">
        <f t="shared" si="1068"/>
        <v>3622415.3638739823</v>
      </c>
      <c r="AK3602" s="28">
        <f t="shared" si="1069"/>
        <v>0.1148493985146835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31540568.872991152</v>
      </c>
      <c r="AJ3605" s="200">
        <f t="shared" si="1068"/>
        <v>3622415.3638739823</v>
      </c>
      <c r="AK3605" s="201">
        <f t="shared" si="1069"/>
        <v>0.1148493985146835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31540568.872991152</v>
      </c>
      <c r="AJ3606" s="200">
        <f t="shared" si="1068"/>
        <v>3622415.3638739823</v>
      </c>
      <c r="AK3606" s="201">
        <f t="shared" si="1069"/>
        <v>0.1148493985146835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31540568.872991152</v>
      </c>
      <c r="AJ3607" s="200">
        <f t="shared" si="1068"/>
        <v>3622415.3638739823</v>
      </c>
      <c r="AK3607" s="201">
        <f t="shared" si="1069"/>
        <v>0.1148493985146835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31540568.872991152</v>
      </c>
      <c r="AJ3621" s="200">
        <f t="shared" si="1068"/>
        <v>3622415.3638739823</v>
      </c>
      <c r="AK3621" s="201">
        <f t="shared" si="1069"/>
        <v>0.1148493985146835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31540568.872991152</v>
      </c>
      <c r="AJ3631" s="200">
        <f t="shared" si="1068"/>
        <v>3622415.3638739823</v>
      </c>
      <c r="AK3631" s="201">
        <f t="shared" si="1069"/>
        <v>0.1148493985146835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31540568.872991152</v>
      </c>
      <c r="AJ3632" s="200">
        <f t="shared" si="1068"/>
        <v>3622415.3638739823</v>
      </c>
      <c r="AK3632" s="201">
        <f t="shared" si="1069"/>
        <v>0.1148493985146835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23518005.102683008</v>
      </c>
      <c r="AJ3634" s="200">
        <f t="shared" si="1068"/>
        <v>2857856.676578952</v>
      </c>
      <c r="AK3634" s="201">
        <f t="shared" si="1069"/>
        <v>0.1215178185437556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31540568.872991152</v>
      </c>
      <c r="AJ3635" s="200">
        <f t="shared" si="1068"/>
        <v>3622415.3638739823</v>
      </c>
      <c r="AK3635" s="201">
        <f t="shared" si="1069"/>
        <v>0.1148493985146835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31540568.872991152</v>
      </c>
      <c r="AJ3636" s="200">
        <f t="shared" si="1068"/>
        <v>3622415.3638739823</v>
      </c>
      <c r="AK3636" s="201">
        <f t="shared" si="1069"/>
        <v>0.1148493985146835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23518005.102683008</v>
      </c>
      <c r="AJ3639" s="200">
        <f t="shared" si="1068"/>
        <v>2857856.676578952</v>
      </c>
      <c r="AK3639" s="201">
        <f t="shared" si="1069"/>
        <v>0.1215178185437556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23518005.102683008</v>
      </c>
      <c r="AJ3640" s="200">
        <f t="shared" si="1068"/>
        <v>2857856.676578952</v>
      </c>
      <c r="AK3640" s="201">
        <f t="shared" si="1069"/>
        <v>0.1215178185437556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23518005.102683008</v>
      </c>
      <c r="AJ3645" s="200">
        <f t="shared" si="1068"/>
        <v>2857856.676578952</v>
      </c>
      <c r="AK3645" s="201">
        <f t="shared" si="1069"/>
        <v>0.1215178185437556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23518005.102683008</v>
      </c>
      <c r="AJ3646" s="200">
        <f t="shared" si="1068"/>
        <v>2857856.676578952</v>
      </c>
      <c r="AK3646" s="201">
        <f t="shared" si="1069"/>
        <v>0.1215178185437556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23518005.102683008</v>
      </c>
      <c r="AJ3647" s="200">
        <f t="shared" si="1068"/>
        <v>2857856.676578952</v>
      </c>
      <c r="AK3647" s="201">
        <f t="shared" si="1069"/>
        <v>0.1215178185437556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10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23518005.102683008</v>
      </c>
      <c r="AJ3648" s="200">
        <f t="shared" si="1068"/>
        <v>2857856.676578952</v>
      </c>
      <c r="AK3648" s="201">
        <f t="shared" si="1069"/>
        <v>0.1215178185437556</v>
      </c>
      <c r="AL3648" s="24"/>
      <c r="AM3648" s="24"/>
      <c r="AN3648" s="24"/>
      <c r="AO3648" s="24"/>
      <c r="AP3648" s="165" t="str">
        <f t="shared" si="1070"/>
        <v>202410</v>
      </c>
      <c r="AQ3648" s="203" t="str">
        <f t="shared" si="1071"/>
        <v>202410USD</v>
      </c>
      <c r="AR3648" s="206" t="str">
        <f t="shared" si="1072"/>
        <v>YAMAHA_Non_Mounter</v>
      </c>
      <c r="AS3648" s="22">
        <f t="shared" si="1073"/>
        <v>2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10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23518005.102683008</v>
      </c>
      <c r="AJ3649" s="200">
        <f t="shared" si="1068"/>
        <v>2857856.676578952</v>
      </c>
      <c r="AK3649" s="201">
        <f t="shared" si="1069"/>
        <v>0.1215178185437556</v>
      </c>
      <c r="AL3649" s="24"/>
      <c r="AM3649" s="24"/>
      <c r="AN3649" s="24"/>
      <c r="AO3649" s="24"/>
      <c r="AP3649" s="165" t="str">
        <f t="shared" si="1070"/>
        <v>202410</v>
      </c>
      <c r="AQ3649" s="203" t="str">
        <f t="shared" si="1071"/>
        <v>202410USD</v>
      </c>
      <c r="AR3649" s="206" t="str">
        <f t="shared" si="1072"/>
        <v>HELLER</v>
      </c>
      <c r="AS3649" s="22">
        <f t="shared" si="1073"/>
        <v>2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10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23518005.102683008</v>
      </c>
      <c r="AJ3650" s="200">
        <f t="shared" si="1068"/>
        <v>2857856.676578952</v>
      </c>
      <c r="AK3650" s="201">
        <f t="shared" si="1069"/>
        <v>0.1215178185437556</v>
      </c>
      <c r="AL3650" s="24"/>
      <c r="AM3650" s="24"/>
      <c r="AN3650" s="24"/>
      <c r="AO3650" s="24"/>
      <c r="AP3650" s="165" t="str">
        <f t="shared" si="1070"/>
        <v>202410</v>
      </c>
      <c r="AQ3650" s="203" t="str">
        <f t="shared" si="1071"/>
        <v>202410USD</v>
      </c>
      <c r="AR3650" s="206" t="str">
        <f t="shared" si="1072"/>
        <v>YAMAHA_Non_Mounter</v>
      </c>
      <c r="AS3650" s="22">
        <f t="shared" si="1073"/>
        <v>2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10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23518005.102683008</v>
      </c>
      <c r="AJ3651" s="200">
        <f t="shared" si="1068"/>
        <v>2857856.676578952</v>
      </c>
      <c r="AK3651" s="201">
        <f t="shared" si="1069"/>
        <v>0.1215178185437556</v>
      </c>
      <c r="AL3651" s="24"/>
      <c r="AM3651" s="24"/>
      <c r="AN3651" s="24"/>
      <c r="AO3651" s="24"/>
      <c r="AP3651" s="165" t="str">
        <f t="shared" si="1070"/>
        <v>202410</v>
      </c>
      <c r="AQ3651" s="203" t="str">
        <f t="shared" si="1071"/>
        <v>202410USD</v>
      </c>
      <c r="AR3651" s="206" t="str">
        <f t="shared" si="1072"/>
        <v>SOLDERSTAR</v>
      </c>
      <c r="AS3651" s="22">
        <f t="shared" si="1073"/>
        <v>2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31540568.872991152</v>
      </c>
      <c r="AJ3652" s="200">
        <f t="shared" si="1068"/>
        <v>3622415.3638739823</v>
      </c>
      <c r="AK3652" s="201">
        <f t="shared" si="1069"/>
        <v>0.1148493985146835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31540568.872991152</v>
      </c>
      <c r="AJ3653" s="200">
        <f t="shared" si="1068"/>
        <v>3622415.3638739823</v>
      </c>
      <c r="AK3653" s="201">
        <f t="shared" si="1069"/>
        <v>0.1148493985146835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31540568.872991152</v>
      </c>
      <c r="AJ3654" s="200">
        <f t="shared" ref="AJ3654:AJ3717" si="1090">IF(P3654="C66 SERVICE","",SUMIFS(AC:AC,F:F,F3654,G:G,G3654,E:E,E3654))</f>
        <v>3622415.3638739823</v>
      </c>
      <c r="AK3654" s="201">
        <f t="shared" ref="AK3654:AK3717" si="1091">IF(AJ3654&gt;0,AJ3654/AI3654,"")</f>
        <v>0.1148493985146835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31540568.872991152</v>
      </c>
      <c r="AJ3655" s="200">
        <f t="shared" si="1090"/>
        <v>3622415.3638739823</v>
      </c>
      <c r="AK3655" s="201">
        <f t="shared" si="1091"/>
        <v>0.1148493985146835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31540568.872991152</v>
      </c>
      <c r="AJ3656" s="200">
        <f t="shared" si="1090"/>
        <v>3622415.3638739823</v>
      </c>
      <c r="AK3656" s="201">
        <f t="shared" si="1091"/>
        <v>0.1148493985146835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31540568.872991152</v>
      </c>
      <c r="AJ3657" s="200">
        <f t="shared" si="1090"/>
        <v>3622415.3638739823</v>
      </c>
      <c r="AK3657" s="201">
        <f t="shared" si="1091"/>
        <v>0.1148493985146835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31540568.872991152</v>
      </c>
      <c r="AJ3658" s="200">
        <f t="shared" si="1090"/>
        <v>3622415.3638739823</v>
      </c>
      <c r="AK3658" s="201">
        <f t="shared" si="1091"/>
        <v>0.1148493985146835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31540568.872991152</v>
      </c>
      <c r="AJ3659" s="200">
        <f t="shared" si="1090"/>
        <v>3622415.3638739823</v>
      </c>
      <c r="AK3659" s="201">
        <f t="shared" si="1091"/>
        <v>0.1148493985146835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23518005.102683008</v>
      </c>
      <c r="AJ3660" s="200">
        <f t="shared" si="1090"/>
        <v>2857856.676578952</v>
      </c>
      <c r="AK3660" s="201">
        <f t="shared" si="1091"/>
        <v>0.1215178185437556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31540568.872991152</v>
      </c>
      <c r="AJ3661" s="200">
        <f t="shared" si="1090"/>
        <v>3622415.3638739823</v>
      </c>
      <c r="AK3661" s="201">
        <f t="shared" si="1091"/>
        <v>0.1148493985146835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23518005.102683008</v>
      </c>
      <c r="AJ3662" s="200">
        <f t="shared" si="1090"/>
        <v>2857856.676578952</v>
      </c>
      <c r="AK3662" s="201">
        <f t="shared" si="1091"/>
        <v>0.1215178185437556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31540568.872991152</v>
      </c>
      <c r="AJ3663" s="200">
        <f t="shared" si="1090"/>
        <v>3622415.3638739823</v>
      </c>
      <c r="AK3663" s="201">
        <f t="shared" si="1091"/>
        <v>0.1148493985146835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31540568.872991152</v>
      </c>
      <c r="AJ3667" s="200">
        <f t="shared" si="1090"/>
        <v>3622415.3638739823</v>
      </c>
      <c r="AK3667" s="201">
        <f t="shared" si="1091"/>
        <v>0.1148493985146835</v>
      </c>
      <c r="AL3667" s="24"/>
      <c r="AM3667" s="24"/>
      <c r="AN3667" s="24"/>
      <c r="AO3667" s="24" t="s">
        <v>3571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23518005.102683008</v>
      </c>
      <c r="AJ3672" s="200">
        <f t="shared" si="1090"/>
        <v>2857856.676578952</v>
      </c>
      <c r="AK3672" s="201">
        <f t="shared" si="1091"/>
        <v>0.1215178185437556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23518005.102683008</v>
      </c>
      <c r="AJ3675" s="200">
        <f t="shared" si="1090"/>
        <v>2857856.676578952</v>
      </c>
      <c r="AK3675" s="201">
        <f t="shared" si="1091"/>
        <v>0.1215178185437556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23518005.102683008</v>
      </c>
      <c r="AJ3676" s="200">
        <f t="shared" si="1090"/>
        <v>2857856.676578952</v>
      </c>
      <c r="AK3676" s="201">
        <f t="shared" si="1091"/>
        <v>0.1215178185437556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31540568.872991152</v>
      </c>
      <c r="AJ3682" s="200">
        <f t="shared" si="1090"/>
        <v>3622415.3638739823</v>
      </c>
      <c r="AK3682" s="201">
        <f t="shared" si="1091"/>
        <v>0.1148493985146835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31540568.872991152</v>
      </c>
      <c r="AJ3683" s="200">
        <f t="shared" si="1090"/>
        <v>3622415.3638739823</v>
      </c>
      <c r="AK3683" s="201">
        <f t="shared" si="1091"/>
        <v>0.1148493985146835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31540568.872991152</v>
      </c>
      <c r="AJ3684" s="200">
        <f t="shared" si="1090"/>
        <v>3622415.3638739823</v>
      </c>
      <c r="AK3684" s="201">
        <f t="shared" si="1091"/>
        <v>0.1148493985146835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31540568.872991152</v>
      </c>
      <c r="AJ3685" s="200">
        <f t="shared" si="1090"/>
        <v>3622415.3638739823</v>
      </c>
      <c r="AK3685" s="201">
        <f t="shared" si="1091"/>
        <v>0.1148493985146835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31540568.872991152</v>
      </c>
      <c r="AJ3686" s="200">
        <f t="shared" si="1090"/>
        <v>3622415.3638739823</v>
      </c>
      <c r="AK3686" s="201">
        <f t="shared" si="1091"/>
        <v>0.1148493985146835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31540568.872991152</v>
      </c>
      <c r="AJ3687" s="200">
        <f t="shared" si="1090"/>
        <v>3622415.3638739823</v>
      </c>
      <c r="AK3687" s="201">
        <f t="shared" si="1091"/>
        <v>0.1148493985146835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31540568.872991152</v>
      </c>
      <c r="AJ3688" s="200">
        <f t="shared" si="1090"/>
        <v>3622415.3638739823</v>
      </c>
      <c r="AK3688" s="201">
        <f t="shared" si="1091"/>
        <v>0.1148493985146835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23518005.102683008</v>
      </c>
      <c r="AJ3694" s="200">
        <f t="shared" si="1090"/>
        <v>2857856.676578952</v>
      </c>
      <c r="AK3694" s="201">
        <f t="shared" si="1091"/>
        <v>0.1215178185437556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23518005.102683008</v>
      </c>
      <c r="AJ3696" s="200">
        <f t="shared" si="1090"/>
        <v>2857856.676578952</v>
      </c>
      <c r="AK3696" s="201">
        <f t="shared" si="1091"/>
        <v>0.1215178185437556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23518005.102683008</v>
      </c>
      <c r="AJ3697" s="200">
        <f t="shared" si="1090"/>
        <v>2857856.676578952</v>
      </c>
      <c r="AK3697" s="201">
        <f t="shared" si="1091"/>
        <v>0.1215178185437556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31540568.872991152</v>
      </c>
      <c r="AJ3698" s="200">
        <f t="shared" si="1090"/>
        <v>3622415.3638739823</v>
      </c>
      <c r="AK3698" s="201">
        <f t="shared" si="1091"/>
        <v>0.1148493985146835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31540568.872991152</v>
      </c>
      <c r="AJ3699" s="200">
        <f t="shared" si="1090"/>
        <v>3622415.3638739823</v>
      </c>
      <c r="AK3699" s="201">
        <f t="shared" si="1091"/>
        <v>0.1148493985146835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23518005.102683008</v>
      </c>
      <c r="AJ3700" s="200">
        <f t="shared" si="1090"/>
        <v>2857856.676578952</v>
      </c>
      <c r="AK3700" s="201">
        <f t="shared" si="1091"/>
        <v>0.1215178185437556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23518005.102683008</v>
      </c>
      <c r="AJ3701" s="200">
        <f t="shared" si="1090"/>
        <v>2857856.676578952</v>
      </c>
      <c r="AK3701" s="201">
        <f t="shared" si="1091"/>
        <v>0.1215178185437556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23518005.102683008</v>
      </c>
      <c r="AJ3702" s="200">
        <f t="shared" si="1090"/>
        <v>2857856.676578952</v>
      </c>
      <c r="AK3702" s="201">
        <f t="shared" si="1091"/>
        <v>0.1215178185437556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23518005.102683008</v>
      </c>
      <c r="AJ3703" s="200">
        <f t="shared" si="1090"/>
        <v>2857856.676578952</v>
      </c>
      <c r="AK3703" s="201">
        <f t="shared" si="1091"/>
        <v>0.1215178185437556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23518005.102683008</v>
      </c>
      <c r="AJ3704" s="200">
        <f t="shared" si="1090"/>
        <v>2857856.676578952</v>
      </c>
      <c r="AK3704" s="201">
        <f t="shared" si="1091"/>
        <v>0.1215178185437556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23518005.102683008</v>
      </c>
      <c r="AJ3705" s="200">
        <f t="shared" si="1090"/>
        <v>2857856.676578952</v>
      </c>
      <c r="AK3705" s="201">
        <f t="shared" si="1091"/>
        <v>0.1215178185437556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23518005.102683008</v>
      </c>
      <c r="AJ3706" s="200">
        <f t="shared" si="1090"/>
        <v>2857856.676578952</v>
      </c>
      <c r="AK3706" s="201">
        <f t="shared" si="1091"/>
        <v>0.1215178185437556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31540568.872991152</v>
      </c>
      <c r="AJ3707" s="200">
        <f t="shared" si="1090"/>
        <v>3622415.3638739823</v>
      </c>
      <c r="AK3707" s="201">
        <f t="shared" si="1091"/>
        <v>0.1148493985146835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31540568.872991152</v>
      </c>
      <c r="AJ3708" s="200">
        <f t="shared" si="1090"/>
        <v>3622415.3638739823</v>
      </c>
      <c r="AK3708" s="201">
        <f t="shared" si="1091"/>
        <v>0.1148493985146835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31540568.872991152</v>
      </c>
      <c r="AJ3709" s="200">
        <f t="shared" si="1090"/>
        <v>3622415.3638739823</v>
      </c>
      <c r="AK3709" s="201">
        <f t="shared" si="1091"/>
        <v>0.1148493985146835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31540568.872991152</v>
      </c>
      <c r="AJ3710" s="200">
        <f t="shared" si="1090"/>
        <v>3622415.3638739823</v>
      </c>
      <c r="AK3710" s="201">
        <f t="shared" si="1091"/>
        <v>0.1148493985146835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31540568.872991152</v>
      </c>
      <c r="AJ3711" s="200">
        <f t="shared" si="1090"/>
        <v>3622415.3638739823</v>
      </c>
      <c r="AK3711" s="201">
        <f t="shared" si="1091"/>
        <v>0.1148493985146835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31540568.872991152</v>
      </c>
      <c r="AJ3712" s="200">
        <f t="shared" si="1090"/>
        <v>3622415.3638739823</v>
      </c>
      <c r="AK3712" s="201">
        <f t="shared" si="1091"/>
        <v>0.1148493985146835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31540568.872991152</v>
      </c>
      <c r="AJ3713" s="200">
        <f t="shared" si="1090"/>
        <v>3622415.3638739823</v>
      </c>
      <c r="AK3713" s="201">
        <f t="shared" si="1091"/>
        <v>0.1148493985146835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23518005.102683008</v>
      </c>
      <c r="AJ3715" s="200">
        <f t="shared" si="1090"/>
        <v>2857856.676578952</v>
      </c>
      <c r="AK3715" s="201">
        <f t="shared" si="1091"/>
        <v>0.1215178185437556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23518005.102683008</v>
      </c>
      <c r="AJ3716" s="200">
        <f t="shared" si="1090"/>
        <v>2857856.676578952</v>
      </c>
      <c r="AK3716" s="201">
        <f t="shared" si="1091"/>
        <v>0.1215178185437556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31540568.872991152</v>
      </c>
      <c r="AJ3717" s="200">
        <f t="shared" si="1090"/>
        <v>3622415.3638739823</v>
      </c>
      <c r="AK3717" s="201">
        <f t="shared" si="1091"/>
        <v>0.1148493985146835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31540568.872991152</v>
      </c>
      <c r="AJ3718" s="200">
        <f t="shared" ref="AJ3718:AJ3724" si="1112">IF(P3718="C66 SERVICE","",SUMIFS(AC:AC,F:F,F3718,G:G,G3718,E:E,E3718))</f>
        <v>3622415.3638739823</v>
      </c>
      <c r="AK3718" s="201">
        <f t="shared" ref="AK3718:AK3724" si="1113">IF(AJ3718&gt;0,AJ3718/AI3718,"")</f>
        <v>0.1148493985146835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23518005.102683008</v>
      </c>
      <c r="AJ3719" s="200">
        <f t="shared" si="1112"/>
        <v>2857856.676578952</v>
      </c>
      <c r="AK3719" s="201">
        <f t="shared" si="1113"/>
        <v>0.1215178185437556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23518005.102683008</v>
      </c>
      <c r="AJ3720" s="200">
        <f t="shared" si="1112"/>
        <v>2857856.676578952</v>
      </c>
      <c r="AK3720" s="201">
        <f t="shared" si="1113"/>
        <v>0.1215178185437556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31540568.872991152</v>
      </c>
      <c r="AJ3725" s="200">
        <f t="shared" ref="AJ3725:AJ3777" si="1131">IF(P3725="C66 SERVICE","",SUMIFS(AC:AC,F:F,F3725,G:G,G3725,E:E,E3725))</f>
        <v>3622415.3638739823</v>
      </c>
      <c r="AK3725" s="201">
        <f t="shared" ref="AK3725:AK3743" si="1132">IF(AJ3725&gt;0,AJ3725/AI3725,"")</f>
        <v>0.1148493985146835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25826909.725769907</v>
      </c>
      <c r="AJ3726" s="200">
        <f t="shared" si="1131"/>
        <v>3030104.0520923901</v>
      </c>
      <c r="AK3726" s="201">
        <f t="shared" si="1132"/>
        <v>0.11732352357545021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25826909.725769907</v>
      </c>
      <c r="AJ3727" s="200">
        <f t="shared" si="1131"/>
        <v>3030104.0520923901</v>
      </c>
      <c r="AK3727" s="201">
        <f t="shared" si="1132"/>
        <v>0.11732352357545021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25826909.725769907</v>
      </c>
      <c r="AJ3728" s="200">
        <f t="shared" si="1131"/>
        <v>3030104.0520923901</v>
      </c>
      <c r="AK3728" s="201">
        <f t="shared" si="1132"/>
        <v>0.11732352357545021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25826909.725769907</v>
      </c>
      <c r="AJ3729" s="200">
        <f t="shared" si="1131"/>
        <v>3030104.0520923901</v>
      </c>
      <c r="AK3729" s="201">
        <f t="shared" si="1132"/>
        <v>0.11732352357545021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31540568.872991152</v>
      </c>
      <c r="AJ3730" s="200">
        <f t="shared" si="1131"/>
        <v>3622415.3638739823</v>
      </c>
      <c r="AK3730" s="201">
        <f t="shared" si="1132"/>
        <v>0.1148493985146835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25826909.725769907</v>
      </c>
      <c r="AJ3731" s="200">
        <f t="shared" si="1131"/>
        <v>3030104.0520923901</v>
      </c>
      <c r="AK3731" s="201">
        <f t="shared" si="1132"/>
        <v>0.11732352357545021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25826909.725769907</v>
      </c>
      <c r="AJ3732" s="200">
        <f t="shared" si="1131"/>
        <v>3030104.0520923901</v>
      </c>
      <c r="AK3732" s="201">
        <f t="shared" si="1132"/>
        <v>0.11732352357545021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25826909.725769907</v>
      </c>
      <c r="AJ3733" s="200">
        <f t="shared" si="1131"/>
        <v>3030104.0520923901</v>
      </c>
      <c r="AK3733" s="201">
        <f t="shared" si="1132"/>
        <v>0.11732352357545021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25826909.725769907</v>
      </c>
      <c r="AJ3734" s="200">
        <f t="shared" si="1131"/>
        <v>3030104.0520923901</v>
      </c>
      <c r="AK3734" s="201">
        <f t="shared" si="1132"/>
        <v>0.11732352357545021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25826909.725769907</v>
      </c>
      <c r="AJ3735" s="200">
        <f t="shared" si="1131"/>
        <v>3030104.0520923901</v>
      </c>
      <c r="AK3735" s="201">
        <f t="shared" si="1132"/>
        <v>0.11732352357545021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25826909.725769907</v>
      </c>
      <c r="AJ3736" s="200">
        <f t="shared" si="1131"/>
        <v>3030104.0520923901</v>
      </c>
      <c r="AK3736" s="201">
        <f t="shared" si="1132"/>
        <v>0.11732352357545021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25826909.725769907</v>
      </c>
      <c r="AJ3737" s="200">
        <f t="shared" si="1131"/>
        <v>3030104.0520923901</v>
      </c>
      <c r="AK3737" s="201">
        <f t="shared" si="1132"/>
        <v>0.11732352357545021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23518005.102683008</v>
      </c>
      <c r="AJ3738" s="200">
        <f t="shared" si="1131"/>
        <v>2857856.676578952</v>
      </c>
      <c r="AK3738" s="201">
        <f t="shared" si="1132"/>
        <v>0.1215178185437556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23518005.102683008</v>
      </c>
      <c r="AJ3739" s="200">
        <f t="shared" si="1131"/>
        <v>2857856.676578952</v>
      </c>
      <c r="AK3739" s="201">
        <f t="shared" si="1132"/>
        <v>0.1215178185437556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23518005.102683008</v>
      </c>
      <c r="AJ3740" s="200">
        <f t="shared" si="1131"/>
        <v>2857856.676578952</v>
      </c>
      <c r="AK3740" s="201">
        <f t="shared" si="1132"/>
        <v>0.1215178185437556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23518005.102683008</v>
      </c>
      <c r="AJ3741" s="200">
        <f t="shared" si="1131"/>
        <v>2857856.676578952</v>
      </c>
      <c r="AK3741" s="201">
        <f t="shared" si="1132"/>
        <v>0.1215178185437556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23518005.102683008</v>
      </c>
      <c r="AJ3742" s="200">
        <f t="shared" si="1131"/>
        <v>2857856.676578952</v>
      </c>
      <c r="AK3742" s="201">
        <f t="shared" si="1132"/>
        <v>0.1215178185437556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23518005.102683008</v>
      </c>
      <c r="AJ3743" s="200">
        <f t="shared" si="1131"/>
        <v>2857856.676578952</v>
      </c>
      <c r="AK3743" s="201">
        <f t="shared" si="1132"/>
        <v>0.1215178185437556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25826909.725769907</v>
      </c>
      <c r="AJ3744" s="200">
        <f t="shared" si="1131"/>
        <v>3030104.0520923901</v>
      </c>
      <c r="AK3744" s="201">
        <f t="shared" ref="AK3744:AK3807" si="1144">IF(AJ3744&gt;0,AJ3744/AI3744,"")</f>
        <v>0.11732352357545021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25826909.725769907</v>
      </c>
      <c r="AJ3745" s="200">
        <f t="shared" si="1131"/>
        <v>3030104.0520923901</v>
      </c>
      <c r="AK3745" s="201">
        <f t="shared" si="1144"/>
        <v>0.11732352357545021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25826909.725769907</v>
      </c>
      <c r="AJ3746" s="200">
        <f t="shared" si="1131"/>
        <v>3030104.0520923901</v>
      </c>
      <c r="AK3746" s="201">
        <f t="shared" si="1144"/>
        <v>0.11732352357545021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25826909.725769907</v>
      </c>
      <c r="AJ3747" s="200">
        <f t="shared" si="1131"/>
        <v>3030104.0520923901</v>
      </c>
      <c r="AK3747" s="201">
        <f t="shared" si="1144"/>
        <v>0.11732352357545021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25826909.725769907</v>
      </c>
      <c r="AJ3748" s="200">
        <f t="shared" si="1131"/>
        <v>3030104.0520923901</v>
      </c>
      <c r="AK3748" s="201">
        <f t="shared" si="1144"/>
        <v>0.11732352357545021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25826909.725769907</v>
      </c>
      <c r="AJ3749" s="200">
        <f t="shared" si="1131"/>
        <v>3030104.0520923901</v>
      </c>
      <c r="AK3749" s="201">
        <f t="shared" si="1144"/>
        <v>0.11732352357545021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62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55" priority="147"/>
  </conditionalFormatting>
  <conditionalFormatting sqref="J3509 J3502:J3507 J3255:J3500">
    <cfRule type="duplicateValues" dxfId="54" priority="27"/>
  </conditionalFormatting>
  <conditionalFormatting sqref="Z3255:Z3500 Z3502:Z3994">
    <cfRule type="cellIs" dxfId="53" priority="25" operator="lessThanOrEqual">
      <formula>0</formula>
    </cfRule>
  </conditionalFormatting>
  <conditionalFormatting sqref="J856">
    <cfRule type="duplicateValues" dxfId="52" priority="12"/>
  </conditionalFormatting>
  <conditionalFormatting sqref="J1670:J1673">
    <cfRule type="duplicateValues" dxfId="51" priority="22"/>
  </conditionalFormatting>
  <conditionalFormatting sqref="J2327:J2902">
    <cfRule type="duplicateValues" dxfId="50" priority="24"/>
  </conditionalFormatting>
  <conditionalFormatting sqref="J2910:J2911">
    <cfRule type="duplicateValues" dxfId="49" priority="17"/>
  </conditionalFormatting>
  <conditionalFormatting sqref="J2912">
    <cfRule type="duplicateValues" dxfId="48" priority="21"/>
  </conditionalFormatting>
  <conditionalFormatting sqref="J2913">
    <cfRule type="duplicateValues" dxfId="47" priority="20"/>
  </conditionalFormatting>
  <conditionalFormatting sqref="J2995:J2996">
    <cfRule type="duplicateValues" dxfId="46" priority="16"/>
  </conditionalFormatting>
  <conditionalFormatting sqref="J3018 J3020:J3023">
    <cfRule type="duplicateValues" dxfId="45" priority="19"/>
  </conditionalFormatting>
  <conditionalFormatting sqref="J3019">
    <cfRule type="duplicateValues" dxfId="44" priority="18"/>
  </conditionalFormatting>
  <conditionalFormatting sqref="J3115">
    <cfRule type="duplicateValues" dxfId="43" priority="15"/>
  </conditionalFormatting>
  <conditionalFormatting sqref="J3148">
    <cfRule type="duplicateValues" dxfId="42" priority="14"/>
  </conditionalFormatting>
  <conditionalFormatting sqref="J3191:J3192">
    <cfRule type="duplicateValues" dxfId="41" priority="13"/>
  </conditionalFormatting>
  <conditionalFormatting sqref="J3196:J3201 J3203 J3205:J3213">
    <cfRule type="duplicateValues" dxfId="40" priority="11"/>
  </conditionalFormatting>
  <conditionalFormatting sqref="J3214:J3254 J2931:J3195 J2079:J2929 J2:J2077">
    <cfRule type="duplicateValues" dxfId="39" priority="23"/>
  </conditionalFormatting>
  <conditionalFormatting sqref="Z2:Z3254">
    <cfRule type="cellIs" dxfId="38" priority="10" operator="lessThanOrEqual">
      <formula>0</formula>
    </cfRule>
  </conditionalFormatting>
  <conditionalFormatting sqref="J3202">
    <cfRule type="duplicateValues" dxfId="37" priority="9"/>
  </conditionalFormatting>
  <conditionalFormatting sqref="J2930">
    <cfRule type="duplicateValues" dxfId="36" priority="8"/>
  </conditionalFormatting>
  <conditionalFormatting sqref="J3204">
    <cfRule type="duplicateValues" dxfId="35" priority="7"/>
  </conditionalFormatting>
  <conditionalFormatting sqref="J2078">
    <cfRule type="duplicateValues" dxfId="34" priority="6"/>
  </conditionalFormatting>
  <conditionalFormatting sqref="J3515">
    <cfRule type="duplicateValues" dxfId="33" priority="5"/>
  </conditionalFormatting>
  <conditionalFormatting sqref="J3501">
    <cfRule type="duplicateValues" dxfId="32" priority="3"/>
  </conditionalFormatting>
  <conditionalFormatting sqref="Z3501">
    <cfRule type="cellIs" dxfId="31" priority="2" operator="lessThanOrEqual">
      <formula>0</formula>
    </cfRule>
  </conditionalFormatting>
  <conditionalFormatting sqref="K3738:K3749">
    <cfRule type="duplicateValues" dxfId="3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D6" zoomScale="70" zoomScaleNormal="70" workbookViewId="0">
      <selection activeCell="T44" sqref="T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6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7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7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5" t="s">
        <v>3388</v>
      </c>
      <c r="Q10" s="246"/>
      <c r="R10" s="246"/>
      <c r="S10" s="246"/>
      <c r="T10" s="246"/>
      <c r="U10" s="246"/>
      <c r="V10" s="246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7"/>
      <c r="Q11" s="248"/>
      <c r="R11" s="248"/>
      <c r="S11" s="248"/>
      <c r="T11" s="248"/>
      <c r="U11" s="248"/>
      <c r="V11" s="248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18824925.633655779</v>
      </c>
      <c r="T13" s="79">
        <f>IF(R13="","",SUMIFS(raw_sheet!AB:AB,raw_sheet!E:E,list!P13,raw_sheet!F:F,list!Q13,raw_sheet!G:G,list!R13,raw_sheet!R:R,list!$T$12))</f>
        <v>4693079.4690272259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23518005.102683008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4662189.2974513285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6838966.0974513283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30165864.448212389</v>
      </c>
      <c r="T14" s="79">
        <f>IF(R14="","",SUMIFS(raw_sheet!AB:AB,raw_sheet!E:E,list!P14,raw_sheet!F:F,list!Q14,raw_sheet!G:G,list!R14,raw_sheet!R:R,list!$T$12))</f>
        <v>1374704.4247787611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31540568.872991152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39019790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0" t="s">
        <v>3312</v>
      </c>
      <c r="D19" s="241"/>
      <c r="E19" s="242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40" t="s">
        <v>3215</v>
      </c>
      <c r="D20" s="241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0" t="s">
        <v>3226</v>
      </c>
      <c r="D21" s="241"/>
      <c r="E21" s="146">
        <v>2024</v>
      </c>
      <c r="M21" s="47"/>
      <c r="N21" s="107"/>
      <c r="O21" s="39"/>
      <c r="P21" s="15" cm="1">
        <f t="array" ref="P21:Z61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3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3" t="s">
        <v>3227</v>
      </c>
      <c r="D22" s="244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C49SZX20240132MZ</v>
      </c>
      <c r="T24" s="13" t="str">
        <v>镕创</v>
      </c>
      <c r="U24" s="13" t="str">
        <v>YSM20R</v>
      </c>
      <c r="V24" s="13">
        <v>1</v>
      </c>
      <c r="W24" s="92" t="str">
        <v>JPY</v>
      </c>
      <c r="X24" s="97">
        <v>5.5599999999999997E-2</v>
      </c>
      <c r="Y24" s="92">
        <v>703340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C49SZX20240132MZ</v>
      </c>
      <c r="T25" s="13" t="str">
        <v>镕创</v>
      </c>
      <c r="U25" s="13" t="str">
        <v>YSM20R</v>
      </c>
      <c r="V25" s="13">
        <v>1</v>
      </c>
      <c r="W25" s="92" t="str">
        <v>JPY</v>
      </c>
      <c r="X25" s="97">
        <v>5.5599999999999997E-2</v>
      </c>
      <c r="Y25" s="92">
        <v>703340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EAST</v>
      </c>
      <c r="S26" s="13" t="str">
        <v>C49SHA20240424/LQM</v>
      </c>
      <c r="T26" s="13" t="str">
        <v>南京特创</v>
      </c>
      <c r="U26" s="13" t="str">
        <v>YSM10</v>
      </c>
      <c r="V26" s="13">
        <v>1</v>
      </c>
      <c r="W26" s="92" t="str">
        <v>RMB</v>
      </c>
      <c r="X26" s="97">
        <v>1.1080000000000001</v>
      </c>
      <c r="Y26" s="92">
        <v>462596.86371681426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EAST</v>
      </c>
      <c r="S27" s="13" t="str">
        <v>C49SHA20240708/HZY</v>
      </c>
      <c r="T27" s="13" t="str">
        <v>宁波市科可五金</v>
      </c>
      <c r="U27" s="13" t="str">
        <v>YSM10</v>
      </c>
      <c r="V27" s="13">
        <v>1</v>
      </c>
      <c r="W27" s="92" t="str">
        <v>RMB</v>
      </c>
      <c r="X27" s="97">
        <v>1.0980000000000001</v>
      </c>
      <c r="Y27" s="92">
        <v>420737.08141592931</v>
      </c>
      <c r="Z27" s="229">
        <v>8.5199999999999998E-2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SOUTH</v>
      </c>
      <c r="S28" s="13" t="str">
        <v>C49SZX20240140JL</v>
      </c>
      <c r="T28" s="13" t="str">
        <v>皓吉达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438003.18584070809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C49SZX20240140JL</v>
      </c>
      <c r="T29" s="13" t="str">
        <v>皓吉达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438003.18584070809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SOUTH</v>
      </c>
      <c r="S30" s="13" t="str">
        <v>C49SZX20240150DZ</v>
      </c>
      <c r="T30" s="13" t="str">
        <v>嘉裕</v>
      </c>
      <c r="U30" s="13" t="str">
        <v>YSM20R</v>
      </c>
      <c r="V30" s="13">
        <v>1</v>
      </c>
      <c r="W30" s="92" t="str">
        <v>USD</v>
      </c>
      <c r="X30" s="97">
        <v>7.8</v>
      </c>
      <c r="Y30" s="92">
        <v>858000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C49SZX20240150DZ</v>
      </c>
      <c r="T31" s="13" t="str">
        <v>嘉裕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858000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C49SZX20240150DZ</v>
      </c>
      <c r="T32" s="13" t="str">
        <v>嘉裕</v>
      </c>
      <c r="U32" s="13" t="str">
        <v>YSM10</v>
      </c>
      <c r="V32" s="13">
        <v>1</v>
      </c>
      <c r="W32" s="92" t="str">
        <v>USD</v>
      </c>
      <c r="X32" s="97">
        <v>7.8</v>
      </c>
      <c r="Y32" s="92">
        <v>592800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C28SZX202400124JAL</v>
      </c>
      <c r="T33" s="13" t="str">
        <v>嘉裕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273000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C28SZX202400126JAL</v>
      </c>
      <c r="T34" s="13" t="str">
        <v>嘉裕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616200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C28SZX202400127JAL</v>
      </c>
      <c r="T35" s="13" t="str">
        <v>嘉裕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674700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C28SZX202400128JAL</v>
      </c>
      <c r="T36" s="13" t="str">
        <v>嘉裕</v>
      </c>
      <c r="U36" s="13" t="str">
        <v>SOLDERSTAR Lite 6</v>
      </c>
      <c r="V36" s="13">
        <v>1</v>
      </c>
      <c r="W36" s="92" t="str">
        <v>USD</v>
      </c>
      <c r="X36" s="97">
        <v>7.8</v>
      </c>
      <c r="Y36" s="92">
        <v>46800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SOUTH</v>
      </c>
      <c r="S37" s="13" t="str">
        <v>C49SZX20240141MZ</v>
      </c>
      <c r="T37" s="13" t="str">
        <v>酷牛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750600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EAST</v>
      </c>
      <c r="S38" s="13" t="str">
        <v>C49SHA20240801/HZY</v>
      </c>
      <c r="T38" s="13" t="str">
        <v>宁波科尔维特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607929.20353982318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C49SZX20240159EC</v>
      </c>
      <c r="T42" s="13" t="str">
        <v>正邦</v>
      </c>
      <c r="U42" s="13" t="str">
        <v>YRM20</v>
      </c>
      <c r="V42" s="13">
        <v>1</v>
      </c>
      <c r="W42" s="92" t="str">
        <v>RMB</v>
      </c>
      <c r="X42" s="97">
        <v>1.1080000000000001</v>
      </c>
      <c r="Y42" s="92">
        <v>911893.80530973466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C49SZX20240161EC</v>
      </c>
      <c r="T43" s="13" t="str">
        <v>竣德</v>
      </c>
      <c r="U43" s="13" t="str">
        <v>YSM10</v>
      </c>
      <c r="V43" s="13">
        <v>1</v>
      </c>
      <c r="W43" s="92" t="str">
        <v>RMB</v>
      </c>
      <c r="X43" s="97">
        <v>1.1080000000000001</v>
      </c>
      <c r="Y43" s="92">
        <v>411823.00884955761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C49SZX20240161EC</v>
      </c>
      <c r="T44" s="13" t="str">
        <v>竣德</v>
      </c>
      <c r="U44" s="13" t="str">
        <v>YSM10</v>
      </c>
      <c r="V44" s="13">
        <v>1</v>
      </c>
      <c r="W44" s="92" t="str">
        <v>RMB</v>
      </c>
      <c r="X44" s="97">
        <v>1.1080000000000001</v>
      </c>
      <c r="Y44" s="92">
        <v>411823.00884955761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EAST</v>
      </c>
      <c r="S45" s="13" t="str">
        <v>C28SHA20240902/ZQR</v>
      </c>
      <c r="T45" s="13" t="str">
        <v>江苏中科朗恩斯</v>
      </c>
      <c r="U45" s="13" t="str">
        <v>YSi-V</v>
      </c>
      <c r="V45" s="13">
        <v>1</v>
      </c>
      <c r="W45" s="92" t="str">
        <v>RMB</v>
      </c>
      <c r="X45" s="97">
        <v>1.1080000000000001</v>
      </c>
      <c r="Y45" s="92">
        <v>367699.11504424788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EAST</v>
      </c>
      <c r="S46" s="13" t="str">
        <v>C28SHA20240902/ZQR</v>
      </c>
      <c r="T46" s="13" t="str">
        <v>江苏中科朗恩斯</v>
      </c>
      <c r="U46" s="13" t="str">
        <v>YSi-V</v>
      </c>
      <c r="V46" s="13">
        <v>1</v>
      </c>
      <c r="W46" s="92" t="str">
        <v>RMB</v>
      </c>
      <c r="X46" s="97">
        <v>1.1080000000000001</v>
      </c>
      <c r="Y46" s="92">
        <v>367699.11504424788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YSM20R</v>
      </c>
      <c r="V47" s="13">
        <v>1</v>
      </c>
      <c r="W47" s="92" t="str">
        <v>RMB</v>
      </c>
      <c r="X47" s="97">
        <v>1.1080000000000001</v>
      </c>
      <c r="Y47" s="92">
        <v>725592.92035712011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WEST</v>
      </c>
      <c r="S48" s="13" t="str">
        <v>JG-3402-2408290001</v>
      </c>
      <c r="T48" s="13" t="str">
        <v>重庆君歌</v>
      </c>
      <c r="U48" s="13" t="str">
        <v>YSM20R</v>
      </c>
      <c r="V48" s="13">
        <v>1</v>
      </c>
      <c r="W48" s="92" t="str">
        <v>RMB</v>
      </c>
      <c r="X48" s="97">
        <v>1.1080000000000001</v>
      </c>
      <c r="Y48" s="92">
        <v>725592.92035712011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WEST</v>
      </c>
      <c r="S49" s="13" t="str">
        <v>JG-3402-2408290001</v>
      </c>
      <c r="T49" s="13" t="str">
        <v>重庆君歌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509876.10620528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WEST</v>
      </c>
      <c r="S50" s="13" t="str">
        <v>JG-3402-2408290001</v>
      </c>
      <c r="T50" s="13" t="str">
        <v>重庆君歌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509876.10620528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WEST</v>
      </c>
      <c r="S51" s="13" t="str">
        <v>JG-3402-2408290001</v>
      </c>
      <c r="T51" s="13" t="str">
        <v>重庆君歌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426530.97345200408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C49SHA20240923/ZQR</v>
      </c>
      <c r="T52" s="13" t="str">
        <v>上海和贤</v>
      </c>
      <c r="U52" s="13" t="str">
        <v>YSM20WR</v>
      </c>
      <c r="V52" s="13">
        <v>1</v>
      </c>
      <c r="W52" s="92" t="str">
        <v>RMB</v>
      </c>
      <c r="X52" s="97">
        <v>1.1080000000000001</v>
      </c>
      <c r="Y52" s="92">
        <v>671936.30442477891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C49SHA20240923/ZQR</v>
      </c>
      <c r="T53" s="13" t="str">
        <v>上海和贤</v>
      </c>
      <c r="U53" s="13" t="str">
        <v>YSM20WR</v>
      </c>
      <c r="V53" s="13">
        <v>1</v>
      </c>
      <c r="W53" s="92" t="str">
        <v>RMB</v>
      </c>
      <c r="X53" s="97">
        <v>1.1080000000000001</v>
      </c>
      <c r="Y53" s="92">
        <v>671936.30442477891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SOUTH</v>
      </c>
      <c r="S54" s="13" t="str">
        <v>C49SZX20240166SX</v>
      </c>
      <c r="T54" s="13" t="str">
        <v>龙腾共创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632442.47787610628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SOUTH</v>
      </c>
      <c r="S55" s="13" t="str">
        <v>C49SZX20240166SX</v>
      </c>
      <c r="T55" s="13" t="str">
        <v>龙腾共创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632442.47787610628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YSM20R</v>
      </c>
      <c r="V57" s="13">
        <v>1</v>
      </c>
      <c r="W57" s="92" t="str">
        <v>RMB</v>
      </c>
      <c r="X57" s="97">
        <v>1.1080000000000001</v>
      </c>
      <c r="Y57" s="92">
        <v>902088.49557522137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YSM20R</v>
      </c>
      <c r="V58" s="13">
        <v>1</v>
      </c>
      <c r="W58" s="92" t="str">
        <v>RMB</v>
      </c>
      <c r="X58" s="97">
        <v>1.1080000000000001</v>
      </c>
      <c r="Y58" s="92">
        <v>902088.49557522137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EAST</v>
      </c>
      <c r="S60" s="13" t="str">
        <v>C49SHA20240925/ZQR</v>
      </c>
      <c r="T60" s="13" t="str">
        <v>江苏中科朗恩斯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693274.61946902669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EAST</v>
      </c>
      <c r="S61" s="13" t="str">
        <v>C49SHA20240925/ZQR</v>
      </c>
      <c r="T61" s="13" t="str">
        <v>江苏中科朗恩斯</v>
      </c>
      <c r="U61" s="13" t="str">
        <v>YSM10</v>
      </c>
      <c r="V61" s="13">
        <v>1</v>
      </c>
      <c r="W61" s="92" t="str">
        <v>RMB</v>
      </c>
      <c r="X61" s="97">
        <v>1.1080000000000001</v>
      </c>
      <c r="Y61" s="90">
        <v>693274.61946902669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2024-10-28T09:45:24Z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