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47" documentId="13_ncr:1_{09AB83A8-F969-4E8F-9034-FBDE56616B19}" xr6:coauthVersionLast="47" xr6:coauthVersionMax="47" xr10:uidLastSave="{44BFFA07-AEEC-4F7C-BA80-A5E53C74063D}"/>
  <bookViews>
    <workbookView xWindow="-24" yWindow="0" windowWidth="22656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AB3934" i="1" s="1"/>
  <c r="AC3934" i="1" s="1"/>
  <c r="Z3935" i="1"/>
  <c r="Z3936" i="1"/>
  <c r="AB3936" i="1" s="1"/>
  <c r="AC3936" i="1" s="1"/>
  <c r="Z3937" i="1"/>
  <c r="AB3937" i="1" s="1"/>
  <c r="AC3937" i="1" s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AB3927" i="1" s="1"/>
  <c r="AC3927" i="1" s="1"/>
  <c r="Y3928" i="1"/>
  <c r="Y3929" i="1"/>
  <c r="Y3930" i="1"/>
  <c r="Y3931" i="1"/>
  <c r="Y3932" i="1"/>
  <c r="Y3933" i="1"/>
  <c r="Y3934" i="1"/>
  <c r="Y3935" i="1"/>
  <c r="AB3935" i="1" s="1"/>
  <c r="AC3935" i="1" s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28" i="1" l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I3934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36" i="1" l="1"/>
  <c r="AK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K3935" i="1" s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31" i="1" l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<sst xmlns="http://schemas.openxmlformats.org/spreadsheetml/2006/main" count="46951" uniqueCount="3707">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</sst>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K1" zoomScale="70" zoomScaleNormal="70" workbookViewId="0">
      <pane ySplit="1" topLeftCell="A3923" activePane="bottomLeft" state="frozen"/>
      <selection activeCell="L1" sqref="L1"/>
      <selection pane="bottomLeft" activeCell="AD3934" sqref="AD3934:AD393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31231344.892624773</v>
      </c>
      <c r="AJ80" s="19">
        <f t="shared" si="24"/>
        <v>3678636.2721149726</v>
      </c>
      <c r="AK80" s="20">
        <f t="shared" si="25"/>
        <v>0.11778667504593041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31231344.892624773</v>
      </c>
      <c r="AJ250" s="19">
        <f t="shared" si="77"/>
        <v>3678636.2721149726</v>
      </c>
      <c r="AK250" s="20">
        <f t="shared" si="78"/>
        <v>0.11778667504593041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31231344.892624773</v>
      </c>
      <c r="AJ310" s="19">
        <f t="shared" si="97"/>
        <v>3678636.2721149726</v>
      </c>
      <c r="AK310" s="20">
        <f t="shared" si="98"/>
        <v>0.11778667504593041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31231344.892624773</v>
      </c>
      <c r="AJ311" s="19">
        <f t="shared" si="97"/>
        <v>3678636.2721149726</v>
      </c>
      <c r="AK311" s="20">
        <f t="shared" si="98"/>
        <v>0.11778667504593041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31231344.892624773</v>
      </c>
      <c r="AJ342" s="19">
        <f t="shared" si="116"/>
        <v>3678636.2721149726</v>
      </c>
      <c r="AK342" s="20">
        <f t="shared" si="117"/>
        <v>0.11778667504593041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31231344.892624773</v>
      </c>
      <c r="AJ343" s="19">
        <f t="shared" si="116"/>
        <v>3678636.2721149726</v>
      </c>
      <c r="AK343" s="20">
        <f t="shared" si="117"/>
        <v>0.11778667504593041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31231344.892624773</v>
      </c>
      <c r="AJ505" s="19">
        <f t="shared" si="152"/>
        <v>3678636.2721149726</v>
      </c>
      <c r="AK505" s="20">
        <f t="shared" si="153"/>
        <v>0.11778667504593041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31231344.892624773</v>
      </c>
      <c r="AJ506" s="19">
        <f t="shared" si="152"/>
        <v>3678636.2721149726</v>
      </c>
      <c r="AK506" s="20">
        <f t="shared" si="153"/>
        <v>0.11778667504593041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31231344.892624773</v>
      </c>
      <c r="AJ507" s="19">
        <f t="shared" si="152"/>
        <v>3678636.2721149726</v>
      </c>
      <c r="AK507" s="20">
        <f t="shared" si="153"/>
        <v>0.11778667504593041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31231344.892624773</v>
      </c>
      <c r="AJ508" s="19">
        <f t="shared" si="152"/>
        <v>3678636.2721149726</v>
      </c>
      <c r="AK508" s="20">
        <f t="shared" si="153"/>
        <v>0.11778667504593041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31231344.892624773</v>
      </c>
      <c r="AJ540" s="19">
        <f t="shared" si="170"/>
        <v>3678636.2721149726</v>
      </c>
      <c r="AK540" s="20">
        <f t="shared" si="171"/>
        <v>0.11778667504593041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31231344.892624773</v>
      </c>
      <c r="AJ541" s="19">
        <f t="shared" si="170"/>
        <v>3678636.2721149726</v>
      </c>
      <c r="AK541" s="20">
        <f t="shared" si="171"/>
        <v>0.11778667504593041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31231344.892624773</v>
      </c>
      <c r="AJ542" s="19">
        <f t="shared" si="170"/>
        <v>3678636.2721149726</v>
      </c>
      <c r="AK542" s="20">
        <f t="shared" si="171"/>
        <v>0.11778667504593041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31231344.892624773</v>
      </c>
      <c r="AJ622" s="19">
        <f t="shared" si="189"/>
        <v>3678636.2721149726</v>
      </c>
      <c r="AK622" s="20">
        <f t="shared" si="190"/>
        <v>0.11778667504593041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31231344.892624773</v>
      </c>
      <c r="AJ633" s="19">
        <f t="shared" si="189"/>
        <v>3678636.2721149726</v>
      </c>
      <c r="AK633" s="20">
        <f t="shared" si="190"/>
        <v>0.11778667504593041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31231344.892624773</v>
      </c>
      <c r="AJ634" s="19">
        <f t="shared" si="189"/>
        <v>3678636.2721149726</v>
      </c>
      <c r="AK634" s="20">
        <f t="shared" si="190"/>
        <v>0.11778667504593041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31231344.892624773</v>
      </c>
      <c r="AJ1429" s="19">
        <f t="shared" si="430"/>
        <v>3678636.2721149726</v>
      </c>
      <c r="AK1429" s="20">
        <f t="shared" si="431"/>
        <v>0.11778667504593041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31231344.892624773</v>
      </c>
      <c r="AJ1430" s="19">
        <f t="shared" si="430"/>
        <v>3678636.2721149726</v>
      </c>
      <c r="AK1430" s="20">
        <f t="shared" si="431"/>
        <v>0.11778667504593041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31231344.892624773</v>
      </c>
      <c r="AJ1434" s="19">
        <f t="shared" si="430"/>
        <v>3678636.2721149726</v>
      </c>
      <c r="AK1434" s="20">
        <f t="shared" si="431"/>
        <v>0.11778667504593041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31231344.892624773</v>
      </c>
      <c r="AJ1632" s="19">
        <f t="shared" si="484"/>
        <v>3678636.2721149726</v>
      </c>
      <c r="AK1632" s="20">
        <f t="shared" si="485"/>
        <v>0.11778667504593041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31231344.892624773</v>
      </c>
      <c r="AJ3161" s="19">
        <f t="shared" si="940"/>
        <v>3678636.2721149726</v>
      </c>
      <c r="AK3161" s="20">
        <f t="shared" si="941"/>
        <v>0.11778667504593041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29817563.811504427</v>
      </c>
      <c r="AJ3737" s="200">
        <f t="shared" si="1131"/>
        <v>3578107.6573805306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29817563.811504427</v>
      </c>
      <c r="AJ3750" s="200">
        <f t="shared" si="1131"/>
        <v>3578107.6573805306</v>
      </c>
      <c r="AK3750" s="201">
        <f t="shared" si="1144"/>
        <v>0.11999999999999998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29817563.811504427</v>
      </c>
      <c r="AJ3751" s="200">
        <f t="shared" si="1131"/>
        <v>3578107.6573805306</v>
      </c>
      <c r="AK3751" s="201">
        <f t="shared" si="1144"/>
        <v>0.11999999999999998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29817563.811504427</v>
      </c>
      <c r="AJ3752" s="200">
        <f t="shared" si="1131"/>
        <v>3578107.6573805306</v>
      </c>
      <c r="AK3752" s="201">
        <f t="shared" si="1144"/>
        <v>0.11999999999999998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29817563.811504427</v>
      </c>
      <c r="AJ3753" s="200">
        <f t="shared" si="1131"/>
        <v>3578107.6573805306</v>
      </c>
      <c r="AK3753" s="201">
        <f t="shared" si="1144"/>
        <v>0.11999999999999998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29817563.811504427</v>
      </c>
      <c r="AJ3759" s="27">
        <f t="shared" si="1131"/>
        <v>3578107.6573805306</v>
      </c>
      <c r="AK3759" s="241">
        <f t="shared" si="1144"/>
        <v>0.11999999999999998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29817563.811504427</v>
      </c>
      <c r="AJ3760" s="27">
        <f t="shared" si="1131"/>
        <v>3578107.6573805306</v>
      </c>
      <c r="AK3760" s="241">
        <f t="shared" si="1144"/>
        <v>0.11999999999999998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29817563.811504427</v>
      </c>
      <c r="AJ3761" s="27">
        <f t="shared" si="1131"/>
        <v>3578107.6573805306</v>
      </c>
      <c r="AK3761" s="241">
        <f t="shared" si="1144"/>
        <v>0.11999999999999998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29817563.811504427</v>
      </c>
      <c r="AJ3762" s="27">
        <f t="shared" si="1131"/>
        <v>3578107.6573805306</v>
      </c>
      <c r="AK3762" s="241">
        <f t="shared" si="1144"/>
        <v>0.11999999999999998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29817563.811504427</v>
      </c>
      <c r="AJ3763" s="27">
        <f t="shared" si="1131"/>
        <v>3578107.6573805306</v>
      </c>
      <c r="AK3763" s="241">
        <f t="shared" si="1144"/>
        <v>0.11999999999999998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29817563.811504427</v>
      </c>
      <c r="AJ3764" s="27">
        <f t="shared" si="1131"/>
        <v>3578107.6573805306</v>
      </c>
      <c r="AK3764" s="241">
        <f t="shared" si="1144"/>
        <v>0.11999999999999998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29817563.811504427</v>
      </c>
      <c r="AJ3765" s="27">
        <f t="shared" si="1131"/>
        <v>3578107.6573805306</v>
      </c>
      <c r="AK3765" s="241">
        <f t="shared" si="1144"/>
        <v>0.11999999999999998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29817563.811504427</v>
      </c>
      <c r="AJ3766" s="27">
        <f t="shared" si="1131"/>
        <v>3578107.6573805306</v>
      </c>
      <c r="AK3766" s="241">
        <f t="shared" si="1144"/>
        <v>0.11999999999999998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29817563.811504427</v>
      </c>
      <c r="AJ3767" s="27">
        <f t="shared" si="1131"/>
        <v>3578107.6573805306</v>
      </c>
      <c r="AK3767" s="241">
        <f t="shared" si="1144"/>
        <v>0.11999999999999998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29817563.811504427</v>
      </c>
      <c r="AJ3768" s="27">
        <f t="shared" si="1131"/>
        <v>3578107.6573805306</v>
      </c>
      <c r="AK3768" s="241">
        <f t="shared" si="1144"/>
        <v>0.11999999999999998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29817563.811504427</v>
      </c>
      <c r="AJ3769" s="27">
        <f t="shared" si="1131"/>
        <v>3578107.6573805306</v>
      </c>
      <c r="AK3769" s="241">
        <f t="shared" si="1144"/>
        <v>0.11999999999999998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29817563.811504427</v>
      </c>
      <c r="AJ3770" s="27">
        <f t="shared" si="1131"/>
        <v>3578107.6573805306</v>
      </c>
      <c r="AK3770" s="241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29817563.811504427</v>
      </c>
      <c r="AJ3786" s="27">
        <f t="shared" si="1155"/>
        <v>3578107.6573805306</v>
      </c>
      <c r="AK3786" s="241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29817563.811504427</v>
      </c>
      <c r="AJ3787" s="27">
        <f t="shared" si="1155"/>
        <v>3578107.6573805306</v>
      </c>
      <c r="AK3787" s="241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12101067.871681416</v>
      </c>
      <c r="AJ3790" s="27">
        <f t="shared" si="1155"/>
        <v>1452128.14460177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12101067.871681416</v>
      </c>
      <c r="AJ3791" s="27">
        <f t="shared" si="1155"/>
        <v>1452128.14460177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12101067.871681416</v>
      </c>
      <c r="AJ3792" s="27">
        <f t="shared" si="1155"/>
        <v>1452128.14460177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12101067.871681416</v>
      </c>
      <c r="AJ3793" s="27">
        <f t="shared" si="1155"/>
        <v>1452128.14460177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12101067.871681416</v>
      </c>
      <c r="AJ3794" s="27">
        <f t="shared" si="1155"/>
        <v>1452128.14460177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29817563.811504427</v>
      </c>
      <c r="AJ3799" s="27">
        <f t="shared" si="1155"/>
        <v>3578107.6573805306</v>
      </c>
      <c r="AK3799" s="241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29817563.811504427</v>
      </c>
      <c r="AJ3800" s="27">
        <f t="shared" si="1155"/>
        <v>3578107.6573805306</v>
      </c>
      <c r="AK3800" s="241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12101067.871681416</v>
      </c>
      <c r="AJ3801" s="27">
        <f t="shared" si="1155"/>
        <v>1452128.14460177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12101067.871681416</v>
      </c>
      <c r="AJ3802" s="27">
        <f t="shared" si="1155"/>
        <v>1452128.14460177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12101067.871681416</v>
      </c>
      <c r="AJ3803" s="27">
        <f t="shared" si="1155"/>
        <v>1452128.14460177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12101067.871681416</v>
      </c>
      <c r="AJ3804" s="27">
        <f t="shared" si="1155"/>
        <v>1452128.14460177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29817563.811504427</v>
      </c>
      <c r="AJ3811" s="27">
        <f t="shared" si="1155"/>
        <v>3578107.6573805306</v>
      </c>
      <c r="AK3811" s="241">
        <f t="shared" si="1162"/>
        <v>0.11999999999999998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29817563.811504427</v>
      </c>
      <c r="AJ3815" s="27">
        <f t="shared" si="1155"/>
        <v>3578107.6573805306</v>
      </c>
      <c r="AK3815" s="241">
        <f t="shared" si="1162"/>
        <v>0.11999999999999998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29817563.811504427</v>
      </c>
      <c r="AJ3816" s="27">
        <f t="shared" si="1155"/>
        <v>3578107.6573805306</v>
      </c>
      <c r="AK3816" s="241">
        <f t="shared" si="1162"/>
        <v>0.11999999999999998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29817563.811504427</v>
      </c>
      <c r="AJ3817" s="27">
        <f t="shared" si="1155"/>
        <v>3578107.6573805306</v>
      </c>
      <c r="AK3817" s="241">
        <f t="shared" si="1162"/>
        <v>0.11999999999999998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12101067.871681416</v>
      </c>
      <c r="AJ3824" s="27">
        <f t="shared" si="1155"/>
        <v>1452128.14460177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29817563.811504427</v>
      </c>
      <c r="AJ3833" s="27">
        <f t="shared" si="1155"/>
        <v>3578107.6573805306</v>
      </c>
      <c r="AK3833" s="241">
        <f t="shared" si="1162"/>
        <v>0.11999999999999998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12101067.871681416</v>
      </c>
      <c r="AJ3834" s="27">
        <f t="shared" si="1155"/>
        <v>1452128.14460177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12101067.871681416</v>
      </c>
      <c r="AJ3835" s="27">
        <f t="shared" si="1155"/>
        <v>1452128.14460177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29817563.811504427</v>
      </c>
      <c r="AJ3841" s="27">
        <f t="shared" si="1155"/>
        <v>3578107.6573805306</v>
      </c>
      <c r="AK3841" s="241">
        <f t="shared" si="1162"/>
        <v>0.11999999999999998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29817563.811504427</v>
      </c>
      <c r="AJ3842" s="27">
        <f t="shared" ref="AJ3842:AJ3905" si="1173">IF(P3842="C66 SERVICE","",SUMIFS(AC:AC,F:F,F3842,G:G,G3842,E:E,E3842))</f>
        <v>3578107.6573805306</v>
      </c>
      <c r="AK3842" s="241">
        <f t="shared" si="1162"/>
        <v>0.11999999999999998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29817563.811504427</v>
      </c>
      <c r="AJ3844" s="27">
        <f t="shared" si="1173"/>
        <v>3578107.6573805306</v>
      </c>
      <c r="AK3844" s="241">
        <f t="shared" si="1162"/>
        <v>0.11999999999999998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29817563.811504427</v>
      </c>
      <c r="AJ3845" s="27">
        <f t="shared" si="1173"/>
        <v>3578107.6573805306</v>
      </c>
      <c r="AK3845" s="241">
        <f t="shared" si="1162"/>
        <v>0.11999999999999998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29817563.811504427</v>
      </c>
      <c r="AJ3846" s="27">
        <f t="shared" si="1173"/>
        <v>3578107.6573805306</v>
      </c>
      <c r="AK3846" s="241">
        <f t="shared" si="1162"/>
        <v>0.11999999999999998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12101067.871681416</v>
      </c>
      <c r="AJ3848" s="27">
        <f t="shared" si="1173"/>
        <v>1452128.14460177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29817563.811504427</v>
      </c>
      <c r="AJ3850" s="27">
        <f t="shared" si="1173"/>
        <v>3578107.6573805306</v>
      </c>
      <c r="AK3850" s="241">
        <f t="shared" si="1162"/>
        <v>0.11999999999999998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29817563.811504427</v>
      </c>
      <c r="AJ3851" s="27">
        <f t="shared" si="1173"/>
        <v>3578107.6573805306</v>
      </c>
      <c r="AK3851" s="241">
        <f t="shared" si="1162"/>
        <v>0.11999999999999998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29817563.811504427</v>
      </c>
      <c r="AJ3858" s="200">
        <f t="shared" si="1173"/>
        <v>3578107.6573805306</v>
      </c>
      <c r="AK3858" s="201">
        <f t="shared" si="1162"/>
        <v>0.11999999999999998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29817563.811504427</v>
      </c>
      <c r="AJ3859" s="200">
        <f t="shared" si="1173"/>
        <v>3578107.6573805306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29817563.811504427</v>
      </c>
      <c r="AJ3861" s="200">
        <f t="shared" si="1173"/>
        <v>3578107.6573805306</v>
      </c>
      <c r="AK3861" s="201">
        <f t="shared" si="1162"/>
        <v>0.11999999999999998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12101067.871681416</v>
      </c>
      <c r="AJ3862" s="200">
        <f t="shared" si="1173"/>
        <v>1452128.14460177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12101067.871681416</v>
      </c>
      <c r="AJ3863" s="200">
        <f t="shared" si="1173"/>
        <v>1452128.14460177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29817563.811504427</v>
      </c>
      <c r="AJ3864" s="200">
        <f t="shared" si="1173"/>
        <v>3578107.6573805306</v>
      </c>
      <c r="AK3864" s="201">
        <f t="shared" si="1162"/>
        <v>0.11999999999999998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29817563.811504427</v>
      </c>
      <c r="AJ3865" s="200">
        <f t="shared" si="1173"/>
        <v>3578107.6573805306</v>
      </c>
      <c r="AK3865" s="201">
        <f t="shared" si="1162"/>
        <v>0.11999999999999998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12101067.871681416</v>
      </c>
      <c r="AJ3866" s="200">
        <f t="shared" si="1173"/>
        <v>1452128.14460177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12101067.871681416</v>
      </c>
      <c r="AJ3867" s="200">
        <f t="shared" si="1173"/>
        <v>1452128.14460177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29817563.811504427</v>
      </c>
      <c r="AJ3873" s="200">
        <f t="shared" si="1173"/>
        <v>3578107.6573805306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29817563.811504427</v>
      </c>
      <c r="AJ3874" s="200">
        <f t="shared" si="1173"/>
        <v>3578107.6573805306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29817563.811504427</v>
      </c>
      <c r="AJ3875" s="200">
        <f t="shared" si="1173"/>
        <v>3578107.6573805306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29817563.811504427</v>
      </c>
      <c r="AJ3876" s="200">
        <f t="shared" si="1173"/>
        <v>3578107.6573805306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29817563.811504427</v>
      </c>
      <c r="AJ3877" s="200">
        <f t="shared" si="1173"/>
        <v>3578107.6573805306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29817563.811504427</v>
      </c>
      <c r="AJ3878" s="200">
        <f t="shared" si="1173"/>
        <v>3578107.6573805306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12101067.871681416</v>
      </c>
      <c r="AJ3879" s="200">
        <f t="shared" si="1173"/>
        <v>1452128.14460177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29817563.811504427</v>
      </c>
      <c r="AJ3880" s="200">
        <f t="shared" si="1173"/>
        <v>3578107.6573805306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29817563.811504427</v>
      </c>
      <c r="AJ3881" s="200">
        <f t="shared" si="1173"/>
        <v>3578107.6573805306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12101067.871681416</v>
      </c>
      <c r="AJ3882" s="200">
        <f t="shared" si="1173"/>
        <v>1452128.14460177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12101067.871681416</v>
      </c>
      <c r="AJ3883" s="200">
        <f t="shared" si="1173"/>
        <v>1452128.14460177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29817563.811504427</v>
      </c>
      <c r="AJ3915" s="200">
        <f t="shared" si="1191"/>
        <v>3578107.6573805306</v>
      </c>
      <c r="AK3915" s="201">
        <f t="shared" si="1180"/>
        <v>0.11999999999999998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29817563.811504427</v>
      </c>
      <c r="AJ3916" s="200">
        <f t="shared" si="1191"/>
        <v>3578107.6573805306</v>
      </c>
      <c r="AK3916" s="201">
        <f t="shared" si="1180"/>
        <v>0.11999999999999998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29817563.811504427</v>
      </c>
      <c r="AJ3917" s="200">
        <f t="shared" si="1191"/>
        <v>3578107.6573805306</v>
      </c>
      <c r="AK3917" s="201">
        <f t="shared" si="1180"/>
        <v>0.11999999999999998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29817563.811504427</v>
      </c>
      <c r="AJ3918" s="200">
        <f t="shared" si="1191"/>
        <v>3578107.6573805306</v>
      </c>
      <c r="AK3918" s="201">
        <f t="shared" si="1180"/>
        <v>0.11999999999999998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31231344.892624773</v>
      </c>
      <c r="AJ3919" s="200">
        <f t="shared" si="1191"/>
        <v>3678636.2721149726</v>
      </c>
      <c r="AK3919" s="201">
        <f t="shared" si="1180"/>
        <v>0.11778667504593041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2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31231344.892624773</v>
      </c>
      <c r="AJ3924" s="200">
        <f t="shared" si="1191"/>
        <v>3678636.2721149726</v>
      </c>
      <c r="AK3924" s="201">
        <f t="shared" si="1180"/>
        <v>0.11778667504593041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2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31231344.892624773</v>
      </c>
      <c r="AJ3925" s="200">
        <f t="shared" si="1191"/>
        <v>3678636.2721149726</v>
      </c>
      <c r="AK3925" s="201">
        <f t="shared" si="1180"/>
        <v>0.11778667504593041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TBA</v>
      </c>
      <c r="F3926" s="23" t="s">
        <v>2585</v>
      </c>
      <c r="G3926" s="23" t="s">
        <v>2585</v>
      </c>
      <c r="H3926" s="29"/>
      <c r="I3926" s="204" t="str">
        <f t="shared" si="1177"/>
        <v>TBA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31231344.892624773</v>
      </c>
      <c r="AJ3926" s="200">
        <f t="shared" si="1191"/>
        <v>3678636.2721149726</v>
      </c>
      <c r="AK3926" s="201">
        <f t="shared" si="1180"/>
        <v>0.11778667504593041</v>
      </c>
      <c r="AL3926" s="24"/>
      <c r="AM3926" s="24"/>
      <c r="AN3926" s="24"/>
      <c r="AO3926" s="24"/>
      <c r="AP3926" s="165" t="str">
        <f t="shared" si="1181"/>
        <v>TBATBA</v>
      </c>
      <c r="AQ3926" s="203" t="str">
        <f t="shared" si="1182"/>
        <v>TBATBARMB</v>
      </c>
      <c r="AR3926" s="206" t="str">
        <f t="shared" si="1183"/>
        <v>YAMAHA_Mounter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TBA</v>
      </c>
      <c r="F3927" s="23" t="s">
        <v>2585</v>
      </c>
      <c r="G3927" s="23" t="s">
        <v>2585</v>
      </c>
      <c r="H3927" s="29"/>
      <c r="I3927" s="204" t="str">
        <f t="shared" si="1177"/>
        <v>TBA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31231344.892624773</v>
      </c>
      <c r="AJ3927" s="200">
        <f t="shared" si="1191"/>
        <v>3678636.2721149726</v>
      </c>
      <c r="AK3927" s="201">
        <f t="shared" si="1180"/>
        <v>0.11778667504593041</v>
      </c>
      <c r="AL3927" s="24"/>
      <c r="AM3927" s="24"/>
      <c r="AN3927" s="24"/>
      <c r="AO3927" s="24"/>
      <c r="AP3927" s="165" t="str">
        <f t="shared" si="1181"/>
        <v>TBATBA</v>
      </c>
      <c r="AQ3927" s="203" t="str">
        <f t="shared" si="1182"/>
        <v>TBATBAJPY</v>
      </c>
      <c r="AR3927" s="206" t="str">
        <f t="shared" si="1183"/>
        <v>YAMAHA_Mounter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TBA</v>
      </c>
      <c r="F3928" s="23" t="s">
        <v>2585</v>
      </c>
      <c r="G3928" s="23" t="s">
        <v>2585</v>
      </c>
      <c r="H3928" s="29"/>
      <c r="I3928" s="204" t="str">
        <f t="shared" si="1177"/>
        <v>TBA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31231344.892624773</v>
      </c>
      <c r="AJ3928" s="200">
        <f t="shared" si="1191"/>
        <v>3678636.2721149726</v>
      </c>
      <c r="AK3928" s="201">
        <f t="shared" si="1180"/>
        <v>0.11778667504593041</v>
      </c>
      <c r="AL3928" s="24"/>
      <c r="AM3928" s="24"/>
      <c r="AN3928" s="24"/>
      <c r="AO3928" s="24"/>
      <c r="AP3928" s="165" t="str">
        <f t="shared" si="1181"/>
        <v>TBATBA</v>
      </c>
      <c r="AQ3928" s="203" t="str">
        <f t="shared" si="1182"/>
        <v>TBATBAJPY</v>
      </c>
      <c r="AR3928" s="206" t="str">
        <f t="shared" si="1183"/>
        <v>YAMAHA_Mounter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TBA</v>
      </c>
      <c r="F3929" s="23" t="s">
        <v>2585</v>
      </c>
      <c r="G3929" s="23" t="s">
        <v>2585</v>
      </c>
      <c r="H3929" s="29"/>
      <c r="I3929" s="204" t="str">
        <f t="shared" si="1177"/>
        <v>TBA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31231344.892624773</v>
      </c>
      <c r="AJ3929" s="200">
        <f t="shared" si="1191"/>
        <v>3678636.2721149726</v>
      </c>
      <c r="AK3929" s="201">
        <f t="shared" si="1180"/>
        <v>0.11778667504593041</v>
      </c>
      <c r="AL3929" s="24"/>
      <c r="AM3929" s="24"/>
      <c r="AN3929" s="24"/>
      <c r="AO3929" s="24"/>
      <c r="AP3929" s="165" t="str">
        <f t="shared" si="1181"/>
        <v>TBATBA</v>
      </c>
      <c r="AQ3929" s="203" t="str">
        <f t="shared" si="1182"/>
        <v>TBATBAJPY</v>
      </c>
      <c r="AR3929" s="206" t="str">
        <f t="shared" si="1183"/>
        <v>YAMAHA_Mounter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TBA</v>
      </c>
      <c r="F3930" s="23" t="s">
        <v>2585</v>
      </c>
      <c r="G3930" s="23" t="s">
        <v>2585</v>
      </c>
      <c r="H3930" s="29"/>
      <c r="I3930" s="204" t="str">
        <f t="shared" si="1177"/>
        <v>TBA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31231344.892624773</v>
      </c>
      <c r="AJ3930" s="200">
        <f t="shared" si="1191"/>
        <v>3678636.2721149726</v>
      </c>
      <c r="AK3930" s="201">
        <f t="shared" si="1180"/>
        <v>0.11778667504593041</v>
      </c>
      <c r="AL3930" s="24"/>
      <c r="AM3930" s="24"/>
      <c r="AN3930" s="24"/>
      <c r="AO3930" s="24"/>
      <c r="AP3930" s="165" t="str">
        <f t="shared" si="1181"/>
        <v>TBATBA</v>
      </c>
      <c r="AQ3930" s="203" t="str">
        <f t="shared" si="1182"/>
        <v>TBATBAJPY</v>
      </c>
      <c r="AR3930" s="206" t="str">
        <f t="shared" si="1183"/>
        <v>YAMAHA_Mounter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TBA</v>
      </c>
      <c r="F3931" s="23" t="s">
        <v>2585</v>
      </c>
      <c r="G3931" s="23" t="s">
        <v>2585</v>
      </c>
      <c r="H3931" s="29"/>
      <c r="I3931" s="204" t="str">
        <f t="shared" si="1177"/>
        <v>TBA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31231344.892624773</v>
      </c>
      <c r="AJ3931" s="200">
        <f t="shared" si="1191"/>
        <v>3678636.2721149726</v>
      </c>
      <c r="AK3931" s="201">
        <f t="shared" si="1180"/>
        <v>0.11778667504593041</v>
      </c>
      <c r="AL3931" s="24"/>
      <c r="AM3931" s="24"/>
      <c r="AN3931" s="24"/>
      <c r="AO3931" s="24"/>
      <c r="AP3931" s="165" t="str">
        <f t="shared" si="1181"/>
        <v>TBATBA</v>
      </c>
      <c r="AQ3931" s="203" t="str">
        <f t="shared" si="1182"/>
        <v>TBATBAJPY</v>
      </c>
      <c r="AR3931" s="206" t="str">
        <f t="shared" si="1183"/>
        <v>YAMAHA_Mounter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TBA</v>
      </c>
      <c r="F3932" s="23" t="s">
        <v>2585</v>
      </c>
      <c r="G3932" s="23" t="s">
        <v>2585</v>
      </c>
      <c r="H3932" s="29"/>
      <c r="I3932" s="204" t="str">
        <f t="shared" si="1177"/>
        <v>TBA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31231344.892624773</v>
      </c>
      <c r="AJ3932" s="200">
        <f t="shared" si="1191"/>
        <v>3678636.2721149726</v>
      </c>
      <c r="AK3932" s="201">
        <f t="shared" si="1180"/>
        <v>0.11778667504593041</v>
      </c>
      <c r="AL3932" s="24"/>
      <c r="AM3932" s="24"/>
      <c r="AN3932" s="24"/>
      <c r="AO3932" s="24"/>
      <c r="AP3932" s="165" t="str">
        <f t="shared" si="1181"/>
        <v>TBATBA</v>
      </c>
      <c r="AQ3932" s="203" t="str">
        <f t="shared" si="1182"/>
        <v>TBATBAJPY</v>
      </c>
      <c r="AR3932" s="206" t="str">
        <f t="shared" si="1183"/>
        <v>YAMAHA_Mounter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TBA</v>
      </c>
      <c r="F3933" s="23" t="s">
        <v>2585</v>
      </c>
      <c r="G3933" s="23" t="s">
        <v>2585</v>
      </c>
      <c r="H3933" s="29"/>
      <c r="I3933" s="204" t="str">
        <f t="shared" si="1177"/>
        <v>TBA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31231344.892624773</v>
      </c>
      <c r="AJ3933" s="200">
        <f t="shared" si="1191"/>
        <v>3678636.2721149726</v>
      </c>
      <c r="AK3933" s="201">
        <f t="shared" si="1180"/>
        <v>0.11778667504593041</v>
      </c>
      <c r="AL3933" s="24"/>
      <c r="AM3933" s="24"/>
      <c r="AN3933" s="24"/>
      <c r="AO3933" s="24"/>
      <c r="AP3933" s="165" t="str">
        <f t="shared" si="1181"/>
        <v>TBATBA</v>
      </c>
      <c r="AQ3933" s="203" t="str">
        <f t="shared" si="1182"/>
        <v>TBATBARMB</v>
      </c>
      <c r="AR3933" s="206" t="str">
        <f t="shared" si="1183"/>
        <v>YAMAHA_Mounter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TBA</v>
      </c>
      <c r="F3934" s="23" t="s">
        <v>2585</v>
      </c>
      <c r="G3934" s="23" t="s">
        <v>2585</v>
      </c>
      <c r="H3934" s="29"/>
      <c r="I3934" s="204" t="str">
        <f t="shared" si="1177"/>
        <v>TBA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31231344.892624773</v>
      </c>
      <c r="AJ3934" s="200">
        <f t="shared" si="1191"/>
        <v>3678636.2721149726</v>
      </c>
      <c r="AK3934" s="201">
        <f t="shared" si="1180"/>
        <v>0.11778667504593041</v>
      </c>
      <c r="AL3934" s="24"/>
      <c r="AM3934" s="24"/>
      <c r="AN3934" s="24"/>
      <c r="AO3934" s="24"/>
      <c r="AP3934" s="165" t="str">
        <f t="shared" si="1181"/>
        <v>TBATBA</v>
      </c>
      <c r="AQ3934" s="203" t="str">
        <f t="shared" si="1182"/>
        <v>TBATBAJPY</v>
      </c>
      <c r="AR3934" s="206" t="str">
        <f t="shared" si="1183"/>
        <v>YAMAHA_Mounter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TBA</v>
      </c>
      <c r="F3935" s="23" t="s">
        <v>2585</v>
      </c>
      <c r="G3935" s="23" t="s">
        <v>2585</v>
      </c>
      <c r="H3935" s="29"/>
      <c r="I3935" s="204" t="str">
        <f t="shared" si="1177"/>
        <v>TBA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31231344.892624773</v>
      </c>
      <c r="AJ3935" s="200">
        <f t="shared" si="1191"/>
        <v>3678636.2721149726</v>
      </c>
      <c r="AK3935" s="201">
        <f t="shared" si="1180"/>
        <v>0.11778667504593041</v>
      </c>
      <c r="AL3935" s="24"/>
      <c r="AM3935" s="24"/>
      <c r="AN3935" s="24"/>
      <c r="AO3935" s="24"/>
      <c r="AP3935" s="165" t="str">
        <f t="shared" si="1181"/>
        <v>TBATBA</v>
      </c>
      <c r="AQ3935" s="203" t="str">
        <f t="shared" si="1182"/>
        <v>TBATBAJPY</v>
      </c>
      <c r="AR3935" s="206" t="str">
        <f t="shared" si="1183"/>
        <v>YAMAHA_Mounter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TBA</v>
      </c>
      <c r="F3936" s="23" t="s">
        <v>2585</v>
      </c>
      <c r="G3936" s="23" t="s">
        <v>2585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TBA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31231344.892624773</v>
      </c>
      <c r="AJ3936" s="200">
        <f t="shared" si="1191"/>
        <v>3678636.2721149726</v>
      </c>
      <c r="AK3936" s="201">
        <f t="shared" ref="AK3936:AK3994" si="1198">IF(AJ3936&gt;0,AJ3936/AI3936,"")</f>
        <v>0.11778667504593041</v>
      </c>
      <c r="AL3936" s="24"/>
      <c r="AM3936" s="24"/>
      <c r="AN3936" s="24"/>
      <c r="AO3936" s="24"/>
      <c r="AP3936" s="165" t="str">
        <f t="shared" ref="AP3936:AP3996" si="1199">IF(F3936="","",F3936&amp;G3936)</f>
        <v>TBATBA</v>
      </c>
      <c r="AQ3936" s="203" t="str">
        <f t="shared" ref="AQ3936:AQ3996" si="1200">IF(W3936="","",F3936&amp;G3936&amp;W3936)</f>
        <v>TBATBAJPY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TBA</v>
      </c>
      <c r="F3937" s="23" t="s">
        <v>2585</v>
      </c>
      <c r="G3937" s="23" t="s">
        <v>2585</v>
      </c>
      <c r="H3937" s="29"/>
      <c r="I3937" s="204" t="str">
        <f t="shared" si="1195"/>
        <v>TBA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31231344.892624773</v>
      </c>
      <c r="AJ3937" s="200">
        <f t="shared" si="1191"/>
        <v>3678636.2721149726</v>
      </c>
      <c r="AK3937" s="201">
        <f t="shared" si="1198"/>
        <v>0.11778667504593041</v>
      </c>
      <c r="AL3937" s="24"/>
      <c r="AM3937" s="24"/>
      <c r="AN3937" s="24"/>
      <c r="AO3937" s="24"/>
      <c r="AP3937" s="165" t="str">
        <f t="shared" si="1199"/>
        <v>TBATBA</v>
      </c>
      <c r="AQ3937" s="203" t="str">
        <f t="shared" si="1200"/>
        <v>TBATBAJPY</v>
      </c>
      <c r="AR3937" s="206" t="str">
        <f t="shared" si="1201"/>
        <v>YAMAHA_Mounter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M9" zoomScale="70" zoomScaleNormal="70" workbookViewId="0">
      <selection activeCell="Z11" sqref="Z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57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57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29817563.811504427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12169486.92802301</v>
      </c>
      <c r="AF13" s="79">
        <f>IF(AD13="","",SUMIFS(raw_sheet!AB:AB,raw_sheet!A:A,list!AB13,raw_sheet!B:B,list!AC13,raw_sheet!C:C,list!AD13,raw_sheet!S:S,list!$AF$12))</f>
        <v>402422.47787610616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1300893.8053097348</v>
      </c>
      <c r="AI13" s="80">
        <f>IF(AD13="","",SUMIFS(raw_sheet!AB:AB,raw_sheet!A:A,list!AB13,raw_sheet!B:B,list!AC13,raw_sheet!C:C,list!AD13))</f>
        <v>13872803.21120885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12101067.871681416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226370262</v>
      </c>
      <c r="AK18" s="124" cm="1">
        <f t="array" ref="AK18">IFERROR(SUMPRODUCT((AD21:AD150="EAST")*(AJ21:AJ150)),0)</f>
        <v>423800</v>
      </c>
      <c r="AL18" s="124" cm="1">
        <f t="array" ref="AL18">IFERROR(SUMPRODUCT((AD21:AD150="NORTH")*(AJ21:AJ150)),0)</f>
        <v>1370000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34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NORTH</v>
      </c>
      <c r="AE21" s="13" t="str">
        <v>C49BJS20250109ZX</v>
      </c>
      <c r="AF21" s="13" t="str">
        <v>营口新山鹰</v>
      </c>
      <c r="AG21" s="13" t="str">
        <v>YSM20R</v>
      </c>
      <c r="AH21" s="13">
        <v>1</v>
      </c>
      <c r="AI21" s="92" t="str">
        <v>RMB</v>
      </c>
      <c r="AJ21" s="118">
        <v>750000</v>
      </c>
      <c r="AK21" s="97">
        <v>1.073</v>
      </c>
      <c r="AL21" s="92">
        <v>712168.14159292041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NORTH</v>
      </c>
      <c r="AE22" s="13" t="str">
        <v>C49BJS20250109ZX</v>
      </c>
      <c r="AF22" s="13" t="str">
        <v>营口新山鹰</v>
      </c>
      <c r="AG22" s="13" t="str">
        <v>YSM10</v>
      </c>
      <c r="AH22" s="13">
        <v>1</v>
      </c>
      <c r="AI22" s="92" t="str">
        <v>RMB</v>
      </c>
      <c r="AJ22" s="118">
        <v>620000</v>
      </c>
      <c r="AK22" s="97">
        <v>1.073</v>
      </c>
      <c r="AL22" s="92">
        <v>588725.66371681425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C49SZX20250004MZ</v>
      </c>
      <c r="AF23" s="13" t="str">
        <v>声谊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1.073</v>
      </c>
      <c r="AL23" s="92">
        <v>636203.53982300893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SOUTH</v>
      </c>
      <c r="AE28" s="13" t="str">
        <v>C49SZX20250008JY</v>
      </c>
      <c r="AF28" s="13" t="str">
        <v>天邦达</v>
      </c>
      <c r="AG28" s="13" t="str">
        <v>YRM20</v>
      </c>
      <c r="AH28" s="13">
        <v>1</v>
      </c>
      <c r="AI28" s="92" t="str">
        <v>JPY</v>
      </c>
      <c r="AJ28" s="118">
        <v>29837877</v>
      </c>
      <c r="AK28" s="97">
        <v>5.11E-2</v>
      </c>
      <c r="AL28" s="92">
        <v>1524715.5146999999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C49SZX20250008JY</v>
      </c>
      <c r="AF29" s="13" t="str">
        <v>天邦达</v>
      </c>
      <c r="AG29" s="13" t="str">
        <v>YRM20</v>
      </c>
      <c r="AH29" s="13">
        <v>1</v>
      </c>
      <c r="AI29" s="92" t="str">
        <v>JPY</v>
      </c>
      <c r="AJ29" s="118">
        <v>29837877</v>
      </c>
      <c r="AK29" s="97">
        <v>5.11E-2</v>
      </c>
      <c r="AL29" s="92">
        <v>1524715.5146999999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EAST</v>
      </c>
      <c r="AE30" s="13" t="str">
        <v>C49SHA20250213/JXD</v>
      </c>
      <c r="AF30" s="13" t="str">
        <v>丹阳市新欧普</v>
      </c>
      <c r="AG30" s="13" t="str">
        <v>YSM10</v>
      </c>
      <c r="AH30" s="13">
        <v>1</v>
      </c>
      <c r="AI30" s="92" t="str">
        <v>RMB</v>
      </c>
      <c r="AJ30" s="118">
        <v>423800</v>
      </c>
      <c r="AK30" s="97">
        <v>1.073</v>
      </c>
      <c r="AL30" s="92">
        <v>402422.47787610616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YRM20</v>
      </c>
      <c r="AH31" s="13">
        <v>1</v>
      </c>
      <c r="AI31" s="92" t="str">
        <v>JPY</v>
      </c>
      <c r="AJ31" s="118">
        <v>15000000</v>
      </c>
      <c r="AK31" s="97">
        <v>5.11E-2</v>
      </c>
      <c r="AL31" s="92">
        <v>766500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YRM20</v>
      </c>
      <c r="AH32" s="13">
        <v>1</v>
      </c>
      <c r="AI32" s="92" t="str">
        <v>JPY</v>
      </c>
      <c r="AJ32" s="118">
        <v>15000000</v>
      </c>
      <c r="AK32" s="97">
        <v>5.11E-2</v>
      </c>
      <c r="AL32" s="92">
        <v>766500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C49SZX20250020SX</v>
      </c>
      <c r="AF33" s="13" t="str">
        <v>众一卓越</v>
      </c>
      <c r="AG33" s="13" t="str">
        <v>YSM10</v>
      </c>
      <c r="AH33" s="13">
        <v>1</v>
      </c>
      <c r="AI33" s="92" t="str">
        <v>JPY</v>
      </c>
      <c r="AJ33" s="118">
        <v>8336500</v>
      </c>
      <c r="AK33" s="97">
        <v>5.11E-2</v>
      </c>
      <c r="AL33" s="92">
        <v>425995.15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SOUTH</v>
      </c>
      <c r="AE34" s="13" t="str">
        <v>C49SZX20250020SX</v>
      </c>
      <c r="AF34" s="13" t="str">
        <v>众一卓越</v>
      </c>
      <c r="AG34" s="13" t="str">
        <v>YSM10</v>
      </c>
      <c r="AH34" s="13">
        <v>1</v>
      </c>
      <c r="AI34" s="92" t="str">
        <v>JPY</v>
      </c>
      <c r="AJ34" s="118">
        <v>8336500</v>
      </c>
      <c r="AK34" s="97">
        <v>5.11E-2</v>
      </c>
      <c r="AL34" s="92">
        <v>425995.15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C49SHA20250103/TWB</v>
      </c>
      <c r="T60" s="13" t="str">
        <v>鹰潭鼎桥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625796.38938053104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2025-02-18T07:35:59Z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