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54" documentId="13_ncr:1_{09AB83A8-F969-4E8F-9034-FBDE56616B19}" xr6:coauthVersionLast="47" xr6:coauthVersionMax="47" xr10:uidLastSave="{8798EF98-3DF3-4DC1-9F9A-FA486D072580}"/>
  <bookViews>
    <workbookView xWindow="-108" yWindow="-108" windowWidth="23256" windowHeight="12576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AB3925" i="1" s="1"/>
  <c r="AC3925" i="1" s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AB3924" i="1" s="1"/>
  <c r="AC3924" i="1" s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90" i="1" l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8" i="1"/>
  <c r="AJ3928" i="1"/>
  <c r="AK3928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B1466" i="1"/>
  <c r="AC1466" i="1" s="1"/>
  <c r="AI3987" i="1"/>
  <c r="AJ3987" i="1"/>
  <c r="AK3987" i="1" s="1"/>
  <c r="AJ3939" i="1"/>
  <c r="AK3939" i="1" s="1"/>
  <c r="AI3939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924" i="1" l="1"/>
  <c r="AK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20" i="1" l="1"/>
  <c r="AK3921" i="1"/>
  <c r="AK3922" i="1"/>
  <c r="AK3923" i="1"/>
  <c r="AJ3793" i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<sst xmlns="http://schemas.openxmlformats.org/spreadsheetml/2006/main" count="46795" uniqueCount="3700">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</sst>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4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3914" activePane="bottomLeft" state="frozen"/>
      <selection activeCell="L1" sqref="L1"/>
      <selection pane="bottomLeft" activeCell="J3930" sqref="J393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18659435.486725666</v>
      </c>
      <c r="AJ80" s="19">
        <f t="shared" si="24"/>
        <v>2170007.1434070799</v>
      </c>
      <c r="AK80" s="20">
        <f t="shared" si="25"/>
        <v>0.11629543374722265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18659435.486725666</v>
      </c>
      <c r="AJ250" s="19">
        <f t="shared" si="77"/>
        <v>2170007.1434070799</v>
      </c>
      <c r="AK250" s="20">
        <f t="shared" si="78"/>
        <v>0.11629543374722265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18659435.486725666</v>
      </c>
      <c r="AJ310" s="19">
        <f t="shared" si="97"/>
        <v>2170007.1434070799</v>
      </c>
      <c r="AK310" s="20">
        <f t="shared" si="98"/>
        <v>0.11629543374722265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18659435.486725666</v>
      </c>
      <c r="AJ311" s="19">
        <f t="shared" si="97"/>
        <v>2170007.1434070799</v>
      </c>
      <c r="AK311" s="20">
        <f t="shared" si="98"/>
        <v>0.11629543374722265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18659435.486725666</v>
      </c>
      <c r="AJ342" s="19">
        <f t="shared" si="116"/>
        <v>2170007.1434070799</v>
      </c>
      <c r="AK342" s="20">
        <f t="shared" si="117"/>
        <v>0.11629543374722265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18659435.486725666</v>
      </c>
      <c r="AJ343" s="19">
        <f t="shared" si="116"/>
        <v>2170007.1434070799</v>
      </c>
      <c r="AK343" s="20">
        <f t="shared" si="117"/>
        <v>0.11629543374722265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18659435.486725666</v>
      </c>
      <c r="AJ505" s="19">
        <f t="shared" si="152"/>
        <v>2170007.1434070799</v>
      </c>
      <c r="AK505" s="20">
        <f t="shared" si="153"/>
        <v>0.11629543374722265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18659435.486725666</v>
      </c>
      <c r="AJ506" s="19">
        <f t="shared" si="152"/>
        <v>2170007.1434070799</v>
      </c>
      <c r="AK506" s="20">
        <f t="shared" si="153"/>
        <v>0.11629543374722265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18659435.486725666</v>
      </c>
      <c r="AJ507" s="19">
        <f t="shared" si="152"/>
        <v>2170007.1434070799</v>
      </c>
      <c r="AK507" s="20">
        <f t="shared" si="153"/>
        <v>0.11629543374722265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18659435.486725666</v>
      </c>
      <c r="AJ508" s="19">
        <f t="shared" si="152"/>
        <v>2170007.1434070799</v>
      </c>
      <c r="AK508" s="20">
        <f t="shared" si="153"/>
        <v>0.11629543374722265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18659435.486725666</v>
      </c>
      <c r="AJ540" s="19">
        <f t="shared" si="170"/>
        <v>2170007.1434070799</v>
      </c>
      <c r="AK540" s="20">
        <f t="shared" si="171"/>
        <v>0.11629543374722265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18659435.486725666</v>
      </c>
      <c r="AJ541" s="19">
        <f t="shared" si="170"/>
        <v>2170007.1434070799</v>
      </c>
      <c r="AK541" s="20">
        <f t="shared" si="171"/>
        <v>0.11629543374722265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18659435.486725666</v>
      </c>
      <c r="AJ542" s="19">
        <f t="shared" si="170"/>
        <v>2170007.1434070799</v>
      </c>
      <c r="AK542" s="20">
        <f t="shared" si="171"/>
        <v>0.11629543374722265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18659435.486725666</v>
      </c>
      <c r="AJ622" s="19">
        <f t="shared" si="189"/>
        <v>2170007.1434070799</v>
      </c>
      <c r="AK622" s="20">
        <f t="shared" si="190"/>
        <v>0.11629543374722265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18659435.486725666</v>
      </c>
      <c r="AJ633" s="19">
        <f t="shared" si="189"/>
        <v>2170007.1434070799</v>
      </c>
      <c r="AK633" s="20">
        <f t="shared" si="190"/>
        <v>0.11629543374722265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18659435.486725666</v>
      </c>
      <c r="AJ634" s="19">
        <f t="shared" si="189"/>
        <v>2170007.1434070799</v>
      </c>
      <c r="AK634" s="20">
        <f t="shared" si="190"/>
        <v>0.11629543374722265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18659435.486725666</v>
      </c>
      <c r="AJ1429" s="19">
        <f t="shared" si="430"/>
        <v>2170007.1434070799</v>
      </c>
      <c r="AK1429" s="20">
        <f t="shared" si="431"/>
        <v>0.11629543374722265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18659435.486725666</v>
      </c>
      <c r="AJ1430" s="19">
        <f t="shared" si="430"/>
        <v>2170007.1434070799</v>
      </c>
      <c r="AK1430" s="20">
        <f t="shared" si="431"/>
        <v>0.11629543374722265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18659435.486725666</v>
      </c>
      <c r="AJ1434" s="19">
        <f t="shared" si="430"/>
        <v>2170007.1434070799</v>
      </c>
      <c r="AK1434" s="20">
        <f t="shared" si="431"/>
        <v>0.11629543374722265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5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5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18659435.486725666</v>
      </c>
      <c r="AJ1632" s="19">
        <f t="shared" si="484"/>
        <v>2170007.1434070799</v>
      </c>
      <c r="AK1632" s="20">
        <f t="shared" si="485"/>
        <v>0.11629543374722265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4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4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18659435.486725666</v>
      </c>
      <c r="AJ3161" s="19">
        <f t="shared" si="940"/>
        <v>2170007.1434070799</v>
      </c>
      <c r="AK3161" s="20">
        <f t="shared" si="941"/>
        <v>0.11629543374722265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42730.088495575226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29642370.44867257</v>
      </c>
      <c r="AJ3737" s="200">
        <f t="shared" si="1131"/>
        <v>3557084.4538407074</v>
      </c>
      <c r="AK3737" s="201">
        <f t="shared" si="1132"/>
        <v>0.11999999999999997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85848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29642370.44867257</v>
      </c>
      <c r="AJ3750" s="200">
        <f t="shared" si="1131"/>
        <v>3557084.4538407074</v>
      </c>
      <c r="AK3750" s="201">
        <f t="shared" si="1144"/>
        <v>0.11999999999999997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85848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29642370.44867257</v>
      </c>
      <c r="AJ3751" s="200">
        <f t="shared" si="1131"/>
        <v>3557084.4538407074</v>
      </c>
      <c r="AK3751" s="201">
        <f t="shared" si="1144"/>
        <v>0.11999999999999997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85848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29642370.44867257</v>
      </c>
      <c r="AJ3752" s="200">
        <f t="shared" si="1131"/>
        <v>3557084.4538407074</v>
      </c>
      <c r="AK3752" s="201">
        <f t="shared" si="1144"/>
        <v>0.11999999999999997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85848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29642370.44867257</v>
      </c>
      <c r="AJ3753" s="200">
        <f t="shared" si="1131"/>
        <v>3557084.4538407074</v>
      </c>
      <c r="AK3753" s="201">
        <f t="shared" si="1144"/>
        <v>0.11999999999999997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9">
        <f t="shared" si="1126"/>
        <v>13800000</v>
      </c>
      <c r="AA3759" s="22">
        <v>5.11E-2</v>
      </c>
      <c r="AB3759" s="240">
        <f t="shared" si="1138"/>
        <v>705180</v>
      </c>
      <c r="AC3759" s="25">
        <f t="shared" si="1142"/>
        <v>84621.599999999991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29642370.44867257</v>
      </c>
      <c r="AJ3759" s="27">
        <f t="shared" si="1131"/>
        <v>3557084.4538407074</v>
      </c>
      <c r="AK3759" s="241">
        <f t="shared" si="1144"/>
        <v>0.11999999999999997</v>
      </c>
      <c r="AL3759" s="24"/>
      <c r="AM3759" s="24"/>
      <c r="AN3759" s="24"/>
      <c r="AO3759" s="24"/>
      <c r="AP3759" s="165" t="str">
        <f t="shared" si="1145"/>
        <v>20252</v>
      </c>
      <c r="AQ3759" s="242" t="str">
        <f t="shared" si="1146"/>
        <v>20252JPY</v>
      </c>
      <c r="AR3759" s="243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9">
        <f t="shared" si="1126"/>
        <v>13800000</v>
      </c>
      <c r="AA3760" s="22">
        <v>5.11E-2</v>
      </c>
      <c r="AB3760" s="240">
        <f t="shared" si="1138"/>
        <v>705180</v>
      </c>
      <c r="AC3760" s="25">
        <f t="shared" si="1142"/>
        <v>84621.599999999991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29642370.44867257</v>
      </c>
      <c r="AJ3760" s="27">
        <f t="shared" si="1131"/>
        <v>3557084.4538407074</v>
      </c>
      <c r="AK3760" s="241">
        <f t="shared" si="1144"/>
        <v>0.11999999999999997</v>
      </c>
      <c r="AL3760" s="24"/>
      <c r="AM3760" s="24"/>
      <c r="AN3760" s="24"/>
      <c r="AO3760" s="24"/>
      <c r="AP3760" s="165" t="str">
        <f t="shared" si="1145"/>
        <v>20252</v>
      </c>
      <c r="AQ3760" s="242" t="str">
        <f t="shared" si="1146"/>
        <v>20252JPY</v>
      </c>
      <c r="AR3760" s="243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9">
        <f t="shared" si="1126"/>
        <v>13800000</v>
      </c>
      <c r="AA3761" s="22">
        <v>5.11E-2</v>
      </c>
      <c r="AB3761" s="240">
        <f t="shared" si="1138"/>
        <v>705180</v>
      </c>
      <c r="AC3761" s="25">
        <f t="shared" si="1142"/>
        <v>84621.599999999991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29642370.44867257</v>
      </c>
      <c r="AJ3761" s="27">
        <f t="shared" si="1131"/>
        <v>3557084.4538407074</v>
      </c>
      <c r="AK3761" s="241">
        <f t="shared" si="1144"/>
        <v>0.11999999999999997</v>
      </c>
      <c r="AL3761" s="24"/>
      <c r="AM3761" s="24"/>
      <c r="AN3761" s="24"/>
      <c r="AO3761" s="24"/>
      <c r="AP3761" s="165" t="str">
        <f t="shared" si="1145"/>
        <v>20252</v>
      </c>
      <c r="AQ3761" s="242" t="str">
        <f t="shared" si="1146"/>
        <v>20252JPY</v>
      </c>
      <c r="AR3761" s="243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9">
        <f t="shared" ref="Z3762:Z3825" si="1152">IF(X3762="","",X3762*MAX(O3762,N3762))</f>
        <v>13800000</v>
      </c>
      <c r="AA3762" s="22">
        <v>5.11E-2</v>
      </c>
      <c r="AB3762" s="240">
        <f t="shared" si="1138"/>
        <v>705180</v>
      </c>
      <c r="AC3762" s="25">
        <f t="shared" si="1142"/>
        <v>84621.599999999991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29642370.44867257</v>
      </c>
      <c r="AJ3762" s="27">
        <f t="shared" si="1131"/>
        <v>3557084.4538407074</v>
      </c>
      <c r="AK3762" s="241">
        <f t="shared" si="1144"/>
        <v>0.11999999999999997</v>
      </c>
      <c r="AL3762" s="24"/>
      <c r="AM3762" s="24"/>
      <c r="AN3762" s="24"/>
      <c r="AO3762" s="24"/>
      <c r="AP3762" s="165" t="str">
        <f t="shared" si="1145"/>
        <v>20252</v>
      </c>
      <c r="AQ3762" s="242" t="str">
        <f t="shared" si="1146"/>
        <v>20252JPY</v>
      </c>
      <c r="AR3762" s="243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9">
        <f t="shared" si="1152"/>
        <v>13800000</v>
      </c>
      <c r="AA3763" s="22">
        <v>5.11E-2</v>
      </c>
      <c r="AB3763" s="240">
        <f t="shared" si="1138"/>
        <v>705180</v>
      </c>
      <c r="AC3763" s="25">
        <f t="shared" si="1142"/>
        <v>84621.599999999991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29642370.44867257</v>
      </c>
      <c r="AJ3763" s="27">
        <f t="shared" si="1131"/>
        <v>3557084.4538407074</v>
      </c>
      <c r="AK3763" s="241">
        <f t="shared" si="1144"/>
        <v>0.11999999999999997</v>
      </c>
      <c r="AL3763" s="24"/>
      <c r="AM3763" s="24"/>
      <c r="AN3763" s="24"/>
      <c r="AO3763" s="24"/>
      <c r="AP3763" s="165" t="str">
        <f t="shared" si="1145"/>
        <v>20252</v>
      </c>
      <c r="AQ3763" s="242" t="str">
        <f t="shared" si="1146"/>
        <v>20252JPY</v>
      </c>
      <c r="AR3763" s="243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9">
        <f t="shared" si="1152"/>
        <v>13800000</v>
      </c>
      <c r="AA3764" s="22">
        <v>5.11E-2</v>
      </c>
      <c r="AB3764" s="240">
        <f t="shared" si="1138"/>
        <v>705180</v>
      </c>
      <c r="AC3764" s="25">
        <f t="shared" si="1142"/>
        <v>84621.599999999991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29642370.44867257</v>
      </c>
      <c r="AJ3764" s="27">
        <f t="shared" si="1131"/>
        <v>3557084.4538407074</v>
      </c>
      <c r="AK3764" s="241">
        <f t="shared" si="1144"/>
        <v>0.11999999999999997</v>
      </c>
      <c r="AL3764" s="24"/>
      <c r="AM3764" s="24"/>
      <c r="AN3764" s="24"/>
      <c r="AO3764" s="24"/>
      <c r="AP3764" s="165" t="str">
        <f t="shared" si="1145"/>
        <v>20252</v>
      </c>
      <c r="AQ3764" s="242" t="str">
        <f t="shared" si="1146"/>
        <v>20252JPY</v>
      </c>
      <c r="AR3764" s="243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9">
        <f t="shared" si="1152"/>
        <v>9920000</v>
      </c>
      <c r="AA3765" s="22">
        <v>5.11E-2</v>
      </c>
      <c r="AB3765" s="240">
        <f t="shared" si="1138"/>
        <v>506912</v>
      </c>
      <c r="AC3765" s="25">
        <f t="shared" si="1142"/>
        <v>60829.439999999995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29642370.44867257</v>
      </c>
      <c r="AJ3765" s="27">
        <f t="shared" si="1131"/>
        <v>3557084.4538407074</v>
      </c>
      <c r="AK3765" s="241">
        <f t="shared" si="1144"/>
        <v>0.11999999999999997</v>
      </c>
      <c r="AL3765" s="24"/>
      <c r="AM3765" s="24"/>
      <c r="AN3765" s="24"/>
      <c r="AO3765" s="24"/>
      <c r="AP3765" s="165" t="str">
        <f t="shared" si="1145"/>
        <v>20252</v>
      </c>
      <c r="AQ3765" s="242" t="str">
        <f t="shared" si="1146"/>
        <v>20252JPY</v>
      </c>
      <c r="AR3765" s="243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9">
        <f t="shared" si="1152"/>
        <v>9920000</v>
      </c>
      <c r="AA3766" s="22">
        <v>5.11E-2</v>
      </c>
      <c r="AB3766" s="240">
        <f t="shared" si="1138"/>
        <v>506912</v>
      </c>
      <c r="AC3766" s="25">
        <f t="shared" si="1142"/>
        <v>60829.439999999995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29642370.44867257</v>
      </c>
      <c r="AJ3766" s="27">
        <f t="shared" si="1131"/>
        <v>3557084.4538407074</v>
      </c>
      <c r="AK3766" s="241">
        <f t="shared" si="1144"/>
        <v>0.11999999999999997</v>
      </c>
      <c r="AL3766" s="24"/>
      <c r="AM3766" s="24"/>
      <c r="AN3766" s="24"/>
      <c r="AO3766" s="24"/>
      <c r="AP3766" s="165" t="str">
        <f t="shared" si="1145"/>
        <v>20252</v>
      </c>
      <c r="AQ3766" s="242" t="str">
        <f t="shared" si="1146"/>
        <v>20252JPY</v>
      </c>
      <c r="AR3766" s="243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9">
        <f t="shared" si="1152"/>
        <v>9920000</v>
      </c>
      <c r="AA3767" s="22">
        <v>5.11E-2</v>
      </c>
      <c r="AB3767" s="240">
        <f t="shared" si="1138"/>
        <v>506912</v>
      </c>
      <c r="AC3767" s="25">
        <f t="shared" si="1142"/>
        <v>60829.439999999995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29642370.44867257</v>
      </c>
      <c r="AJ3767" s="27">
        <f t="shared" si="1131"/>
        <v>3557084.4538407074</v>
      </c>
      <c r="AK3767" s="241">
        <f t="shared" si="1144"/>
        <v>0.11999999999999997</v>
      </c>
      <c r="AL3767" s="24"/>
      <c r="AM3767" s="24"/>
      <c r="AN3767" s="24"/>
      <c r="AO3767" s="24"/>
      <c r="AP3767" s="165" t="str">
        <f t="shared" si="1145"/>
        <v>20252</v>
      </c>
      <c r="AQ3767" s="242" t="str">
        <f t="shared" si="1146"/>
        <v>20252JPY</v>
      </c>
      <c r="AR3767" s="243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9">
        <f t="shared" si="1152"/>
        <v>9920000</v>
      </c>
      <c r="AA3768" s="22">
        <v>5.11E-2</v>
      </c>
      <c r="AB3768" s="240">
        <f t="shared" si="1138"/>
        <v>506912</v>
      </c>
      <c r="AC3768" s="25">
        <f t="shared" si="1142"/>
        <v>60829.439999999995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29642370.44867257</v>
      </c>
      <c r="AJ3768" s="27">
        <f t="shared" si="1131"/>
        <v>3557084.4538407074</v>
      </c>
      <c r="AK3768" s="241">
        <f t="shared" si="1144"/>
        <v>0.11999999999999997</v>
      </c>
      <c r="AL3768" s="24"/>
      <c r="AM3768" s="24"/>
      <c r="AN3768" s="24"/>
      <c r="AO3768" s="24"/>
      <c r="AP3768" s="165" t="str">
        <f t="shared" si="1145"/>
        <v>20252</v>
      </c>
      <c r="AQ3768" s="242" t="str">
        <f t="shared" si="1146"/>
        <v>20252JPY</v>
      </c>
      <c r="AR3768" s="243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9">
        <f t="shared" si="1152"/>
        <v>9920000</v>
      </c>
      <c r="AA3769" s="22">
        <v>5.11E-2</v>
      </c>
      <c r="AB3769" s="240">
        <f t="shared" si="1138"/>
        <v>506912</v>
      </c>
      <c r="AC3769" s="25">
        <f t="shared" si="1142"/>
        <v>60829.439999999995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29642370.44867257</v>
      </c>
      <c r="AJ3769" s="27">
        <f t="shared" si="1131"/>
        <v>3557084.4538407074</v>
      </c>
      <c r="AK3769" s="241">
        <f t="shared" si="1144"/>
        <v>0.11999999999999997</v>
      </c>
      <c r="AL3769" s="24"/>
      <c r="AM3769" s="24"/>
      <c r="AN3769" s="24"/>
      <c r="AO3769" s="24"/>
      <c r="AP3769" s="165" t="str">
        <f t="shared" si="1145"/>
        <v>20252</v>
      </c>
      <c r="AQ3769" s="242" t="str">
        <f t="shared" si="1146"/>
        <v>20252JPY</v>
      </c>
      <c r="AR3769" s="243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9">
        <f t="shared" si="1152"/>
        <v>7800000</v>
      </c>
      <c r="AA3770" s="22">
        <v>5.11E-2</v>
      </c>
      <c r="AB3770" s="240">
        <f t="shared" si="1138"/>
        <v>398580</v>
      </c>
      <c r="AC3770" s="25">
        <f t="shared" si="1142"/>
        <v>47829.599999999999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29642370.44867257</v>
      </c>
      <c r="AJ3770" s="27">
        <f t="shared" si="1131"/>
        <v>3557084.4538407074</v>
      </c>
      <c r="AK3770" s="241">
        <f t="shared" si="1144"/>
        <v>0.11999999999999997</v>
      </c>
      <c r="AL3770" s="24"/>
      <c r="AM3770" s="24"/>
      <c r="AN3770" s="24"/>
      <c r="AO3770" s="24"/>
      <c r="AP3770" s="165" t="str">
        <f t="shared" si="1145"/>
        <v>20252</v>
      </c>
      <c r="AQ3770" s="242" t="str">
        <f t="shared" si="1146"/>
        <v>20252JPY</v>
      </c>
      <c r="AR3770" s="243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9">
        <f t="shared" si="1152"/>
        <v>13500000</v>
      </c>
      <c r="AA3771" s="22">
        <v>5.5599999999999997E-2</v>
      </c>
      <c r="AB3771" s="240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1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2" t="str">
        <f t="shared" si="1146"/>
        <v>202411JPY</v>
      </c>
      <c r="AR3771" s="243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9">
        <f t="shared" si="1152"/>
        <v>13500000</v>
      </c>
      <c r="AA3772" s="22">
        <v>5.5599999999999997E-2</v>
      </c>
      <c r="AB3772" s="240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1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2" t="str">
        <f t="shared" si="1146"/>
        <v>202411JPY</v>
      </c>
      <c r="AR3772" s="243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9">
        <f t="shared" si="1152"/>
        <v>9500000</v>
      </c>
      <c r="AA3773" s="22">
        <v>5.5599999999999997E-2</v>
      </c>
      <c r="AB3773" s="240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1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2" t="str">
        <f t="shared" si="1146"/>
        <v>202411JPY</v>
      </c>
      <c r="AR3773" s="243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9">
        <f t="shared" si="1152"/>
        <v>480000</v>
      </c>
      <c r="AA3774" s="22">
        <v>1.0920000000000001</v>
      </c>
      <c r="AB3774" s="240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1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2" t="str">
        <f t="shared" si="1146"/>
        <v>20241RMB</v>
      </c>
      <c r="AR3774" s="243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9">
        <f t="shared" si="1152"/>
        <v>410000</v>
      </c>
      <c r="AA3775" s="22">
        <v>1.0760000000000001</v>
      </c>
      <c r="AB3775" s="240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1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2" t="str">
        <f t="shared" si="1146"/>
        <v>202412RMB</v>
      </c>
      <c r="AR3775" s="243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9">
        <f t="shared" si="1152"/>
        <v>12000000</v>
      </c>
      <c r="AA3776" s="22">
        <v>5.1799999999999999E-2</v>
      </c>
      <c r="AB3776" s="240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1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2" t="str">
        <f t="shared" si="1146"/>
        <v>202411JPY</v>
      </c>
      <c r="AR3776" s="243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9" t="str">
        <f t="shared" si="1152"/>
        <v/>
      </c>
      <c r="AA3777" s="22"/>
      <c r="AB3777" s="240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1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2" t="str">
        <f t="shared" si="1146"/>
        <v/>
      </c>
      <c r="AR3777" s="243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9" t="str">
        <f t="shared" si="1152"/>
        <v/>
      </c>
      <c r="AA3778" s="22"/>
      <c r="AB3778" s="240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1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2" t="str">
        <f t="shared" si="1146"/>
        <v/>
      </c>
      <c r="AR3778" s="243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9" t="str">
        <f t="shared" si="1152"/>
        <v/>
      </c>
      <c r="AA3779" s="22"/>
      <c r="AB3779" s="240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1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2" t="str">
        <f t="shared" si="1146"/>
        <v/>
      </c>
      <c r="AR3779" s="243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9" t="str">
        <f t="shared" si="1152"/>
        <v/>
      </c>
      <c r="AA3780" s="22"/>
      <c r="AB3780" s="240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1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2" t="str">
        <f t="shared" si="1146"/>
        <v/>
      </c>
      <c r="AR3780" s="243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9">
        <f t="shared" si="1152"/>
        <v>13250000</v>
      </c>
      <c r="AA3781" s="22">
        <v>5.1799999999999999E-2</v>
      </c>
      <c r="AB3781" s="240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1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2" t="str">
        <f t="shared" si="1146"/>
        <v>202411JPY</v>
      </c>
      <c r="AR3781" s="243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9">
        <f t="shared" si="1152"/>
        <v>13250000</v>
      </c>
      <c r="AA3782" s="22">
        <v>5.1799999999999999E-2</v>
      </c>
      <c r="AB3782" s="240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1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2" t="str">
        <f t="shared" si="1146"/>
        <v>202411JPY</v>
      </c>
      <c r="AR3782" s="243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9">
        <f t="shared" si="1152"/>
        <v>13250000</v>
      </c>
      <c r="AA3783" s="22">
        <v>5.1799999999999999E-2</v>
      </c>
      <c r="AB3783" s="240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1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2" t="str">
        <f t="shared" si="1146"/>
        <v>202411JPY</v>
      </c>
      <c r="AR3783" s="243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9">
        <f t="shared" si="1152"/>
        <v>13250000</v>
      </c>
      <c r="AA3784" s="22">
        <v>5.1799999999999999E-2</v>
      </c>
      <c r="AB3784" s="240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1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2" t="str">
        <f t="shared" si="1146"/>
        <v>202411JPY</v>
      </c>
      <c r="AR3784" s="243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9">
        <f t="shared" si="1152"/>
        <v>12250000</v>
      </c>
      <c r="AA3785" s="22">
        <v>5.1799999999999999E-2</v>
      </c>
      <c r="AB3785" s="240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1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2" t="str">
        <f t="shared" si="1146"/>
        <v>202411JPY</v>
      </c>
      <c r="AR3785" s="243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39">
        <f t="shared" si="1152"/>
        <v>16200000</v>
      </c>
      <c r="AA3786" s="22">
        <v>5.11E-2</v>
      </c>
      <c r="AB3786" s="240">
        <f t="shared" si="1138"/>
        <v>827820</v>
      </c>
      <c r="AC3786" s="25">
        <f t="shared" si="1142"/>
        <v>99338.4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29642370.44867257</v>
      </c>
      <c r="AJ3786" s="27">
        <f t="shared" si="1155"/>
        <v>3557084.4538407074</v>
      </c>
      <c r="AK3786" s="241">
        <f t="shared" si="1144"/>
        <v>0.11999999999999997</v>
      </c>
      <c r="AL3786" s="24"/>
      <c r="AM3786" s="24"/>
      <c r="AN3786" s="24"/>
      <c r="AO3786" s="24"/>
      <c r="AP3786" s="165" t="str">
        <f t="shared" si="1145"/>
        <v>20252</v>
      </c>
      <c r="AQ3786" s="242" t="str">
        <f t="shared" si="1146"/>
        <v>20252JPY</v>
      </c>
      <c r="AR3786" s="243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39">
        <f t="shared" si="1152"/>
        <v>8000000</v>
      </c>
      <c r="AA3787" s="22">
        <v>5.11E-2</v>
      </c>
      <c r="AB3787" s="240">
        <f t="shared" si="1138"/>
        <v>408800</v>
      </c>
      <c r="AC3787" s="25">
        <f t="shared" si="1142"/>
        <v>49056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29642370.44867257</v>
      </c>
      <c r="AJ3787" s="27">
        <f t="shared" si="1155"/>
        <v>3557084.4538407074</v>
      </c>
      <c r="AK3787" s="241">
        <f t="shared" si="1144"/>
        <v>0.11999999999999997</v>
      </c>
      <c r="AL3787" s="24"/>
      <c r="AM3787" s="24"/>
      <c r="AN3787" s="24"/>
      <c r="AO3787" s="24"/>
      <c r="AP3787" s="165" t="str">
        <f t="shared" si="1145"/>
        <v>20252</v>
      </c>
      <c r="AQ3787" s="242" t="str">
        <f t="shared" si="1146"/>
        <v>20252JPY</v>
      </c>
      <c r="AR3787" s="243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9">
        <f t="shared" si="1152"/>
        <v>16580000</v>
      </c>
      <c r="AA3788" s="22">
        <v>5.2900000000000003E-2</v>
      </c>
      <c r="AB3788" s="240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1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2" t="str">
        <f t="shared" si="1146"/>
        <v>202412JPY</v>
      </c>
      <c r="AR3788" s="243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9">
        <f t="shared" si="1152"/>
        <v>12450000</v>
      </c>
      <c r="AA3789" s="22">
        <v>5.2900000000000003E-2</v>
      </c>
      <c r="AB3789" s="240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1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2" t="str">
        <f t="shared" si="1146"/>
        <v>202412JPY</v>
      </c>
      <c r="AR3789" s="243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9">
        <f t="shared" si="1152"/>
        <v>12450000</v>
      </c>
      <c r="AA3790" s="22">
        <v>5.11E-2</v>
      </c>
      <c r="AB3790" s="240">
        <f t="shared" si="1138"/>
        <v>636195</v>
      </c>
      <c r="AC3790" s="25">
        <f t="shared" si="1142"/>
        <v>76343.399999999994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12276261.234513273</v>
      </c>
      <c r="AJ3790" s="27">
        <f t="shared" si="1155"/>
        <v>1473151.3481415929</v>
      </c>
      <c r="AK3790" s="241">
        <f t="shared" si="1144"/>
        <v>0.12000000000000001</v>
      </c>
      <c r="AL3790" s="24"/>
      <c r="AM3790" s="24"/>
      <c r="AN3790" s="24"/>
      <c r="AO3790" s="24"/>
      <c r="AP3790" s="165" t="str">
        <f t="shared" si="1145"/>
        <v>20253</v>
      </c>
      <c r="AQ3790" s="242" t="str">
        <f t="shared" si="1146"/>
        <v>20253JPY</v>
      </c>
      <c r="AR3790" s="243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9">
        <f t="shared" si="1152"/>
        <v>12450000</v>
      </c>
      <c r="AA3791" s="22">
        <v>5.11E-2</v>
      </c>
      <c r="AB3791" s="240">
        <f t="shared" si="1138"/>
        <v>636195</v>
      </c>
      <c r="AC3791" s="25">
        <f t="shared" si="1142"/>
        <v>76343.399999999994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12276261.234513273</v>
      </c>
      <c r="AJ3791" s="27">
        <f t="shared" si="1155"/>
        <v>1473151.3481415929</v>
      </c>
      <c r="AK3791" s="241">
        <f t="shared" si="1144"/>
        <v>0.12000000000000001</v>
      </c>
      <c r="AL3791" s="24"/>
      <c r="AM3791" s="24"/>
      <c r="AN3791" s="24"/>
      <c r="AO3791" s="24"/>
      <c r="AP3791" s="165" t="str">
        <f t="shared" si="1145"/>
        <v>20253</v>
      </c>
      <c r="AQ3791" s="242" t="str">
        <f t="shared" si="1146"/>
        <v>20253JPY</v>
      </c>
      <c r="AR3791" s="243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9">
        <f t="shared" si="1152"/>
        <v>6745000</v>
      </c>
      <c r="AA3792" s="22">
        <v>5.11E-2</v>
      </c>
      <c r="AB3792" s="240">
        <f t="shared" si="1138"/>
        <v>344669.5</v>
      </c>
      <c r="AC3792" s="25">
        <f t="shared" si="1142"/>
        <v>41360.339999999997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12276261.234513273</v>
      </c>
      <c r="AJ3792" s="27">
        <f t="shared" si="1155"/>
        <v>1473151.3481415929</v>
      </c>
      <c r="AK3792" s="241">
        <f t="shared" si="1144"/>
        <v>0.12000000000000001</v>
      </c>
      <c r="AL3792" s="24"/>
      <c r="AM3792" s="24"/>
      <c r="AN3792" s="24"/>
      <c r="AO3792" s="24"/>
      <c r="AP3792" s="165" t="str">
        <f t="shared" si="1145"/>
        <v>20253</v>
      </c>
      <c r="AQ3792" s="242" t="str">
        <f t="shared" si="1146"/>
        <v>20253JPY</v>
      </c>
      <c r="AR3792" s="243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9">
        <f t="shared" si="1152"/>
        <v>6745000</v>
      </c>
      <c r="AA3793" s="22">
        <v>5.11E-2</v>
      </c>
      <c r="AB3793" s="240">
        <f t="shared" si="1138"/>
        <v>344669.5</v>
      </c>
      <c r="AC3793" s="25">
        <f t="shared" si="1142"/>
        <v>41360.339999999997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12276261.234513273</v>
      </c>
      <c r="AJ3793" s="27">
        <f t="shared" si="1155"/>
        <v>1473151.3481415929</v>
      </c>
      <c r="AK3793" s="241">
        <f t="shared" si="1144"/>
        <v>0.12000000000000001</v>
      </c>
      <c r="AL3793" s="24"/>
      <c r="AM3793" s="24"/>
      <c r="AN3793" s="24"/>
      <c r="AO3793" s="24"/>
      <c r="AP3793" s="165" t="str">
        <f t="shared" si="1145"/>
        <v>20253</v>
      </c>
      <c r="AQ3793" s="242" t="str">
        <f t="shared" si="1146"/>
        <v>20253JPY</v>
      </c>
      <c r="AR3793" s="243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9">
        <f t="shared" si="1152"/>
        <v>6745000</v>
      </c>
      <c r="AA3794" s="22">
        <v>5.11E-2</v>
      </c>
      <c r="AB3794" s="240">
        <f t="shared" ref="AB3794:AB3857" si="1156">IF(AND(R3794&lt;&gt;"C66",R3794&lt;&gt;""),Z3794/Y3794*AA3794,"")</f>
        <v>344669.5</v>
      </c>
      <c r="AC3794" s="25">
        <f t="shared" si="1142"/>
        <v>41360.339999999997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12276261.234513273</v>
      </c>
      <c r="AJ3794" s="27">
        <f t="shared" si="1155"/>
        <v>1473151.3481415929</v>
      </c>
      <c r="AK3794" s="241">
        <f t="shared" si="1144"/>
        <v>0.12000000000000001</v>
      </c>
      <c r="AL3794" s="24"/>
      <c r="AM3794" s="24"/>
      <c r="AN3794" s="24"/>
      <c r="AO3794" s="24"/>
      <c r="AP3794" s="165" t="str">
        <f t="shared" si="1145"/>
        <v>20253</v>
      </c>
      <c r="AQ3794" s="242" t="str">
        <f t="shared" si="1146"/>
        <v>20253JPY</v>
      </c>
      <c r="AR3794" s="243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9">
        <f t="shared" si="1152"/>
        <v>750000</v>
      </c>
      <c r="AA3795" s="22">
        <v>1.0760000000000001</v>
      </c>
      <c r="AB3795" s="240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1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2" t="str">
        <f t="shared" si="1146"/>
        <v>202412RMB</v>
      </c>
      <c r="AR3795" s="243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9">
        <f t="shared" si="1152"/>
        <v>370000</v>
      </c>
      <c r="AA3796" s="22">
        <v>1.0760000000000001</v>
      </c>
      <c r="AB3796" s="240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1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2" t="str">
        <f t="shared" si="1146"/>
        <v>202412RMB</v>
      </c>
      <c r="AR3796" s="243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9">
        <f t="shared" si="1152"/>
        <v>385000</v>
      </c>
      <c r="AA3797" s="22">
        <v>1.0920000000000001</v>
      </c>
      <c r="AB3797" s="240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1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2" t="str">
        <f t="shared" si="1146"/>
        <v>202411RMB</v>
      </c>
      <c r="AR3797" s="243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9">
        <f t="shared" si="1152"/>
        <v>12500000</v>
      </c>
      <c r="AA3798" s="22">
        <v>5.1799999999999999E-2</v>
      </c>
      <c r="AB3798" s="240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1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2" t="str">
        <f t="shared" si="1146"/>
        <v>202411JPY</v>
      </c>
      <c r="AR3798" s="243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9">
        <f t="shared" si="1152"/>
        <v>13355000</v>
      </c>
      <c r="AA3799" s="22">
        <v>5.11E-2</v>
      </c>
      <c r="AB3799" s="240">
        <f t="shared" si="1156"/>
        <v>682440.5</v>
      </c>
      <c r="AC3799" s="25">
        <f t="shared" si="1142"/>
        <v>81892.86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29642370.44867257</v>
      </c>
      <c r="AJ3799" s="27">
        <f t="shared" si="1155"/>
        <v>3557084.4538407074</v>
      </c>
      <c r="AK3799" s="241">
        <f t="shared" si="1144"/>
        <v>0.11999999999999997</v>
      </c>
      <c r="AL3799" s="24"/>
      <c r="AM3799" s="24"/>
      <c r="AN3799" s="24"/>
      <c r="AO3799" s="24"/>
      <c r="AP3799" s="165" t="str">
        <f t="shared" si="1145"/>
        <v>20252</v>
      </c>
      <c r="AQ3799" s="242" t="str">
        <f t="shared" si="1146"/>
        <v>20252JPY</v>
      </c>
      <c r="AR3799" s="243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9">
        <f t="shared" si="1152"/>
        <v>13355000</v>
      </c>
      <c r="AA3800" s="22">
        <v>5.11E-2</v>
      </c>
      <c r="AB3800" s="240">
        <f t="shared" si="1156"/>
        <v>682440.5</v>
      </c>
      <c r="AC3800" s="25">
        <f t="shared" si="1142"/>
        <v>81892.86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29642370.44867257</v>
      </c>
      <c r="AJ3800" s="27">
        <f t="shared" si="1155"/>
        <v>3557084.4538407074</v>
      </c>
      <c r="AK3800" s="241">
        <f t="shared" si="1144"/>
        <v>0.11999999999999997</v>
      </c>
      <c r="AL3800" s="24"/>
      <c r="AM3800" s="24"/>
      <c r="AN3800" s="24"/>
      <c r="AO3800" s="24"/>
      <c r="AP3800" s="165" t="str">
        <f t="shared" si="1145"/>
        <v>20252</v>
      </c>
      <c r="AQ3800" s="242" t="str">
        <f t="shared" si="1146"/>
        <v>20252JPY</v>
      </c>
      <c r="AR3800" s="243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3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9">
        <f t="shared" si="1152"/>
        <v>14000000</v>
      </c>
      <c r="AA3801" s="22">
        <v>5.11E-2</v>
      </c>
      <c r="AB3801" s="240">
        <f t="shared" si="1156"/>
        <v>715400</v>
      </c>
      <c r="AC3801" s="25">
        <f t="shared" si="1142"/>
        <v>85848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12276261.234513273</v>
      </c>
      <c r="AJ3801" s="27">
        <f t="shared" si="1155"/>
        <v>1473151.3481415929</v>
      </c>
      <c r="AK3801" s="241">
        <f t="shared" si="1144"/>
        <v>0.12000000000000001</v>
      </c>
      <c r="AL3801" s="24"/>
      <c r="AM3801" s="24"/>
      <c r="AN3801" s="24"/>
      <c r="AO3801" s="24"/>
      <c r="AP3801" s="165" t="str">
        <f t="shared" si="1145"/>
        <v>20253</v>
      </c>
      <c r="AQ3801" s="242" t="str">
        <f t="shared" si="1146"/>
        <v>20253JPY</v>
      </c>
      <c r="AR3801" s="243" t="str">
        <f t="shared" si="1147"/>
        <v>YAMAHA_Mounter</v>
      </c>
      <c r="AS3801" s="22">
        <f t="shared" si="1148"/>
        <v>4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3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9">
        <f t="shared" si="1152"/>
        <v>14000000</v>
      </c>
      <c r="AA3802" s="22">
        <v>5.11E-2</v>
      </c>
      <c r="AB3802" s="240">
        <f t="shared" si="1156"/>
        <v>715400</v>
      </c>
      <c r="AC3802" s="25">
        <f t="shared" si="1142"/>
        <v>85848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12276261.234513273</v>
      </c>
      <c r="AJ3802" s="27">
        <f t="shared" si="1155"/>
        <v>1473151.3481415929</v>
      </c>
      <c r="AK3802" s="241">
        <f t="shared" si="1144"/>
        <v>0.12000000000000001</v>
      </c>
      <c r="AL3802" s="24"/>
      <c r="AM3802" s="24"/>
      <c r="AN3802" s="24"/>
      <c r="AO3802" s="24"/>
      <c r="AP3802" s="165" t="str">
        <f t="shared" si="1145"/>
        <v>20253</v>
      </c>
      <c r="AQ3802" s="242" t="str">
        <f t="shared" si="1146"/>
        <v>20253JPY</v>
      </c>
      <c r="AR3802" s="243" t="str">
        <f t="shared" si="1147"/>
        <v>YAMAHA_Mounter</v>
      </c>
      <c r="AS3802" s="22">
        <f t="shared" si="1148"/>
        <v>4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3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9">
        <f t="shared" si="1152"/>
        <v>14000000</v>
      </c>
      <c r="AA3803" s="22">
        <v>5.11E-2</v>
      </c>
      <c r="AB3803" s="240">
        <f t="shared" si="1156"/>
        <v>715400</v>
      </c>
      <c r="AC3803" s="25">
        <f t="shared" si="1142"/>
        <v>85848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12276261.234513273</v>
      </c>
      <c r="AJ3803" s="27">
        <f t="shared" si="1155"/>
        <v>1473151.3481415929</v>
      </c>
      <c r="AK3803" s="241">
        <f t="shared" si="1144"/>
        <v>0.12000000000000001</v>
      </c>
      <c r="AL3803" s="24"/>
      <c r="AM3803" s="24"/>
      <c r="AN3803" s="24"/>
      <c r="AO3803" s="24"/>
      <c r="AP3803" s="165" t="str">
        <f t="shared" si="1145"/>
        <v>20253</v>
      </c>
      <c r="AQ3803" s="242" t="str">
        <f t="shared" si="1146"/>
        <v>20253JPY</v>
      </c>
      <c r="AR3803" s="243" t="str">
        <f t="shared" si="1147"/>
        <v>YAMAHA_Mounter</v>
      </c>
      <c r="AS3803" s="22">
        <f t="shared" si="1148"/>
        <v>4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3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9">
        <f t="shared" si="1152"/>
        <v>14000000</v>
      </c>
      <c r="AA3804" s="22">
        <v>5.11E-2</v>
      </c>
      <c r="AB3804" s="240">
        <f t="shared" si="1156"/>
        <v>715400</v>
      </c>
      <c r="AC3804" s="25">
        <f t="shared" si="1142"/>
        <v>85848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12276261.234513273</v>
      </c>
      <c r="AJ3804" s="27">
        <f t="shared" si="1155"/>
        <v>1473151.3481415929</v>
      </c>
      <c r="AK3804" s="241">
        <f t="shared" si="1144"/>
        <v>0.12000000000000001</v>
      </c>
      <c r="AL3804" s="24"/>
      <c r="AM3804" s="24"/>
      <c r="AN3804" s="24"/>
      <c r="AO3804" s="24"/>
      <c r="AP3804" s="165" t="str">
        <f t="shared" si="1145"/>
        <v>20253</v>
      </c>
      <c r="AQ3804" s="242" t="str">
        <f t="shared" si="1146"/>
        <v>20253JPY</v>
      </c>
      <c r="AR3804" s="243" t="str">
        <f t="shared" si="1147"/>
        <v>YAMAHA_Mounter</v>
      </c>
      <c r="AS3804" s="22">
        <f t="shared" si="1148"/>
        <v>4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9">
        <f t="shared" si="1152"/>
        <v>446700</v>
      </c>
      <c r="AA3805" s="22">
        <v>1.0760000000000001</v>
      </c>
      <c r="AB3805" s="240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1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2" t="str">
        <f t="shared" si="1146"/>
        <v>202412RMB</v>
      </c>
      <c r="AR3805" s="243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9">
        <f t="shared" si="1152"/>
        <v>16835000</v>
      </c>
      <c r="AA3806" s="22">
        <v>5.2900000000000003E-2</v>
      </c>
      <c r="AB3806" s="240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1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2" t="str">
        <f t="shared" si="1146"/>
        <v>202412JPY</v>
      </c>
      <c r="AR3806" s="243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9">
        <f t="shared" si="1152"/>
        <v>16835000</v>
      </c>
      <c r="AA3807" s="22">
        <v>5.2900000000000003E-2</v>
      </c>
      <c r="AB3807" s="240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1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2" t="str">
        <f t="shared" si="1146"/>
        <v>202412JPY</v>
      </c>
      <c r="AR3807" s="243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9">
        <f t="shared" si="1152"/>
        <v>14300000</v>
      </c>
      <c r="AA3808" s="22">
        <v>5.2900000000000003E-2</v>
      </c>
      <c r="AB3808" s="240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1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2" t="str">
        <f t="shared" ref="AQ3808:AQ3871" si="1164">IF(W3808="","",F3808&amp;G3808&amp;W3808)</f>
        <v>202412JPY</v>
      </c>
      <c r="AR3808" s="243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9">
        <f t="shared" si="1152"/>
        <v>14300000</v>
      </c>
      <c r="AA3809" s="22">
        <v>5.2900000000000003E-2</v>
      </c>
      <c r="AB3809" s="240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1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2" t="str">
        <f t="shared" si="1164"/>
        <v>202412JPY</v>
      </c>
      <c r="AR3809" s="243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9">
        <f t="shared" si="1152"/>
        <v>673800</v>
      </c>
      <c r="AA3810" s="22">
        <v>1.0920000000000001</v>
      </c>
      <c r="AB3810" s="240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1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2" t="str">
        <f t="shared" si="1164"/>
        <v>202411RMB</v>
      </c>
      <c r="AR3810" s="243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9">
        <f t="shared" si="1152"/>
        <v>780000</v>
      </c>
      <c r="AA3811" s="22">
        <v>1.073</v>
      </c>
      <c r="AB3811" s="240">
        <f t="shared" si="1156"/>
        <v>740654.8672566372</v>
      </c>
      <c r="AC3811" s="25">
        <f t="shared" si="1160"/>
        <v>88878.584070796467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29642370.44867257</v>
      </c>
      <c r="AJ3811" s="27">
        <f t="shared" si="1155"/>
        <v>3557084.4538407074</v>
      </c>
      <c r="AK3811" s="241">
        <f t="shared" si="1162"/>
        <v>0.11999999999999997</v>
      </c>
      <c r="AL3811" s="24"/>
      <c r="AM3811" s="24"/>
      <c r="AN3811" s="24"/>
      <c r="AO3811" s="24"/>
      <c r="AP3811" s="165" t="str">
        <f t="shared" si="1163"/>
        <v>20252</v>
      </c>
      <c r="AQ3811" s="242" t="str">
        <f t="shared" si="1164"/>
        <v>20252RMB</v>
      </c>
      <c r="AR3811" s="243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9">
        <f t="shared" si="1152"/>
        <v>544500</v>
      </c>
      <c r="AA3812" s="22">
        <v>1.0760000000000001</v>
      </c>
      <c r="AB3812" s="240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1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2" t="str">
        <f t="shared" si="1164"/>
        <v>202412RMB</v>
      </c>
      <c r="AR3812" s="243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9">
        <f t="shared" si="1152"/>
        <v>7200000</v>
      </c>
      <c r="AA3813" s="22">
        <v>5.2900000000000003E-2</v>
      </c>
      <c r="AB3813" s="240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1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2" t="str">
        <f t="shared" si="1164"/>
        <v>202412JPY</v>
      </c>
      <c r="AR3813" s="243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9">
        <f t="shared" si="1152"/>
        <v>7200000</v>
      </c>
      <c r="AA3814" s="22">
        <v>5.2900000000000003E-2</v>
      </c>
      <c r="AB3814" s="240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1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2" t="str">
        <f t="shared" si="1164"/>
        <v>202412JPY</v>
      </c>
      <c r="AR3814" s="243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9">
        <f t="shared" si="1152"/>
        <v>13500000</v>
      </c>
      <c r="AA3815" s="22">
        <v>5.11E-2</v>
      </c>
      <c r="AB3815" s="240">
        <f t="shared" si="1156"/>
        <v>689850</v>
      </c>
      <c r="AC3815" s="25">
        <f t="shared" si="1160"/>
        <v>82782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29642370.44867257</v>
      </c>
      <c r="AJ3815" s="27">
        <f t="shared" si="1155"/>
        <v>3557084.4538407074</v>
      </c>
      <c r="AK3815" s="241">
        <f t="shared" si="1162"/>
        <v>0.11999999999999997</v>
      </c>
      <c r="AL3815" s="24"/>
      <c r="AM3815" s="24"/>
      <c r="AN3815" s="24"/>
      <c r="AO3815" s="24"/>
      <c r="AP3815" s="165" t="str">
        <f t="shared" si="1163"/>
        <v>20252</v>
      </c>
      <c r="AQ3815" s="242" t="str">
        <f t="shared" si="1164"/>
        <v>20252JPY</v>
      </c>
      <c r="AR3815" s="243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9">
        <f t="shared" si="1152"/>
        <v>13500000</v>
      </c>
      <c r="AA3816" s="22">
        <v>5.11E-2</v>
      </c>
      <c r="AB3816" s="240">
        <f t="shared" si="1156"/>
        <v>689850</v>
      </c>
      <c r="AC3816" s="25">
        <f t="shared" si="1160"/>
        <v>82782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29642370.44867257</v>
      </c>
      <c r="AJ3816" s="27">
        <f t="shared" si="1155"/>
        <v>3557084.4538407074</v>
      </c>
      <c r="AK3816" s="241">
        <f t="shared" si="1162"/>
        <v>0.11999999999999997</v>
      </c>
      <c r="AL3816" s="24"/>
      <c r="AM3816" s="24"/>
      <c r="AN3816" s="24"/>
      <c r="AO3816" s="24"/>
      <c r="AP3816" s="165" t="str">
        <f t="shared" si="1163"/>
        <v>20252</v>
      </c>
      <c r="AQ3816" s="242" t="str">
        <f t="shared" si="1164"/>
        <v>20252JPY</v>
      </c>
      <c r="AR3816" s="243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9">
        <f t="shared" si="1152"/>
        <v>10000000</v>
      </c>
      <c r="AA3817" s="22">
        <v>5.11E-2</v>
      </c>
      <c r="AB3817" s="240">
        <f t="shared" si="1156"/>
        <v>511000</v>
      </c>
      <c r="AC3817" s="25">
        <f t="shared" si="1160"/>
        <v>61320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29642370.44867257</v>
      </c>
      <c r="AJ3817" s="27">
        <f t="shared" si="1155"/>
        <v>3557084.4538407074</v>
      </c>
      <c r="AK3817" s="241">
        <f t="shared" si="1162"/>
        <v>0.11999999999999997</v>
      </c>
      <c r="AL3817" s="24"/>
      <c r="AM3817" s="24"/>
      <c r="AN3817" s="24"/>
      <c r="AO3817" s="24"/>
      <c r="AP3817" s="165" t="str">
        <f t="shared" si="1163"/>
        <v>20252</v>
      </c>
      <c r="AQ3817" s="242" t="str">
        <f>IF(W3817="","",F3817&amp;G3817&amp;W3817)</f>
        <v>20252JPY</v>
      </c>
      <c r="AR3817" s="243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9">
        <v>29300</v>
      </c>
      <c r="AA3818" s="22">
        <v>1.0760000000000001</v>
      </c>
      <c r="AB3818" s="240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1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2" t="str">
        <f>IF(W3818="","",F3818&amp;G3818&amp;W3818)</f>
        <v>202412RMB</v>
      </c>
      <c r="AR3818" s="243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9">
        <f t="shared" si="1152"/>
        <v>452000</v>
      </c>
      <c r="AA3819" s="22">
        <v>1.0920000000000001</v>
      </c>
      <c r="AB3819" s="240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1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2" t="str">
        <f t="shared" si="1164"/>
        <v>202411RMB</v>
      </c>
      <c r="AR3819" s="243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9">
        <f t="shared" si="1152"/>
        <v>8000000</v>
      </c>
      <c r="AA3820" s="22">
        <v>5.2900000000000003E-2</v>
      </c>
      <c r="AB3820" s="240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1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2" t="str">
        <f t="shared" si="1164"/>
        <v>202412JPY</v>
      </c>
      <c r="AR3820" s="243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9">
        <v>10175000</v>
      </c>
      <c r="AA3821" s="22">
        <v>5.2900000000000003E-2</v>
      </c>
      <c r="AB3821" s="240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1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2" t="str">
        <f t="shared" si="1164"/>
        <v>202412JPY</v>
      </c>
      <c r="AR3821" s="243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9">
        <v>10175000</v>
      </c>
      <c r="AA3822" s="22">
        <v>5.2900000000000003E-2</v>
      </c>
      <c r="AB3822" s="240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1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2" t="str">
        <f t="shared" si="1164"/>
        <v>202412JPY</v>
      </c>
      <c r="AR3822" s="243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9">
        <f t="shared" si="1152"/>
        <v>7500000</v>
      </c>
      <c r="AA3823" s="22">
        <v>5.2900000000000003E-2</v>
      </c>
      <c r="AB3823" s="240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1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2" t="str">
        <f t="shared" si="1164"/>
        <v>202412JPY</v>
      </c>
      <c r="AR3823" s="243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9">
        <f t="shared" si="1152"/>
        <v>8000000</v>
      </c>
      <c r="AA3824" s="22">
        <v>5.11E-2</v>
      </c>
      <c r="AB3824" s="240">
        <f t="shared" si="1156"/>
        <v>408800</v>
      </c>
      <c r="AC3824" s="25">
        <f t="shared" si="1160"/>
        <v>49056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12276261.234513273</v>
      </c>
      <c r="AJ3824" s="27">
        <f t="shared" si="1155"/>
        <v>1473151.3481415929</v>
      </c>
      <c r="AK3824" s="241">
        <f t="shared" si="1162"/>
        <v>0.12000000000000001</v>
      </c>
      <c r="AL3824" s="24"/>
      <c r="AM3824" s="24"/>
      <c r="AN3824" s="24"/>
      <c r="AO3824" s="24"/>
      <c r="AP3824" s="165" t="str">
        <f t="shared" si="1163"/>
        <v>20253</v>
      </c>
      <c r="AQ3824" s="242" t="str">
        <f t="shared" si="1164"/>
        <v>20253JPY</v>
      </c>
      <c r="AR3824" s="243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9">
        <f t="shared" si="1152"/>
        <v>410342.85714285716</v>
      </c>
      <c r="AA3825" s="22">
        <v>1.0640000000000001</v>
      </c>
      <c r="AB3825" s="240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1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2" t="str">
        <f t="shared" si="1164"/>
        <v>20251RMB</v>
      </c>
      <c r="AR3825" s="243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9">
        <f t="shared" ref="Z3826:Z3889" si="1170">IF(X3826="","",X3826*MAX(O3826,N3826))</f>
        <v>410342.85714285716</v>
      </c>
      <c r="AA3826" s="22">
        <v>1.0640000000000001</v>
      </c>
      <c r="AB3826" s="240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1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2" t="str">
        <f t="shared" si="1164"/>
        <v>20251RMB</v>
      </c>
      <c r="AR3826" s="243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9">
        <f t="shared" si="1170"/>
        <v>410342.85714285716</v>
      </c>
      <c r="AA3827" s="22">
        <v>1.0640000000000001</v>
      </c>
      <c r="AB3827" s="240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1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2" t="str">
        <f t="shared" si="1164"/>
        <v>20251RMB</v>
      </c>
      <c r="AR3827" s="243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9">
        <f t="shared" si="1170"/>
        <v>410342.85714285716</v>
      </c>
      <c r="AA3828" s="22">
        <v>1.0640000000000001</v>
      </c>
      <c r="AB3828" s="240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1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2" t="str">
        <f t="shared" si="1164"/>
        <v>20251RMB</v>
      </c>
      <c r="AR3828" s="243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9">
        <f t="shared" si="1170"/>
        <v>410342.85714285716</v>
      </c>
      <c r="AA3829" s="22">
        <v>1.0640000000000001</v>
      </c>
      <c r="AB3829" s="240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1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2" t="str">
        <f t="shared" si="1164"/>
        <v>20251RMB</v>
      </c>
      <c r="AR3829" s="243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9">
        <f t="shared" si="1170"/>
        <v>410342.85714285716</v>
      </c>
      <c r="AA3830" s="22">
        <v>1.0640000000000001</v>
      </c>
      <c r="AB3830" s="240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1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2" t="str">
        <f t="shared" si="1164"/>
        <v>20251RMB</v>
      </c>
      <c r="AR3830" s="243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9">
        <f t="shared" si="1170"/>
        <v>410342.85714285716</v>
      </c>
      <c r="AA3831" s="22">
        <v>1.0640000000000001</v>
      </c>
      <c r="AB3831" s="240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1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2" t="str">
        <f t="shared" si="1164"/>
        <v>20251RMB</v>
      </c>
      <c r="AR3831" s="243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9">
        <f t="shared" si="1170"/>
        <v>600000</v>
      </c>
      <c r="AA3832" s="22">
        <v>1.0760000000000001</v>
      </c>
      <c r="AB3832" s="240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1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2" t="str">
        <f t="shared" si="1164"/>
        <v>202412RMB</v>
      </c>
      <c r="AR3832" s="243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9">
        <f t="shared" si="1170"/>
        <v>620000</v>
      </c>
      <c r="AA3833" s="22">
        <v>1.073</v>
      </c>
      <c r="AB3833" s="240">
        <f t="shared" si="1156"/>
        <v>588725.66371681425</v>
      </c>
      <c r="AC3833" s="25">
        <f t="shared" si="1160"/>
        <v>70647.079646017708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29642370.44867257</v>
      </c>
      <c r="AJ3833" s="27">
        <f t="shared" si="1155"/>
        <v>3557084.4538407074</v>
      </c>
      <c r="AK3833" s="241">
        <f t="shared" si="1162"/>
        <v>0.11999999999999997</v>
      </c>
      <c r="AL3833" s="24"/>
      <c r="AM3833" s="24"/>
      <c r="AN3833" s="24"/>
      <c r="AO3833" s="24"/>
      <c r="AP3833" s="165" t="str">
        <f t="shared" si="1163"/>
        <v>20252</v>
      </c>
      <c r="AQ3833" s="242" t="str">
        <f t="shared" si="1164"/>
        <v>20252RMB</v>
      </c>
      <c r="AR3833" s="243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9">
        <f t="shared" si="1170"/>
        <v>765000</v>
      </c>
      <c r="AA3834" s="22">
        <v>1.073</v>
      </c>
      <c r="AB3834" s="240">
        <f t="shared" si="1156"/>
        <v>726411.50442477874</v>
      </c>
      <c r="AC3834" s="25">
        <f t="shared" si="1160"/>
        <v>87169.380530973445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12276261.234513273</v>
      </c>
      <c r="AJ3834" s="27">
        <f t="shared" si="1155"/>
        <v>1473151.3481415929</v>
      </c>
      <c r="AK3834" s="241">
        <f t="shared" si="1162"/>
        <v>0.12000000000000001</v>
      </c>
      <c r="AL3834" s="24"/>
      <c r="AM3834" s="24"/>
      <c r="AN3834" s="24"/>
      <c r="AO3834" s="24"/>
      <c r="AP3834" s="165" t="str">
        <f t="shared" si="1163"/>
        <v>20253</v>
      </c>
      <c r="AQ3834" s="242" t="str">
        <f t="shared" si="1164"/>
        <v>20253RMB</v>
      </c>
      <c r="AR3834" s="243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9">
        <f t="shared" si="1170"/>
        <v>765000</v>
      </c>
      <c r="AA3835" s="22">
        <v>1.073</v>
      </c>
      <c r="AB3835" s="240">
        <f t="shared" si="1156"/>
        <v>726411.50442477874</v>
      </c>
      <c r="AC3835" s="25">
        <f t="shared" si="1160"/>
        <v>87169.380530973445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12276261.234513273</v>
      </c>
      <c r="AJ3835" s="27">
        <f t="shared" si="1155"/>
        <v>1473151.3481415929</v>
      </c>
      <c r="AK3835" s="241">
        <f t="shared" si="1162"/>
        <v>0.12000000000000001</v>
      </c>
      <c r="AL3835" s="24"/>
      <c r="AM3835" s="24"/>
      <c r="AN3835" s="24"/>
      <c r="AO3835" s="24"/>
      <c r="AP3835" s="165" t="str">
        <f t="shared" si="1163"/>
        <v>20253</v>
      </c>
      <c r="AQ3835" s="242" t="str">
        <f t="shared" si="1164"/>
        <v>20253RMB</v>
      </c>
      <c r="AR3835" s="243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9">
        <f t="shared" si="1170"/>
        <v>650000</v>
      </c>
      <c r="AA3836" s="22">
        <v>1.0760000000000001</v>
      </c>
      <c r="AB3836" s="240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1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2" t="str">
        <f t="shared" si="1164"/>
        <v>202412RMB</v>
      </c>
      <c r="AR3836" s="243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9">
        <f t="shared" si="1170"/>
        <v>62508.78</v>
      </c>
      <c r="AA3837" s="22">
        <v>1.0640000000000001</v>
      </c>
      <c r="AB3837" s="240">
        <f t="shared" si="1156"/>
        <v>58857.82470796461</v>
      </c>
      <c r="AC3837" s="25">
        <f t="shared" si="1160"/>
        <v>11406.646428403541</v>
      </c>
      <c r="AD3837" s="248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1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2" t="str">
        <f t="shared" si="1164"/>
        <v>20251RMB</v>
      </c>
      <c r="AR3837" s="243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9">
        <f t="shared" si="1170"/>
        <v>490000</v>
      </c>
      <c r="AA3838" s="22">
        <v>1.0760000000000001</v>
      </c>
      <c r="AB3838" s="240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1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2" t="str">
        <f t="shared" si="1164"/>
        <v>202412RMB</v>
      </c>
      <c r="AR3838" s="243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9">
        <f t="shared" si="1170"/>
        <v>1100000</v>
      </c>
      <c r="AA3839" s="22">
        <v>1.0640000000000001</v>
      </c>
      <c r="AB3839" s="240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1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2" t="str">
        <f t="shared" si="1164"/>
        <v>20251RMB</v>
      </c>
      <c r="AR3839" s="243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9">
        <f t="shared" si="1170"/>
        <v>639000</v>
      </c>
      <c r="AA3840" s="22">
        <v>1.0640000000000001</v>
      </c>
      <c r="AB3840" s="240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1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2" t="str">
        <f t="shared" si="1164"/>
        <v>20251RMB</v>
      </c>
      <c r="AR3840" s="243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9">
        <f t="shared" si="1170"/>
        <v>60000</v>
      </c>
      <c r="AA3841" s="22">
        <v>7.8</v>
      </c>
      <c r="AB3841" s="240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29642370.44867257</v>
      </c>
      <c r="AJ3841" s="27">
        <f t="shared" si="1155"/>
        <v>3557084.4538407074</v>
      </c>
      <c r="AK3841" s="241">
        <f t="shared" si="1162"/>
        <v>0.11999999999999997</v>
      </c>
      <c r="AL3841" s="24"/>
      <c r="AM3841" s="24"/>
      <c r="AN3841" s="24"/>
      <c r="AO3841" s="24"/>
      <c r="AP3841" s="165" t="str">
        <f t="shared" si="1163"/>
        <v>20252</v>
      </c>
      <c r="AQ3841" s="242" t="str">
        <f t="shared" si="1164"/>
        <v>20252USD</v>
      </c>
      <c r="AR3841" s="243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9">
        <f t="shared" si="1170"/>
        <v>60000</v>
      </c>
      <c r="AA3842" s="22">
        <v>7.8</v>
      </c>
      <c r="AB3842" s="240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29642370.44867257</v>
      </c>
      <c r="AJ3842" s="27">
        <f t="shared" ref="AJ3842:AJ3905" si="1173">IF(P3842="C66 SERVICE","",SUMIFS(AC:AC,F:F,F3842,G:G,G3842,E:E,E3842))</f>
        <v>3557084.4538407074</v>
      </c>
      <c r="AK3842" s="241">
        <f t="shared" si="1162"/>
        <v>0.11999999999999997</v>
      </c>
      <c r="AL3842" s="24"/>
      <c r="AM3842" s="24"/>
      <c r="AN3842" s="24"/>
      <c r="AO3842" s="24"/>
      <c r="AP3842" s="165" t="str">
        <f t="shared" si="1163"/>
        <v>20252</v>
      </c>
      <c r="AQ3842" s="242" t="str">
        <f t="shared" si="1164"/>
        <v>20252USD</v>
      </c>
      <c r="AR3842" s="243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9">
        <f t="shared" si="1170"/>
        <v>8700000</v>
      </c>
      <c r="AA3843" s="22">
        <v>5.0599999999999999E-2</v>
      </c>
      <c r="AB3843" s="240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1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2" t="str">
        <f t="shared" si="1164"/>
        <v>20251JPY</v>
      </c>
      <c r="AR3843" s="243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9">
        <f t="shared" si="1170"/>
        <v>518500</v>
      </c>
      <c r="AA3844" s="22">
        <v>1.073</v>
      </c>
      <c r="AB3844" s="240">
        <f t="shared" si="1156"/>
        <v>492345.57522123895</v>
      </c>
      <c r="AC3844" s="25">
        <f t="shared" si="1160"/>
        <v>59081.469026548672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29642370.44867257</v>
      </c>
      <c r="AJ3844" s="27">
        <f t="shared" si="1173"/>
        <v>3557084.4538407074</v>
      </c>
      <c r="AK3844" s="241">
        <f t="shared" si="1162"/>
        <v>0.11999999999999997</v>
      </c>
      <c r="AL3844" s="24"/>
      <c r="AM3844" s="24"/>
      <c r="AN3844" s="24"/>
      <c r="AO3844" s="24"/>
      <c r="AP3844" s="165" t="str">
        <f t="shared" si="1163"/>
        <v>20252</v>
      </c>
      <c r="AQ3844" s="242" t="str">
        <f t="shared" si="1164"/>
        <v>20252RMB</v>
      </c>
      <c r="AR3844" s="243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9">
        <f t="shared" si="1170"/>
        <v>8000000</v>
      </c>
      <c r="AA3845" s="22">
        <v>5.11E-2</v>
      </c>
      <c r="AB3845" s="240">
        <f t="shared" si="1156"/>
        <v>408800</v>
      </c>
      <c r="AC3845" s="25">
        <f t="shared" si="1160"/>
        <v>49056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29642370.44867257</v>
      </c>
      <c r="AJ3845" s="27">
        <f t="shared" si="1173"/>
        <v>3557084.4538407074</v>
      </c>
      <c r="AK3845" s="241">
        <f t="shared" si="1162"/>
        <v>0.11999999999999997</v>
      </c>
      <c r="AL3845" s="24"/>
      <c r="AM3845" s="24"/>
      <c r="AN3845" s="24"/>
      <c r="AO3845" s="24"/>
      <c r="AP3845" s="165" t="str">
        <f t="shared" si="1163"/>
        <v>20252</v>
      </c>
      <c r="AQ3845" s="242" t="str">
        <f t="shared" si="1164"/>
        <v>20252JPY</v>
      </c>
      <c r="AR3845" s="243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9">
        <f t="shared" si="1170"/>
        <v>13000000</v>
      </c>
      <c r="AA3846" s="22">
        <v>5.11E-2</v>
      </c>
      <c r="AB3846" s="240">
        <f t="shared" si="1156"/>
        <v>664300</v>
      </c>
      <c r="AC3846" s="25">
        <f t="shared" si="1160"/>
        <v>79716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29642370.44867257</v>
      </c>
      <c r="AJ3846" s="27">
        <f t="shared" si="1173"/>
        <v>3557084.4538407074</v>
      </c>
      <c r="AK3846" s="241">
        <f t="shared" si="1162"/>
        <v>0.11999999999999997</v>
      </c>
      <c r="AL3846" s="24"/>
      <c r="AM3846" s="24"/>
      <c r="AN3846" s="24"/>
      <c r="AO3846" s="24"/>
      <c r="AP3846" s="165" t="str">
        <f t="shared" si="1163"/>
        <v>20252</v>
      </c>
      <c r="AQ3846" s="242" t="str">
        <f t="shared" si="1164"/>
        <v>20252JPY</v>
      </c>
      <c r="AR3846" s="243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9">
        <f t="shared" si="1170"/>
        <v>450000</v>
      </c>
      <c r="AA3847" s="22">
        <v>1.0640000000000001</v>
      </c>
      <c r="AB3847" s="240">
        <f t="shared" si="1156"/>
        <v>423716.81415929209</v>
      </c>
      <c r="AC3847" s="25">
        <f t="shared" si="1160"/>
        <v>22075.646017699117</v>
      </c>
      <c r="AD3847" s="248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1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2" t="str">
        <f t="shared" si="1164"/>
        <v>20251RMB</v>
      </c>
      <c r="AR3847" s="243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9">
        <f t="shared" si="1170"/>
        <v>14560000</v>
      </c>
      <c r="AA3848" s="22">
        <v>5.11E-2</v>
      </c>
      <c r="AB3848" s="240">
        <f t="shared" si="1156"/>
        <v>744016</v>
      </c>
      <c r="AC3848" s="25">
        <f t="shared" si="1160"/>
        <v>89281.919999999998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12276261.234513273</v>
      </c>
      <c r="AJ3848" s="27">
        <f t="shared" si="1173"/>
        <v>1473151.3481415929</v>
      </c>
      <c r="AK3848" s="241">
        <f t="shared" si="1162"/>
        <v>0.12000000000000001</v>
      </c>
      <c r="AL3848" s="24"/>
      <c r="AM3848" s="24"/>
      <c r="AN3848" s="24"/>
      <c r="AO3848" s="24"/>
      <c r="AP3848" s="165" t="str">
        <f t="shared" si="1163"/>
        <v>20253</v>
      </c>
      <c r="AQ3848" s="242" t="str">
        <f t="shared" si="1164"/>
        <v>20253JPY</v>
      </c>
      <c r="AR3848" s="243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9">
        <f t="shared" si="1170"/>
        <v>620000</v>
      </c>
      <c r="AA3849" s="22">
        <v>1.073</v>
      </c>
      <c r="AB3849" s="240">
        <f t="shared" si="1156"/>
        <v>588725.66371681425</v>
      </c>
      <c r="AC3849" s="25">
        <f t="shared" si="1160"/>
        <v>70647.079646017708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19922708.646017693</v>
      </c>
      <c r="AJ3849" s="27">
        <f t="shared" si="1173"/>
        <v>2390725.0375221241</v>
      </c>
      <c r="AK3849" s="241">
        <f t="shared" si="1162"/>
        <v>0.12000000000000005</v>
      </c>
      <c r="AL3849" s="24"/>
      <c r="AM3849" s="24"/>
      <c r="AN3849" s="24"/>
      <c r="AO3849" s="24"/>
      <c r="AP3849" s="165" t="str">
        <f t="shared" si="1163"/>
        <v>20254</v>
      </c>
      <c r="AQ3849" s="242" t="str">
        <f t="shared" si="1164"/>
        <v>20254RMB</v>
      </c>
      <c r="AR3849" s="243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39">
        <f t="shared" si="1170"/>
        <v>12660000</v>
      </c>
      <c r="AA3850" s="22">
        <v>5.11E-2</v>
      </c>
      <c r="AB3850" s="240">
        <f t="shared" si="1156"/>
        <v>646926</v>
      </c>
      <c r="AC3850" s="25">
        <f t="shared" si="1160"/>
        <v>77631.12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29642370.44867257</v>
      </c>
      <c r="AJ3850" s="27">
        <f t="shared" si="1173"/>
        <v>3557084.4538407074</v>
      </c>
      <c r="AK3850" s="241">
        <f t="shared" si="1162"/>
        <v>0.11999999999999997</v>
      </c>
      <c r="AL3850" s="24"/>
      <c r="AM3850" s="24"/>
      <c r="AN3850" s="24"/>
      <c r="AO3850" s="24"/>
      <c r="AP3850" s="165" t="str">
        <f t="shared" si="1163"/>
        <v>20252</v>
      </c>
      <c r="AQ3850" s="242" t="str">
        <f t="shared" si="1164"/>
        <v>20252JPY</v>
      </c>
      <c r="AR3850" s="243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39">
        <f t="shared" si="1170"/>
        <v>9000000</v>
      </c>
      <c r="AA3851" s="22">
        <v>5.11E-2</v>
      </c>
      <c r="AB3851" s="240">
        <f t="shared" si="1156"/>
        <v>459900</v>
      </c>
      <c r="AC3851" s="25">
        <f t="shared" si="1160"/>
        <v>55188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29642370.44867257</v>
      </c>
      <c r="AJ3851" s="27">
        <f t="shared" si="1173"/>
        <v>3557084.4538407074</v>
      </c>
      <c r="AK3851" s="241">
        <f t="shared" si="1162"/>
        <v>0.11999999999999997</v>
      </c>
      <c r="AL3851" s="24"/>
      <c r="AM3851" s="24"/>
      <c r="AN3851" s="24"/>
      <c r="AO3851" s="24"/>
      <c r="AP3851" s="165" t="str">
        <f t="shared" si="1163"/>
        <v>20252</v>
      </c>
      <c r="AQ3851" s="242" t="str">
        <f t="shared" si="1164"/>
        <v>20252JPY</v>
      </c>
      <c r="AR3851" s="243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44610.299999999996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29642370.44867257</v>
      </c>
      <c r="AJ3858" s="200">
        <f t="shared" si="1173"/>
        <v>3557084.4538407074</v>
      </c>
      <c r="AK3858" s="201">
        <f t="shared" si="1162"/>
        <v>0.11999999999999997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3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1.073</v>
      </c>
      <c r="AB3859" s="197">
        <f t="shared" si="1174"/>
        <v>175193.36283185842</v>
      </c>
      <c r="AC3859" s="198">
        <f t="shared" si="1160"/>
        <v>21023.203539823011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12276261.234513273</v>
      </c>
      <c r="AJ3859" s="200">
        <f t="shared" si="1173"/>
        <v>1473151.3481415929</v>
      </c>
      <c r="AK3859" s="201">
        <f t="shared" si="1162"/>
        <v>0.12000000000000001</v>
      </c>
      <c r="AL3859" s="24"/>
      <c r="AM3859" s="24"/>
      <c r="AN3859" s="24"/>
      <c r="AO3859" s="24"/>
      <c r="AP3859" s="165" t="str">
        <f t="shared" si="1163"/>
        <v>20253</v>
      </c>
      <c r="AQ3859" s="203" t="str">
        <f t="shared" si="1164"/>
        <v>20253RMB</v>
      </c>
      <c r="AR3859" s="206" t="str">
        <f t="shared" si="1165"/>
        <v>YAMAHA_Non_Mounter</v>
      </c>
      <c r="AS3859" s="22">
        <f t="shared" si="1166"/>
        <v>3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45990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29642370.44867257</v>
      </c>
      <c r="AJ3861" s="200">
        <f t="shared" si="1173"/>
        <v>3557084.4538407074</v>
      </c>
      <c r="AK3861" s="201">
        <f t="shared" si="1162"/>
        <v>0.11999999999999997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3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91366.8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12276261.234513273</v>
      </c>
      <c r="AJ3862" s="200">
        <f t="shared" si="1173"/>
        <v>1473151.3481415929</v>
      </c>
      <c r="AK3862" s="201">
        <f t="shared" si="1162"/>
        <v>0.12000000000000001</v>
      </c>
      <c r="AL3862" s="24"/>
      <c r="AM3862" s="24"/>
      <c r="AN3862" s="24"/>
      <c r="AO3862" s="24"/>
      <c r="AP3862" s="165" t="str">
        <f t="shared" si="1163"/>
        <v>20253</v>
      </c>
      <c r="AQ3862" s="203" t="str">
        <f t="shared" si="1164"/>
        <v>20253JPY</v>
      </c>
      <c r="AR3862" s="206" t="str">
        <f t="shared" si="1165"/>
        <v>YAMAHA_Mounter</v>
      </c>
      <c r="AS3862" s="22">
        <f t="shared" si="1166"/>
        <v>2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3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91366.8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12276261.234513273</v>
      </c>
      <c r="AJ3863" s="200">
        <f t="shared" si="1173"/>
        <v>1473151.3481415929</v>
      </c>
      <c r="AK3863" s="201">
        <f t="shared" si="1162"/>
        <v>0.12000000000000001</v>
      </c>
      <c r="AL3863" s="24"/>
      <c r="AM3863" s="24"/>
      <c r="AN3863" s="24"/>
      <c r="AO3863" s="24"/>
      <c r="AP3863" s="165" t="str">
        <f t="shared" si="1163"/>
        <v>20253</v>
      </c>
      <c r="AQ3863" s="203" t="str">
        <f t="shared" si="1164"/>
        <v>20253JPY</v>
      </c>
      <c r="AR3863" s="206" t="str">
        <f t="shared" si="1165"/>
        <v>YAMAHA_Mounter</v>
      </c>
      <c r="AS3863" s="22">
        <f t="shared" si="1166"/>
        <v>2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78734.87999999999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29642370.44867257</v>
      </c>
      <c r="AJ3864" s="200">
        <f t="shared" si="1173"/>
        <v>3557084.4538407074</v>
      </c>
      <c r="AK3864" s="201">
        <f t="shared" si="1162"/>
        <v>0.11999999999999997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78734.87999999999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29642370.44867257</v>
      </c>
      <c r="AJ3865" s="200">
        <f t="shared" si="1173"/>
        <v>3557084.4538407074</v>
      </c>
      <c r="AK3865" s="201">
        <f t="shared" si="1162"/>
        <v>0.11999999999999997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1.073</v>
      </c>
      <c r="AB3866" s="197">
        <f t="shared" si="1174"/>
        <v>797628.31858407077</v>
      </c>
      <c r="AC3866" s="198">
        <f t="shared" si="1160"/>
        <v>95715.398230088496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12276261.234513273</v>
      </c>
      <c r="AJ3866" s="200">
        <f t="shared" si="1173"/>
        <v>1473151.3481415929</v>
      </c>
      <c r="AK3866" s="201">
        <f t="shared" si="1162"/>
        <v>0.12000000000000001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1.073</v>
      </c>
      <c r="AB3867" s="197">
        <f t="shared" si="1174"/>
        <v>382671.68141592923</v>
      </c>
      <c r="AC3867" s="198">
        <f t="shared" si="1160"/>
        <v>45920.601769911504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12276261.234513273</v>
      </c>
      <c r="AJ3867" s="200">
        <f t="shared" si="1173"/>
        <v>1473151.3481415929</v>
      </c>
      <c r="AK3867" s="201">
        <f t="shared" si="1162"/>
        <v>0.12000000000000001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2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5.11E-2</v>
      </c>
      <c r="AB3873" s="197">
        <f t="shared" si="1174"/>
        <v>817600</v>
      </c>
      <c r="AC3873" s="198">
        <f t="shared" si="1178"/>
        <v>98112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29642370.44867257</v>
      </c>
      <c r="AJ3873" s="200">
        <f t="shared" si="1173"/>
        <v>3557084.4538407074</v>
      </c>
      <c r="AK3873" s="201">
        <f t="shared" si="1180"/>
        <v>0.11999999999999997</v>
      </c>
      <c r="AL3873" s="24"/>
      <c r="AM3873" s="24"/>
      <c r="AN3873" s="24"/>
      <c r="AO3873" s="24"/>
      <c r="AP3873" s="165" t="str">
        <f t="shared" si="1181"/>
        <v>20252</v>
      </c>
      <c r="AQ3873" s="203" t="str">
        <f t="shared" si="1182"/>
        <v>20252JPY</v>
      </c>
      <c r="AR3873" s="206" t="str">
        <f t="shared" si="1183"/>
        <v>YAMAHA_Mounter</v>
      </c>
      <c r="AS3873" s="22">
        <f t="shared" si="1184"/>
        <v>1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2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1.073</v>
      </c>
      <c r="AB3874" s="197">
        <f t="shared" si="1174"/>
        <v>625796.38938053104</v>
      </c>
      <c r="AC3874" s="198">
        <f t="shared" si="1178"/>
        <v>75095.566725663724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29642370.44867257</v>
      </c>
      <c r="AJ3874" s="200">
        <f t="shared" si="1173"/>
        <v>3557084.4538407074</v>
      </c>
      <c r="AK3874" s="201">
        <f t="shared" si="1180"/>
        <v>0.11999999999999997</v>
      </c>
      <c r="AL3874" s="24"/>
      <c r="AM3874" s="24"/>
      <c r="AN3874" s="24"/>
      <c r="AO3874" s="24"/>
      <c r="AP3874" s="165" t="str">
        <f t="shared" si="1181"/>
        <v>20252</v>
      </c>
      <c r="AQ3874" s="203" t="str">
        <f t="shared" si="1182"/>
        <v>20252RMB</v>
      </c>
      <c r="AR3874" s="206" t="str">
        <f t="shared" si="1183"/>
        <v>YAMAHA_Mounter</v>
      </c>
      <c r="AS3874" s="22">
        <f t="shared" si="1184"/>
        <v>1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100558.14159292036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29642370.44867257</v>
      </c>
      <c r="AJ3875" s="200">
        <f t="shared" si="1173"/>
        <v>3557084.4538407074</v>
      </c>
      <c r="AK3875" s="201">
        <f t="shared" si="1180"/>
        <v>0.11999999999999997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100558.14159292036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29642370.44867257</v>
      </c>
      <c r="AJ3876" s="200">
        <f t="shared" si="1173"/>
        <v>3557084.4538407074</v>
      </c>
      <c r="AK3876" s="201">
        <f t="shared" si="1180"/>
        <v>0.11999999999999997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100558.14159292036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29642370.44867257</v>
      </c>
      <c r="AJ3877" s="200">
        <f t="shared" si="1173"/>
        <v>3557084.4538407074</v>
      </c>
      <c r="AK3877" s="201">
        <f t="shared" si="1180"/>
        <v>0.11999999999999997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100558.14159292036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29642370.44867257</v>
      </c>
      <c r="AJ3878" s="200">
        <f t="shared" si="1173"/>
        <v>3557084.4538407074</v>
      </c>
      <c r="AK3878" s="201">
        <f t="shared" si="1180"/>
        <v>0.11999999999999997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3682</v>
      </c>
      <c r="K3879" s="29" t="s">
        <v>3683</v>
      </c>
      <c r="L3879" s="24" t="s">
        <v>3684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3569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1.073</v>
      </c>
      <c r="AB3879" s="197">
        <f t="shared" si="1174"/>
        <v>593663.36283185845</v>
      </c>
      <c r="AC3879" s="198">
        <f t="shared" si="1178"/>
        <v>71239.603539823016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12276261.234513273</v>
      </c>
      <c r="AJ3879" s="200">
        <f t="shared" si="1173"/>
        <v>1473151.3481415929</v>
      </c>
      <c r="AK3879" s="201">
        <f t="shared" si="1180"/>
        <v>0.12000000000000001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3685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78489.599999999991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29642370.44867257</v>
      </c>
      <c r="AJ3880" s="200">
        <f t="shared" si="1173"/>
        <v>3557084.4538407074</v>
      </c>
      <c r="AK3880" s="201">
        <f t="shared" si="1180"/>
        <v>0.11999999999999997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3685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78489.599999999991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29642370.44867257</v>
      </c>
      <c r="AJ3881" s="200">
        <f t="shared" si="1173"/>
        <v>3557084.4538407074</v>
      </c>
      <c r="AK3881" s="201">
        <f t="shared" si="1180"/>
        <v>0.11999999999999997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3686</v>
      </c>
      <c r="K3882" s="29" t="s">
        <v>3545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5.11E-2</v>
      </c>
      <c r="AB3882" s="197">
        <f t="shared" si="1174"/>
        <v>638750</v>
      </c>
      <c r="AC3882" s="198">
        <f t="shared" si="1178"/>
        <v>76650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12276261.234513273</v>
      </c>
      <c r="AJ3882" s="200">
        <f t="shared" si="1173"/>
        <v>1473151.3481415929</v>
      </c>
      <c r="AK3882" s="201">
        <f t="shared" si="1180"/>
        <v>0.12000000000000001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3686</v>
      </c>
      <c r="K3883" s="29" t="s">
        <v>3545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5.11E-2</v>
      </c>
      <c r="AB3883" s="197">
        <f t="shared" si="1174"/>
        <v>391937</v>
      </c>
      <c r="AC3883" s="198">
        <f t="shared" si="1178"/>
        <v>47032.439999999995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12276261.234513273</v>
      </c>
      <c r="AJ3883" s="200">
        <f t="shared" si="1173"/>
        <v>1473151.3481415929</v>
      </c>
      <c r="AK3883" s="201">
        <f t="shared" si="1180"/>
        <v>0.12000000000000001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3687</v>
      </c>
      <c r="K3884" s="29" t="s">
        <v>990</v>
      </c>
      <c r="L3884" s="24" t="s">
        <v>3674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19922708.646017693</v>
      </c>
      <c r="AJ3884" s="200">
        <f t="shared" si="1173"/>
        <v>2390725.0375221241</v>
      </c>
      <c r="AK3884" s="201">
        <f t="shared" si="1180"/>
        <v>0.12000000000000005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3687</v>
      </c>
      <c r="K3885" s="29" t="s">
        <v>990</v>
      </c>
      <c r="L3885" s="24" t="s">
        <v>3674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19922708.646017693</v>
      </c>
      <c r="AJ3885" s="200">
        <f t="shared" si="1173"/>
        <v>2390725.0375221241</v>
      </c>
      <c r="AK3885" s="201">
        <f t="shared" si="1180"/>
        <v>0.12000000000000005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3688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19922708.646017693</v>
      </c>
      <c r="AJ3886" s="200">
        <f t="shared" si="1173"/>
        <v>2390725.0375221241</v>
      </c>
      <c r="AK3886" s="201">
        <f t="shared" si="1180"/>
        <v>0.12000000000000005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3689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19922708.646017693</v>
      </c>
      <c r="AJ3887" s="200">
        <f t="shared" si="1173"/>
        <v>2390725.0375221241</v>
      </c>
      <c r="AK3887" s="201">
        <f t="shared" si="1180"/>
        <v>0.12000000000000005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3689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19922708.646017693</v>
      </c>
      <c r="AJ3888" s="200">
        <f t="shared" si="1173"/>
        <v>2390725.0375221241</v>
      </c>
      <c r="AK3888" s="201">
        <f t="shared" si="1180"/>
        <v>0.12000000000000005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3690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19922708.646017693</v>
      </c>
      <c r="AJ3889" s="200">
        <f t="shared" si="1173"/>
        <v>2390725.0375221241</v>
      </c>
      <c r="AK3889" s="201">
        <f t="shared" si="1180"/>
        <v>0.12000000000000005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3690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19922708.646017693</v>
      </c>
      <c r="AJ3890" s="200">
        <f t="shared" si="1173"/>
        <v>2390725.0375221241</v>
      </c>
      <c r="AK3890" s="201">
        <f t="shared" si="1180"/>
        <v>0.12000000000000005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3690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19922708.646017693</v>
      </c>
      <c r="AJ3891" s="200">
        <f t="shared" si="1173"/>
        <v>2390725.0375221241</v>
      </c>
      <c r="AK3891" s="201">
        <f t="shared" si="1180"/>
        <v>0.12000000000000005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3690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19922708.646017693</v>
      </c>
      <c r="AJ3892" s="200">
        <f t="shared" si="1173"/>
        <v>2390725.0375221241</v>
      </c>
      <c r="AK3892" s="201">
        <f t="shared" si="1180"/>
        <v>0.12000000000000005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3690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19922708.646017693</v>
      </c>
      <c r="AJ3893" s="200">
        <f t="shared" si="1173"/>
        <v>2390725.0375221241</v>
      </c>
      <c r="AK3893" s="201">
        <f t="shared" si="1180"/>
        <v>0.12000000000000005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3690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19922708.646017693</v>
      </c>
      <c r="AJ3894" s="200">
        <f t="shared" si="1173"/>
        <v>2390725.0375221241</v>
      </c>
      <c r="AK3894" s="201">
        <f t="shared" si="1180"/>
        <v>0.12000000000000005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3691</v>
      </c>
      <c r="K3895" s="29" t="s">
        <v>1831</v>
      </c>
      <c r="L3895" s="24" t="s">
        <v>3692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1.073</v>
      </c>
      <c r="AB3895" s="197">
        <f t="shared" si="1174"/>
        <v>290944.42477876111</v>
      </c>
      <c r="AC3895" s="198">
        <f t="shared" si="1178"/>
        <v>34913.330973451331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19922708.646017693</v>
      </c>
      <c r="AJ3895" s="200">
        <f t="shared" si="1173"/>
        <v>2390725.0375221241</v>
      </c>
      <c r="AK3895" s="201">
        <f t="shared" si="1180"/>
        <v>0.12000000000000005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 t="shared" si="1177"/>
        <v>Q1</v>
      </c>
      <c r="J3896" s="188" t="s">
        <v>3691</v>
      </c>
      <c r="K3896" s="29" t="s">
        <v>1831</v>
      </c>
      <c r="L3896" s="24" t="s">
        <v>3692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1.073</v>
      </c>
      <c r="AB3896" s="197">
        <f t="shared" si="1174"/>
        <v>290944.42477876111</v>
      </c>
      <c r="AC3896" s="198">
        <f t="shared" si="1178"/>
        <v>34913.330973451331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19922708.646017693</v>
      </c>
      <c r="AJ3896" s="200">
        <f t="shared" si="1173"/>
        <v>2390725.0375221241</v>
      </c>
      <c r="AK3896" s="201">
        <f t="shared" si="1180"/>
        <v>0.12000000000000005</v>
      </c>
      <c r="AL3896" s="24"/>
      <c r="AM3896" s="24"/>
      <c r="AN3896" s="24"/>
      <c r="AO3896" s="24"/>
      <c r="AP3896" s="165" t="str">
        <f t="shared" si="1181"/>
        <v>20254</v>
      </c>
      <c r="AQ3896" s="203" t="str">
        <f t="shared" si="1182"/>
        <v>20254RMB</v>
      </c>
      <c r="AR3896" s="206" t="str">
        <f t="shared" si="1183"/>
        <v>YAMAHA_Non_Mounter</v>
      </c>
      <c r="AS3896" s="22">
        <f t="shared" si="1184"/>
        <v>3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3691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1.073</v>
      </c>
      <c r="AB3897" s="197">
        <f t="shared" si="1174"/>
        <v>712168.14159292041</v>
      </c>
      <c r="AC3897" s="198">
        <f t="shared" si="1178"/>
        <v>85460.176991150453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19922708.646017693</v>
      </c>
      <c r="AJ3897" s="200">
        <f t="shared" si="1173"/>
        <v>2390725.0375221241</v>
      </c>
      <c r="AK3897" s="201">
        <f t="shared" si="1180"/>
        <v>0.12000000000000005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3691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1.073</v>
      </c>
      <c r="AB3898" s="197">
        <f t="shared" si="1174"/>
        <v>712168.14159292041</v>
      </c>
      <c r="AC3898" s="198">
        <f t="shared" si="1178"/>
        <v>85460.176991150453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19922708.646017693</v>
      </c>
      <c r="AJ3898" s="200">
        <f t="shared" si="1173"/>
        <v>2390725.0375221241</v>
      </c>
      <c r="AK3898" s="201">
        <f t="shared" si="1180"/>
        <v>0.12000000000000005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3691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1.073</v>
      </c>
      <c r="AB3899" s="197">
        <f t="shared" si="1174"/>
        <v>712168.14159292041</v>
      </c>
      <c r="AC3899" s="198">
        <f t="shared" si="1178"/>
        <v>85460.176991150453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19922708.646017693</v>
      </c>
      <c r="AJ3899" s="200">
        <f t="shared" si="1173"/>
        <v>2390725.0375221241</v>
      </c>
      <c r="AK3899" s="201">
        <f t="shared" si="1180"/>
        <v>0.12000000000000005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3691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1.073</v>
      </c>
      <c r="AB3900" s="197">
        <f t="shared" si="1174"/>
        <v>712168.14159292041</v>
      </c>
      <c r="AC3900" s="198">
        <f t="shared" si="1178"/>
        <v>85460.176991150453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19922708.646017693</v>
      </c>
      <c r="AJ3900" s="200">
        <f t="shared" si="1173"/>
        <v>2390725.0375221241</v>
      </c>
      <c r="AK3900" s="201">
        <f t="shared" si="1180"/>
        <v>0.12000000000000005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3691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1.073</v>
      </c>
      <c r="AB3901" s="197">
        <f t="shared" si="1174"/>
        <v>712168.14159292041</v>
      </c>
      <c r="AC3901" s="198">
        <f t="shared" si="1178"/>
        <v>85460.176991150453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19922708.646017693</v>
      </c>
      <c r="AJ3901" s="200">
        <f t="shared" si="1173"/>
        <v>2390725.0375221241</v>
      </c>
      <c r="AK3901" s="201">
        <f t="shared" si="1180"/>
        <v>0.12000000000000005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3691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1.073</v>
      </c>
      <c r="AB3902" s="197">
        <f t="shared" si="1174"/>
        <v>712168.14159292041</v>
      </c>
      <c r="AC3902" s="198">
        <f t="shared" si="1178"/>
        <v>85460.176991150453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19922708.646017693</v>
      </c>
      <c r="AJ3902" s="200">
        <f t="shared" si="1173"/>
        <v>2390725.0375221241</v>
      </c>
      <c r="AK3902" s="201">
        <f t="shared" si="1180"/>
        <v>0.12000000000000005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3691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1.073</v>
      </c>
      <c r="AB3903" s="197">
        <f t="shared" si="1174"/>
        <v>712168.14159292041</v>
      </c>
      <c r="AC3903" s="198">
        <f t="shared" si="1178"/>
        <v>85460.176991150453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19922708.646017693</v>
      </c>
      <c r="AJ3903" s="200">
        <f t="shared" si="1173"/>
        <v>2390725.0375221241</v>
      </c>
      <c r="AK3903" s="201">
        <f t="shared" si="1180"/>
        <v>0.12000000000000005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3691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1.073</v>
      </c>
      <c r="AB3904" s="197">
        <f t="shared" si="1174"/>
        <v>712168.14159292041</v>
      </c>
      <c r="AC3904" s="198">
        <f t="shared" si="1178"/>
        <v>85460.176991150453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19922708.646017693</v>
      </c>
      <c r="AJ3904" s="200">
        <f t="shared" si="1173"/>
        <v>2390725.0375221241</v>
      </c>
      <c r="AK3904" s="201">
        <f t="shared" si="1180"/>
        <v>0.12000000000000005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3691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1.073</v>
      </c>
      <c r="AB3905" s="197">
        <f t="shared" si="1174"/>
        <v>712168.14159292041</v>
      </c>
      <c r="AC3905" s="198">
        <f t="shared" si="1178"/>
        <v>85460.176991150453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19922708.646017693</v>
      </c>
      <c r="AJ3905" s="200">
        <f t="shared" si="1173"/>
        <v>2390725.0375221241</v>
      </c>
      <c r="AK3905" s="201">
        <f t="shared" si="1180"/>
        <v>0.12000000000000005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3691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1.073</v>
      </c>
      <c r="AB3906" s="197">
        <f t="shared" si="1174"/>
        <v>697611.42477876111</v>
      </c>
      <c r="AC3906" s="198">
        <f t="shared" si="1178"/>
        <v>83713.370973451325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19922708.646017693</v>
      </c>
      <c r="AJ3906" s="200">
        <f t="shared" ref="AJ3906:AJ3969" si="1191">IF(P3906="C66 SERVICE","",SUMIFS(AC:AC,F:F,F3906,G:G,G3906,E:E,E3906))</f>
        <v>2390725.0375221241</v>
      </c>
      <c r="AK3906" s="201">
        <f t="shared" si="1180"/>
        <v>0.12000000000000005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3691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1.073</v>
      </c>
      <c r="AB3907" s="197">
        <f t="shared" si="1174"/>
        <v>697611.42477876111</v>
      </c>
      <c r="AC3907" s="198">
        <f t="shared" si="1178"/>
        <v>83713.370973451325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19922708.646017693</v>
      </c>
      <c r="AJ3907" s="200">
        <f t="shared" si="1191"/>
        <v>2390725.0375221241</v>
      </c>
      <c r="AK3907" s="201">
        <f t="shared" si="1180"/>
        <v>0.12000000000000005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3691</v>
      </c>
      <c r="K3908" s="29" t="s">
        <v>1831</v>
      </c>
      <c r="L3908" s="24" t="s">
        <v>3693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1.073</v>
      </c>
      <c r="AB3908" s="197">
        <f t="shared" si="1174"/>
        <v>604545.29203539819</v>
      </c>
      <c r="AC3908" s="198">
        <f t="shared" si="1178"/>
        <v>72545.435044247773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19922708.646017693</v>
      </c>
      <c r="AJ3908" s="200">
        <f t="shared" si="1191"/>
        <v>2390725.0375221241</v>
      </c>
      <c r="AK3908" s="201">
        <f t="shared" si="1180"/>
        <v>0.12000000000000005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3691</v>
      </c>
      <c r="K3909" s="29" t="s">
        <v>1831</v>
      </c>
      <c r="L3909" s="24" t="s">
        <v>3693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1.073</v>
      </c>
      <c r="AB3909" s="197">
        <f t="shared" si="1174"/>
        <v>604545.29203539819</v>
      </c>
      <c r="AC3909" s="198">
        <f t="shared" si="1178"/>
        <v>72545.435044247773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19922708.646017693</v>
      </c>
      <c r="AJ3909" s="200">
        <f t="shared" si="1191"/>
        <v>2390725.0375221241</v>
      </c>
      <c r="AK3909" s="201">
        <f t="shared" si="1180"/>
        <v>0.12000000000000005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3691</v>
      </c>
      <c r="K3910" s="29" t="s">
        <v>1831</v>
      </c>
      <c r="L3910" s="24" t="s">
        <v>3693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1.073</v>
      </c>
      <c r="AB3910" s="197">
        <f t="shared" si="1174"/>
        <v>604545.29203539819</v>
      </c>
      <c r="AC3910" s="198">
        <f t="shared" si="1178"/>
        <v>72545.435044247773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19922708.646017693</v>
      </c>
      <c r="AJ3910" s="200">
        <f t="shared" si="1191"/>
        <v>2390725.0375221241</v>
      </c>
      <c r="AK3910" s="201">
        <f t="shared" si="1180"/>
        <v>0.12000000000000005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3691</v>
      </c>
      <c r="K3911" s="29" t="s">
        <v>1831</v>
      </c>
      <c r="L3911" s="24" t="s">
        <v>3693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1.073</v>
      </c>
      <c r="AB3911" s="197">
        <f t="shared" si="1174"/>
        <v>604545.29203539819</v>
      </c>
      <c r="AC3911" s="198">
        <f t="shared" si="1178"/>
        <v>72545.435044247773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19922708.646017693</v>
      </c>
      <c r="AJ3911" s="200">
        <f t="shared" si="1191"/>
        <v>2390725.0375221241</v>
      </c>
      <c r="AK3911" s="201">
        <f t="shared" si="1180"/>
        <v>0.12000000000000005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3691</v>
      </c>
      <c r="K3912" s="29" t="s">
        <v>1831</v>
      </c>
      <c r="L3912" s="24" t="s">
        <v>3693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1.073</v>
      </c>
      <c r="AB3912" s="197">
        <f t="shared" si="1174"/>
        <v>604545.29203539819</v>
      </c>
      <c r="AC3912" s="198">
        <f t="shared" si="1178"/>
        <v>72545.435044247773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19922708.646017693</v>
      </c>
      <c r="AJ3912" s="200">
        <f t="shared" si="1191"/>
        <v>2390725.0375221241</v>
      </c>
      <c r="AK3912" s="201">
        <f t="shared" si="1180"/>
        <v>0.12000000000000005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3691</v>
      </c>
      <c r="K3913" s="29" t="s">
        <v>1831</v>
      </c>
      <c r="L3913" s="24" t="s">
        <v>3455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1.073</v>
      </c>
      <c r="AB3913" s="197">
        <f t="shared" si="1174"/>
        <v>517133.77433628321</v>
      </c>
      <c r="AC3913" s="198">
        <f t="shared" si="1178"/>
        <v>62056.052920353985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19922708.646017693</v>
      </c>
      <c r="AJ3913" s="200">
        <f t="shared" si="1191"/>
        <v>2390725.0375221241</v>
      </c>
      <c r="AK3913" s="201">
        <f t="shared" si="1180"/>
        <v>0.12000000000000005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25/26</v>
      </c>
      <c r="F3914" s="23">
        <v>2025</v>
      </c>
      <c r="G3914" s="23">
        <v>4</v>
      </c>
      <c r="H3914" s="29"/>
      <c r="I3914" s="204" t="str">
        <f t="shared" si="1177"/>
        <v>Q1</v>
      </c>
      <c r="J3914" s="188" t="s">
        <v>3691</v>
      </c>
      <c r="K3914" s="29" t="s">
        <v>1831</v>
      </c>
      <c r="L3914" s="24" t="s">
        <v>3455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1.073</v>
      </c>
      <c r="AB3914" s="197">
        <f t="shared" si="1174"/>
        <v>517133.77433628321</v>
      </c>
      <c r="AC3914" s="198">
        <f t="shared" si="1178"/>
        <v>62056.052920353985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19922708.646017693</v>
      </c>
      <c r="AJ3914" s="200">
        <f t="shared" si="1191"/>
        <v>2390725.0375221241</v>
      </c>
      <c r="AK3914" s="201">
        <f t="shared" si="1180"/>
        <v>0.12000000000000005</v>
      </c>
      <c r="AL3914" s="24"/>
      <c r="AM3914" s="24"/>
      <c r="AN3914" s="24"/>
      <c r="AO3914" s="24"/>
      <c r="AP3914" s="165" t="str">
        <f t="shared" si="1181"/>
        <v>20254</v>
      </c>
      <c r="AQ3914" s="203" t="str">
        <f t="shared" si="1182"/>
        <v>20254RMB</v>
      </c>
      <c r="AR3914" s="206" t="str">
        <f t="shared" si="1183"/>
        <v>HELLER</v>
      </c>
      <c r="AS3914" s="22">
        <f t="shared" si="1184"/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3694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1.073</v>
      </c>
      <c r="AB3915" s="197">
        <f t="shared" si="1174"/>
        <v>402633.27964601771</v>
      </c>
      <c r="AC3915" s="198">
        <f t="shared" si="1178"/>
        <v>48315.993557522124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29642370.44867257</v>
      </c>
      <c r="AJ3915" s="200">
        <f t="shared" si="1191"/>
        <v>3557084.4538407074</v>
      </c>
      <c r="AK3915" s="201">
        <f t="shared" si="1180"/>
        <v>0.11999999999999997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3694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1.073</v>
      </c>
      <c r="AB3916" s="197">
        <f t="shared" si="1174"/>
        <v>402633.27964601771</v>
      </c>
      <c r="AC3916" s="198">
        <f t="shared" si="1178"/>
        <v>48315.993557522124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29642370.44867257</v>
      </c>
      <c r="AJ3916" s="200">
        <f t="shared" si="1191"/>
        <v>3557084.4538407074</v>
      </c>
      <c r="AK3916" s="201">
        <f t="shared" si="1180"/>
        <v>0.11999999999999997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3695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1.073</v>
      </c>
      <c r="AB3917" s="197">
        <f t="shared" si="1174"/>
        <v>427300.88495575223</v>
      </c>
      <c r="AC3917" s="198">
        <f t="shared" si="1178"/>
        <v>51276.106194690263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29642370.44867257</v>
      </c>
      <c r="AJ3917" s="200">
        <f t="shared" si="1191"/>
        <v>3557084.4538407074</v>
      </c>
      <c r="AK3917" s="201">
        <f t="shared" si="1180"/>
        <v>0.11999999999999997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3695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1.073</v>
      </c>
      <c r="AB3918" s="197">
        <f t="shared" si="1174"/>
        <v>427300.88495575223</v>
      </c>
      <c r="AC3918" s="198">
        <f t="shared" si="1178"/>
        <v>51276.106194690263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29642370.44867257</v>
      </c>
      <c r="AJ3918" s="200">
        <f t="shared" si="1191"/>
        <v>3557084.4538407074</v>
      </c>
      <c r="AK3918" s="201">
        <f t="shared" si="1180"/>
        <v>0.11999999999999997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3455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18659435.486725666</v>
      </c>
      <c r="AJ3919" s="200">
        <f t="shared" si="1191"/>
        <v>2170007.1434070799</v>
      </c>
      <c r="AK3919" s="201">
        <f t="shared" si="1180"/>
        <v>0.11629543374722265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2</v>
      </c>
      <c r="D3924" s="202" t="str">
        <f t="shared" si="1187"/>
        <v>Q4</v>
      </c>
      <c r="E3924" s="33" t="str">
        <f t="shared" si="1175"/>
        <v>TBA</v>
      </c>
      <c r="F3924" s="23" t="s">
        <v>2585</v>
      </c>
      <c r="G3924" s="23" t="s">
        <v>2585</v>
      </c>
      <c r="H3924" s="29"/>
      <c r="I3924" s="204" t="str">
        <f t="shared" si="1177"/>
        <v>TBA</v>
      </c>
      <c r="J3924" s="188" t="s">
        <v>3696</v>
      </c>
      <c r="K3924" s="29" t="s">
        <v>3697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1.073</v>
      </c>
      <c r="AB3924" s="197">
        <f t="shared" ref="AB3924:AB3985" si="1192">IF(AND(R3924&lt;&gt;"C66",R3924&lt;&gt;""),Z3924/Y3924*AA3924,"")</f>
        <v>712168.14159292041</v>
      </c>
      <c r="AC3924" s="198">
        <f t="shared" si="1178"/>
        <v>85460.176991150453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18659435.486725666</v>
      </c>
      <c r="AJ3924" s="200">
        <f t="shared" si="1191"/>
        <v>2170007.1434070799</v>
      </c>
      <c r="AK3924" s="201">
        <f t="shared" si="1180"/>
        <v>0.11629543374722265</v>
      </c>
      <c r="AL3924" s="24"/>
      <c r="AM3924" s="24"/>
      <c r="AN3924" s="24"/>
      <c r="AO3924" s="24"/>
      <c r="AP3924" s="165" t="str">
        <f t="shared" si="1181"/>
        <v>TBATBA</v>
      </c>
      <c r="AQ3924" s="203" t="str">
        <f t="shared" si="1182"/>
        <v>TBATBARMB</v>
      </c>
      <c r="AR3924" s="206" t="str">
        <f t="shared" si="1183"/>
        <v>YAMAHA_Mounter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>FY 24/25</v>
      </c>
      <c r="B3925" s="23">
        <v>2025</v>
      </c>
      <c r="C3925" s="23">
        <v>2</v>
      </c>
      <c r="D3925" s="202" t="str">
        <f t="shared" si="1187"/>
        <v>Q4</v>
      </c>
      <c r="E3925" s="33" t="str">
        <f t="shared" si="1175"/>
        <v>TBA</v>
      </c>
      <c r="F3925" s="23" t="s">
        <v>2585</v>
      </c>
      <c r="G3925" s="23" t="s">
        <v>2585</v>
      </c>
      <c r="H3925" s="29"/>
      <c r="I3925" s="204" t="str">
        <f t="shared" si="1177"/>
        <v>TBA</v>
      </c>
      <c r="J3925" s="188" t="s">
        <v>3696</v>
      </c>
      <c r="K3925" s="29" t="s">
        <v>3697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1.073</v>
      </c>
      <c r="AB3925" s="197">
        <f t="shared" si="1192"/>
        <v>588725.66371681425</v>
      </c>
      <c r="AC3925" s="198">
        <f t="shared" si="1178"/>
        <v>70647.079646017708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18659435.486725666</v>
      </c>
      <c r="AJ3925" s="200">
        <f t="shared" si="1191"/>
        <v>2170007.1434070799</v>
      </c>
      <c r="AK3925" s="201">
        <f t="shared" si="1180"/>
        <v>0.11629543374722265</v>
      </c>
      <c r="AL3925" s="24"/>
      <c r="AM3925" s="24"/>
      <c r="AN3925" s="24"/>
      <c r="AO3925" s="24"/>
      <c r="AP3925" s="165" t="str">
        <f t="shared" si="1181"/>
        <v>TBATBA</v>
      </c>
      <c r="AQ3925" s="203" t="str">
        <f t="shared" si="1182"/>
        <v>TBATBARMB</v>
      </c>
      <c r="AR3925" s="206" t="str">
        <f t="shared" si="1183"/>
        <v>YAMAHA_Mounter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8"/>
    </row>
    <row r="4003" spans="9:30">
      <c r="AD4003" s="229"/>
    </row>
    <row r="4007" spans="9:30">
      <c r="I4007" s="238"/>
    </row>
    <row r="4011" spans="9:30">
      <c r="K4011" s="247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zoomScale="70" zoomScaleNormal="70" workbookViewId="0">
      <selection activeCell="AD13" sqref="AD1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5.0599999999999999E-2</v>
      </c>
      <c r="L2" s="182">
        <v>1.0640000000000001</v>
      </c>
      <c r="M2" s="47"/>
      <c r="N2" s="107"/>
      <c r="O2" s="48"/>
      <c r="P2" s="265"/>
      <c r="Q2" s="176" t="s">
        <v>53</v>
      </c>
      <c r="R2" s="245">
        <v>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5.11E-2</v>
      </c>
      <c r="L3" s="182">
        <v>1.073</v>
      </c>
      <c r="M3" s="47"/>
      <c r="N3" s="107"/>
      <c r="O3" s="48"/>
      <c r="P3" s="266" t="s">
        <v>3204</v>
      </c>
      <c r="Q3" s="177" t="s">
        <v>52</v>
      </c>
      <c r="R3" s="246">
        <v>7000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5.11E-2</v>
      </c>
      <c r="L4" s="182">
        <v>1.073</v>
      </c>
      <c r="M4" s="47"/>
      <c r="N4" s="107"/>
      <c r="O4" s="48"/>
      <c r="P4" s="266"/>
      <c r="Q4" s="177" t="s">
        <v>51</v>
      </c>
      <c r="R4" s="246">
        <v>34000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6"/>
      <c r="Q5" s="178" t="s">
        <v>50</v>
      </c>
      <c r="R5" s="246">
        <v>120000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3388</v>
      </c>
      <c r="Q10" s="255"/>
      <c r="R10" s="255"/>
      <c r="S10" s="255"/>
      <c r="T10" s="255"/>
      <c r="U10" s="255"/>
      <c r="V10" s="255"/>
      <c r="AB10" s="258" t="s">
        <v>3389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2</v>
      </c>
      <c r="S13" s="79">
        <f>IF(R13="","",SUMIFS(raw_sheet!AB:AB,raw_sheet!E:E,list!P13,raw_sheet!F:F,list!Q13,raw_sheet!G:G,list!R13,raw_sheet!R:R,list!$S$12))</f>
        <v>27169006.532743365</v>
      </c>
      <c r="T13" s="79">
        <f>IF(R13="","",SUMIFS(raw_sheet!AB:AB,raw_sheet!E:E,list!P13,raw_sheet!F:F,list!Q13,raw_sheet!G:G,list!R13,raw_sheet!R:R,list!$T$12))</f>
        <v>2473363.9159292034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29642370.44867257</v>
      </c>
      <c r="AB13" s="150" t="s">
        <v>3173</v>
      </c>
      <c r="AC13" s="150">
        <v>2025</v>
      </c>
      <c r="AD13" s="150">
        <v>2</v>
      </c>
      <c r="AE13" s="79">
        <f>IF(AD13="","",SUMIFS(raw_sheet!AB:AB,raw_sheet!A:A,list!AB13,raw_sheet!B:B,list!AC13,raw_sheet!C:C,list!AD13,raw_sheet!S:S,list!$AE$12))</f>
        <v>0</v>
      </c>
      <c r="AF13" s="79">
        <f>IF(AD13="","",SUMIFS(raw_sheet!AB:AB,raw_sheet!A:A,list!AB13,raw_sheet!B:B,list!AC13,raw_sheet!C:C,list!AD13,raw_sheet!S:S,list!$AF$12))</f>
        <v>0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1300893.8053097348</v>
      </c>
      <c r="AI13" s="80">
        <f>IF(AD13="","",SUMIFS(raw_sheet!AB:AB,raw_sheet!A:A,list!AB13,raw_sheet!B:B,list!AC13,raw_sheet!C:C,list!AD13))</f>
        <v>1300893.8053097348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3</v>
      </c>
      <c r="S14" s="79">
        <f>IF(R14="","",SUMIFS(raw_sheet!AB:AB,raw_sheet!E:E,list!P14,raw_sheet!F:F,list!Q14,raw_sheet!G:G,list!R14,raw_sheet!R:R,list!$S$12))</f>
        <v>11507404.508849557</v>
      </c>
      <c r="T14" s="79">
        <f>IF(R14="","",SUMIFS(raw_sheet!AB:AB,raw_sheet!E:E,list!P14,raw_sheet!F:F,list!Q14,raw_sheet!G:G,list!R14,raw_sheet!R:R,list!$T$12))</f>
        <v>768856.7256637169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12276261.234513273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3698</v>
      </c>
      <c r="Q15" s="150">
        <v>2025</v>
      </c>
      <c r="R15" s="150">
        <v>4</v>
      </c>
      <c r="S15" s="79">
        <f>IF(R15="","",SUMIFS(raw_sheet!AB:AB,raw_sheet!E:E,list!P15,raw_sheet!F:F,list!Q15,raw_sheet!G:G,list!R15,raw_sheet!R:R,list!$S$12))</f>
        <v>12746641.78761062</v>
      </c>
      <c r="T15" s="79">
        <f>IF(R15="","",SUMIFS(raw_sheet!AB:AB,raw_sheet!E:E,list!P15,raw_sheet!F:F,list!Q15,raw_sheet!G:G,list!R15,raw_sheet!R:R,list!$T$12))</f>
        <v>7176066.8584070792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19922708.646017693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0</v>
      </c>
      <c r="AK18" s="124" cm="1">
        <f t="array" ref="AK18">IFERROR(SUMPRODUCT((AD21:AD150="EAST")*(AJ21:AJ150)),0)</f>
        <v>0</v>
      </c>
      <c r="AL18" s="124" cm="1">
        <f t="array" ref="AL18">IFERROR(SUMPRODUCT((AD21:AD150="NORTH")*(AJ21:AJ150)),0)</f>
        <v>1370000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9" t="s">
        <v>3312</v>
      </c>
      <c r="D19" s="250"/>
      <c r="E19" s="251"/>
      <c r="F19" s="38"/>
      <c r="M19" s="47"/>
      <c r="N19" s="107"/>
      <c r="O19" s="39"/>
      <c r="P19" s="267" t="s">
        <v>3340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3214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.2" thickBot="1">
      <c r="A20" s="167"/>
      <c r="B20" s="168"/>
      <c r="C20" s="249" t="s">
        <v>3215</v>
      </c>
      <c r="D20" s="25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.2" thickBot="1">
      <c r="A21" s="167"/>
      <c r="B21" s="168"/>
      <c r="C21" s="249" t="s">
        <v>3226</v>
      </c>
      <c r="D21" s="250"/>
      <c r="E21" s="146">
        <v>2025</v>
      </c>
      <c r="M21" s="47"/>
      <c r="N21" s="107"/>
      <c r="O21" s="39"/>
      <c r="P21" s="15" cm="1">
        <f t="array" ref="P21:Z69">_xlfn.CHOOSECOLS(_xlfn._xlws.FILTER(raw_sheet!E:AQ,(raw_sheet!F:F=list!Q13)*(raw_sheet!E:E=list!P13)*(raw_sheet!G:G=list!R13)*(raw_sheet!G:G&lt;&gt;"Cancel"),""),2,3,15,6,7,8,10,19,23,24,26)</f>
        <v>2025</v>
      </c>
      <c r="Q21" s="13">
        <v>2</v>
      </c>
      <c r="R21" s="13" t="str">
        <v>EAST</v>
      </c>
      <c r="S21" s="13" t="str">
        <v>C28SHA20241008/ZQR</v>
      </c>
      <c r="T21" s="13" t="str">
        <v>江苏中科朗恩斯</v>
      </c>
      <c r="U21" s="13" t="str">
        <v>YSi-V</v>
      </c>
      <c r="V21" s="13">
        <v>1</v>
      </c>
      <c r="W21" s="92" t="str">
        <v>RMB</v>
      </c>
      <c r="X21" s="97">
        <v>1.073</v>
      </c>
      <c r="Y21" s="92">
        <v>356084.0707964602</v>
      </c>
      <c r="Z21" s="228">
        <v>0.12</v>
      </c>
      <c r="AB21" s="15" cm="1">
        <f t="array" ref="AB21:AM22">_xlfn.CHOOSECOLS(_xlfn._xlws.FILTER(raw_sheet!A:AZ,(raw_sheet!B:B=list!AC13)*(raw_sheet!A:A=list!AB13)*(raw_sheet!C:C=list!AD13)*(raw_sheet!C:C&lt;&gt;"Cancel"),""),2,3,19,10,11,12,14,23,26,27,28,30)</f>
        <v>2025</v>
      </c>
      <c r="AC21" s="13">
        <v>2</v>
      </c>
      <c r="AD21" s="13" t="str">
        <v>NORTH</v>
      </c>
      <c r="AE21" s="13" t="str">
        <v>C49BJS20250109ZX</v>
      </c>
      <c r="AF21" s="13" t="str">
        <v>营口新山鹰</v>
      </c>
      <c r="AG21" s="13" t="str">
        <v>YSM20R</v>
      </c>
      <c r="AH21" s="13">
        <v>1</v>
      </c>
      <c r="AI21" s="92" t="str">
        <v>RMB</v>
      </c>
      <c r="AJ21" s="118">
        <v>750000</v>
      </c>
      <c r="AK21" s="97">
        <v>1.073</v>
      </c>
      <c r="AL21" s="92">
        <v>712168.14159292041</v>
      </c>
      <c r="AM21" s="228">
        <v>0.12</v>
      </c>
    </row>
    <row r="22" spans="1:39" ht="16.2" thickBot="1">
      <c r="A22" s="167"/>
      <c r="B22" s="168"/>
      <c r="C22" s="252" t="s">
        <v>3227</v>
      </c>
      <c r="D22" s="253"/>
      <c r="E22" s="150">
        <v>1</v>
      </c>
      <c r="F22" s="38"/>
      <c r="M22" s="47"/>
      <c r="N22" s="107"/>
      <c r="O22" s="39"/>
      <c r="P22" s="13">
        <v>2025</v>
      </c>
      <c r="Q22" s="13">
        <v>2</v>
      </c>
      <c r="R22" s="13" t="str">
        <v>SOUTH</v>
      </c>
      <c r="S22" s="13" t="str">
        <v>C49SZX20240168JY</v>
      </c>
      <c r="T22" s="13" t="str">
        <v>海凌科</v>
      </c>
      <c r="U22" s="13" t="str">
        <v>YSM20R</v>
      </c>
      <c r="V22" s="13">
        <v>1</v>
      </c>
      <c r="W22" s="92" t="str">
        <v>JPY</v>
      </c>
      <c r="X22" s="97">
        <v>5.11E-2</v>
      </c>
      <c r="Y22" s="92">
        <v>715400</v>
      </c>
      <c r="Z22" s="228">
        <v>0.12</v>
      </c>
      <c r="AB22" s="13">
        <v>2025</v>
      </c>
      <c r="AC22" s="13">
        <v>2</v>
      </c>
      <c r="AD22" s="13" t="str">
        <v>NORTH</v>
      </c>
      <c r="AE22" s="13" t="str">
        <v>C49BJS20250109ZX</v>
      </c>
      <c r="AF22" s="13" t="str">
        <v>营口新山鹰</v>
      </c>
      <c r="AG22" s="13" t="str">
        <v>YSM10</v>
      </c>
      <c r="AH22" s="13">
        <v>1</v>
      </c>
      <c r="AI22" s="92" t="str">
        <v>RMB</v>
      </c>
      <c r="AJ22" s="118">
        <v>620000</v>
      </c>
      <c r="AK22" s="97">
        <v>1.073</v>
      </c>
      <c r="AL22" s="92">
        <v>588725.66371681425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2</v>
      </c>
      <c r="R23" s="13" t="str">
        <v>SOUTH</v>
      </c>
      <c r="S23" s="13" t="str">
        <v>C49SZX20240168JY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5.11E-2</v>
      </c>
      <c r="Y23" s="92">
        <v>715400</v>
      </c>
      <c r="Z23" s="228">
        <v>0.12</v>
      </c>
      <c r="AB23" s="13"/>
      <c r="AC23" s="13"/>
      <c r="AD23" s="13"/>
      <c r="AE23" s="13"/>
      <c r="AF23" s="13"/>
      <c r="AG23" s="13"/>
      <c r="AH23" s="13"/>
      <c r="AI23" s="92"/>
      <c r="AJ23" s="118"/>
      <c r="AK23" s="97"/>
      <c r="AL23" s="92"/>
      <c r="AM23" s="228"/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2</v>
      </c>
      <c r="R24" s="13" t="str">
        <v>SOUTH</v>
      </c>
      <c r="S24" s="13" t="str">
        <v>C49SZX20240168JY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5.11E-2</v>
      </c>
      <c r="Y24" s="92">
        <v>715400</v>
      </c>
      <c r="Z24" s="228">
        <v>0.12</v>
      </c>
      <c r="AB24" s="13"/>
      <c r="AC24" s="13"/>
      <c r="AD24" s="13"/>
      <c r="AE24" s="13"/>
      <c r="AF24" s="13"/>
      <c r="AG24" s="13"/>
      <c r="AH24" s="13"/>
      <c r="AI24" s="92"/>
      <c r="AJ24" s="118"/>
      <c r="AK24" s="97"/>
      <c r="AL24" s="92"/>
      <c r="AM24" s="228"/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2</v>
      </c>
      <c r="R25" s="13" t="str">
        <v>SOUTH</v>
      </c>
      <c r="S25" s="13" t="str">
        <v>C49SZX20240168JY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5.11E-2</v>
      </c>
      <c r="Y25" s="92">
        <v>715400</v>
      </c>
      <c r="Z25" s="228">
        <v>0.12</v>
      </c>
      <c r="AB25" s="13"/>
      <c r="AC25" s="13"/>
      <c r="AD25" s="13"/>
      <c r="AE25" s="13"/>
      <c r="AF25" s="13"/>
      <c r="AG25" s="13"/>
      <c r="AH25" s="13"/>
      <c r="AI25" s="92"/>
      <c r="AJ25" s="118"/>
      <c r="AK25" s="97"/>
      <c r="AL25" s="92"/>
      <c r="AM25" s="228"/>
    </row>
    <row r="26" spans="1:39">
      <c r="A26" s="167"/>
      <c r="B26" s="168"/>
      <c r="P26" s="13">
        <v>2025</v>
      </c>
      <c r="Q26" s="13">
        <v>2</v>
      </c>
      <c r="R26" s="13" t="str">
        <v>SOUTH</v>
      </c>
      <c r="S26" s="13" t="str">
        <v>C49SZX20240183MZ</v>
      </c>
      <c r="T26" s="13" t="str">
        <v>德谦成</v>
      </c>
      <c r="U26" s="13" t="str">
        <v>YSM20R</v>
      </c>
      <c r="V26" s="13">
        <v>1</v>
      </c>
      <c r="W26" s="92" t="str">
        <v>JPY</v>
      </c>
      <c r="X26" s="97">
        <v>5.11E-2</v>
      </c>
      <c r="Y26" s="92">
        <v>705180</v>
      </c>
      <c r="Z26" s="228">
        <v>0.12</v>
      </c>
      <c r="AB26" s="13"/>
      <c r="AC26" s="13"/>
      <c r="AD26" s="13"/>
      <c r="AE26" s="13"/>
      <c r="AF26" s="13"/>
      <c r="AG26" s="13"/>
      <c r="AH26" s="13"/>
      <c r="AI26" s="92"/>
      <c r="AJ26" s="118"/>
      <c r="AK26" s="97"/>
      <c r="AL26" s="92"/>
      <c r="AM26" s="228"/>
    </row>
    <row r="27" spans="1:39">
      <c r="A27" s="167"/>
      <c r="B27" s="168"/>
      <c r="P27" s="13">
        <v>2025</v>
      </c>
      <c r="Q27" s="13">
        <v>2</v>
      </c>
      <c r="R27" s="13" t="str">
        <v>SOUTH</v>
      </c>
      <c r="S27" s="13" t="str">
        <v>C49SZX20240183MZ</v>
      </c>
      <c r="T27" s="13" t="str">
        <v>德谦成</v>
      </c>
      <c r="U27" s="13" t="str">
        <v>YSM20R</v>
      </c>
      <c r="V27" s="13">
        <v>1</v>
      </c>
      <c r="W27" s="92" t="str">
        <v>JPY</v>
      </c>
      <c r="X27" s="97">
        <v>5.11E-2</v>
      </c>
      <c r="Y27" s="92">
        <v>705180</v>
      </c>
      <c r="Z27" s="228">
        <v>0.12</v>
      </c>
      <c r="AB27" s="13"/>
      <c r="AC27" s="13"/>
      <c r="AD27" s="13"/>
      <c r="AE27" s="13"/>
      <c r="AF27" s="13"/>
      <c r="AG27" s="13"/>
      <c r="AH27" s="13"/>
      <c r="AI27" s="92"/>
      <c r="AJ27" s="118"/>
      <c r="AK27" s="97"/>
      <c r="AL27" s="92"/>
      <c r="AM27" s="228"/>
    </row>
    <row r="28" spans="1:39">
      <c r="A28" s="167"/>
      <c r="B28" s="168"/>
      <c r="P28" s="13">
        <v>2025</v>
      </c>
      <c r="Q28" s="13">
        <v>2</v>
      </c>
      <c r="R28" s="13" t="str">
        <v>SOUTH</v>
      </c>
      <c r="S28" s="13" t="str">
        <v>C49SZX20240183MZ</v>
      </c>
      <c r="T28" s="13" t="str">
        <v>德谦成</v>
      </c>
      <c r="U28" s="13" t="str">
        <v>YSM20R</v>
      </c>
      <c r="V28" s="13">
        <v>1</v>
      </c>
      <c r="W28" s="92" t="str">
        <v>JPY</v>
      </c>
      <c r="X28" s="97">
        <v>5.11E-2</v>
      </c>
      <c r="Y28" s="92">
        <v>705180</v>
      </c>
      <c r="Z28" s="228">
        <v>0.12</v>
      </c>
      <c r="AB28" s="13"/>
      <c r="AC28" s="13"/>
      <c r="AD28" s="13"/>
      <c r="AE28" s="13"/>
      <c r="AF28" s="13"/>
      <c r="AG28" s="13"/>
      <c r="AH28" s="13"/>
      <c r="AI28" s="92"/>
      <c r="AJ28" s="118"/>
      <c r="AK28" s="97"/>
      <c r="AL28" s="92"/>
      <c r="AM28" s="228"/>
    </row>
    <row r="29" spans="1:39">
      <c r="A29" s="167"/>
      <c r="B29" s="168"/>
      <c r="P29" s="13">
        <v>2025</v>
      </c>
      <c r="Q29" s="13">
        <v>2</v>
      </c>
      <c r="R29" s="13" t="str">
        <v>SOUTH</v>
      </c>
      <c r="S29" s="13" t="str">
        <v>C49SZX20240183MZ</v>
      </c>
      <c r="T29" s="13" t="str">
        <v>德谦成</v>
      </c>
      <c r="U29" s="13" t="str">
        <v>YSM20R</v>
      </c>
      <c r="V29" s="13">
        <v>1</v>
      </c>
      <c r="W29" s="92" t="str">
        <v>JPY</v>
      </c>
      <c r="X29" s="97">
        <v>5.11E-2</v>
      </c>
      <c r="Y29" s="92">
        <v>705180</v>
      </c>
      <c r="Z29" s="228">
        <v>0.12</v>
      </c>
      <c r="AB29" s="13"/>
      <c r="AC29" s="13"/>
      <c r="AD29" s="13"/>
      <c r="AE29" s="13"/>
      <c r="AF29" s="13"/>
      <c r="AG29" s="13"/>
      <c r="AH29" s="13"/>
      <c r="AI29" s="92"/>
      <c r="AJ29" s="118"/>
      <c r="AK29" s="97"/>
      <c r="AL29" s="92"/>
      <c r="AM29" s="228"/>
    </row>
    <row r="30" spans="1:39">
      <c r="A30" s="167"/>
      <c r="B30" s="168"/>
      <c r="J30" s="17" t="s">
        <v>544</v>
      </c>
      <c r="P30" s="13">
        <v>2025</v>
      </c>
      <c r="Q30" s="13">
        <v>2</v>
      </c>
      <c r="R30" s="13" t="str">
        <v>SOUTH</v>
      </c>
      <c r="S30" s="13" t="str">
        <v>C49SZX20240183MZ</v>
      </c>
      <c r="T30" s="13" t="str">
        <v>德谦成</v>
      </c>
      <c r="U30" s="13" t="str">
        <v>YSM20R</v>
      </c>
      <c r="V30" s="13">
        <v>1</v>
      </c>
      <c r="W30" s="92" t="str">
        <v>JPY</v>
      </c>
      <c r="X30" s="97">
        <v>5.11E-2</v>
      </c>
      <c r="Y30" s="92">
        <v>705180</v>
      </c>
      <c r="Z30" s="228">
        <v>0.12</v>
      </c>
      <c r="AB30" s="13"/>
      <c r="AC30" s="13"/>
      <c r="AD30" s="13"/>
      <c r="AE30" s="13"/>
      <c r="AF30" s="13"/>
      <c r="AG30" s="13"/>
      <c r="AH30" s="13"/>
      <c r="AI30" s="92"/>
      <c r="AJ30" s="118"/>
      <c r="AK30" s="97"/>
      <c r="AL30" s="92"/>
      <c r="AM30" s="228"/>
    </row>
    <row r="31" spans="1:39">
      <c r="A31" s="167"/>
      <c r="B31" s="168"/>
      <c r="P31" s="13">
        <v>2025</v>
      </c>
      <c r="Q31" s="13">
        <v>2</v>
      </c>
      <c r="R31" s="13" t="str">
        <v>SOUTH</v>
      </c>
      <c r="S31" s="13" t="str">
        <v>C49SZX20240183MZ</v>
      </c>
      <c r="T31" s="13" t="str">
        <v>德谦成</v>
      </c>
      <c r="U31" s="13" t="str">
        <v>YSM20R</v>
      </c>
      <c r="V31" s="13">
        <v>1</v>
      </c>
      <c r="W31" s="92" t="str">
        <v>JPY</v>
      </c>
      <c r="X31" s="97">
        <v>5.11E-2</v>
      </c>
      <c r="Y31" s="92">
        <v>705180</v>
      </c>
      <c r="Z31" s="228">
        <v>0.12</v>
      </c>
      <c r="AB31" s="13"/>
      <c r="AC31" s="13"/>
      <c r="AD31" s="13"/>
      <c r="AE31" s="13"/>
      <c r="AF31" s="13"/>
      <c r="AG31" s="13"/>
      <c r="AH31" s="13"/>
      <c r="AI31" s="92"/>
      <c r="AJ31" s="118"/>
      <c r="AK31" s="97"/>
      <c r="AL31" s="92"/>
      <c r="AM31" s="228"/>
    </row>
    <row r="32" spans="1:39">
      <c r="A32" s="167"/>
      <c r="B32" s="168"/>
      <c r="P32" s="13">
        <v>2025</v>
      </c>
      <c r="Q32" s="13">
        <v>2</v>
      </c>
      <c r="R32" s="13" t="str">
        <v>SOUTH</v>
      </c>
      <c r="S32" s="13" t="str">
        <v>C49SZX20240183MZ</v>
      </c>
      <c r="T32" s="13" t="str">
        <v>德谦成</v>
      </c>
      <c r="U32" s="13" t="str">
        <v>YSM10</v>
      </c>
      <c r="V32" s="13">
        <v>1</v>
      </c>
      <c r="W32" s="92" t="str">
        <v>JPY</v>
      </c>
      <c r="X32" s="97">
        <v>5.11E-2</v>
      </c>
      <c r="Y32" s="92">
        <v>506912</v>
      </c>
      <c r="Z32" s="228">
        <v>0.12</v>
      </c>
      <c r="AB32" s="13"/>
      <c r="AC32" s="13"/>
      <c r="AD32" s="13"/>
      <c r="AE32" s="13"/>
      <c r="AF32" s="13"/>
      <c r="AG32" s="13"/>
      <c r="AH32" s="13"/>
      <c r="AI32" s="92"/>
      <c r="AJ32" s="118"/>
      <c r="AK32" s="97"/>
      <c r="AL32" s="92"/>
      <c r="AM32" s="228"/>
    </row>
    <row r="33" spans="1:39">
      <c r="A33" s="167"/>
      <c r="B33" s="168"/>
      <c r="P33" s="13">
        <v>2025</v>
      </c>
      <c r="Q33" s="13">
        <v>2</v>
      </c>
      <c r="R33" s="13" t="str">
        <v>SOUTH</v>
      </c>
      <c r="S33" s="13" t="str">
        <v>C49SZX20240183MZ</v>
      </c>
      <c r="T33" s="13" t="str">
        <v>德谦成</v>
      </c>
      <c r="U33" s="13" t="str">
        <v>YSM10</v>
      </c>
      <c r="V33" s="13">
        <v>1</v>
      </c>
      <c r="W33" s="92" t="str">
        <v>JPY</v>
      </c>
      <c r="X33" s="97">
        <v>5.11E-2</v>
      </c>
      <c r="Y33" s="92">
        <v>506912</v>
      </c>
      <c r="Z33" s="228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28"/>
    </row>
    <row r="34" spans="1:39">
      <c r="A34" s="167"/>
      <c r="B34" s="168"/>
      <c r="P34" s="13">
        <v>2025</v>
      </c>
      <c r="Q34" s="13">
        <v>2</v>
      </c>
      <c r="R34" s="13" t="str">
        <v>SOUTH</v>
      </c>
      <c r="S34" s="13" t="str">
        <v>C49SZX20240183MZ</v>
      </c>
      <c r="T34" s="13" t="str">
        <v>德谦成</v>
      </c>
      <c r="U34" s="13" t="str">
        <v>YSM10</v>
      </c>
      <c r="V34" s="13">
        <v>1</v>
      </c>
      <c r="W34" s="92" t="str">
        <v>JPY</v>
      </c>
      <c r="X34" s="97">
        <v>5.11E-2</v>
      </c>
      <c r="Y34" s="92">
        <v>506912</v>
      </c>
      <c r="Z34" s="228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8"/>
    </row>
    <row r="35" spans="1:39">
      <c r="A35" s="167"/>
      <c r="B35" s="168"/>
      <c r="P35" s="13">
        <v>2025</v>
      </c>
      <c r="Q35" s="13">
        <v>2</v>
      </c>
      <c r="R35" s="13" t="str">
        <v>SOUTH</v>
      </c>
      <c r="S35" s="13" t="str">
        <v>C49SZX20240183MZ</v>
      </c>
      <c r="T35" s="13" t="str">
        <v>德谦成</v>
      </c>
      <c r="U35" s="13" t="str">
        <v>YSM10</v>
      </c>
      <c r="V35" s="13">
        <v>1</v>
      </c>
      <c r="W35" s="92" t="str">
        <v>JPY</v>
      </c>
      <c r="X35" s="97">
        <v>5.11E-2</v>
      </c>
      <c r="Y35" s="92">
        <v>506912</v>
      </c>
      <c r="Z35" s="228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8"/>
    </row>
    <row r="36" spans="1:39">
      <c r="A36" s="167"/>
      <c r="B36" s="168"/>
      <c r="P36" s="13">
        <v>2025</v>
      </c>
      <c r="Q36" s="13">
        <v>2</v>
      </c>
      <c r="R36" s="13" t="str">
        <v>SOUTH</v>
      </c>
      <c r="S36" s="13" t="str">
        <v>C49SZX20240183MZ</v>
      </c>
      <c r="T36" s="13" t="str">
        <v>德谦成</v>
      </c>
      <c r="U36" s="13" t="str">
        <v>YSM10</v>
      </c>
      <c r="V36" s="13">
        <v>1</v>
      </c>
      <c r="W36" s="92" t="str">
        <v>JPY</v>
      </c>
      <c r="X36" s="97">
        <v>5.11E-2</v>
      </c>
      <c r="Y36" s="92">
        <v>506912</v>
      </c>
      <c r="Z36" s="228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8"/>
    </row>
    <row r="37" spans="1:39">
      <c r="A37" s="167"/>
      <c r="B37" s="168"/>
      <c r="P37" s="13">
        <v>2025</v>
      </c>
      <c r="Q37" s="13">
        <v>2</v>
      </c>
      <c r="R37" s="13" t="str">
        <v>SOUTH</v>
      </c>
      <c r="S37" s="13" t="str">
        <v>C28SZX20240184MZ</v>
      </c>
      <c r="T37" s="13" t="str">
        <v>德谦成</v>
      </c>
      <c r="U37" s="13" t="str">
        <v>YSi-V</v>
      </c>
      <c r="V37" s="13">
        <v>1</v>
      </c>
      <c r="W37" s="92" t="str">
        <v>JPY</v>
      </c>
      <c r="X37" s="97">
        <v>5.11E-2</v>
      </c>
      <c r="Y37" s="92">
        <v>398580</v>
      </c>
      <c r="Z37" s="228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8"/>
    </row>
    <row r="38" spans="1:39">
      <c r="A38" s="167"/>
      <c r="B38" s="168"/>
      <c r="P38" s="13">
        <v>2025</v>
      </c>
      <c r="Q38" s="13">
        <v>2</v>
      </c>
      <c r="R38" s="13" t="str">
        <v>SOUTH</v>
      </c>
      <c r="S38" s="13" t="str">
        <v>C49SZX20240191BY</v>
      </c>
      <c r="T38" s="13" t="str">
        <v>凯迪炫</v>
      </c>
      <c r="U38" s="13" t="str">
        <v>YSM20R</v>
      </c>
      <c r="V38" s="13">
        <v>1</v>
      </c>
      <c r="W38" s="92" t="str">
        <v>JPY</v>
      </c>
      <c r="X38" s="97">
        <v>5.11E-2</v>
      </c>
      <c r="Y38" s="92">
        <v>827820</v>
      </c>
      <c r="Z38" s="228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8"/>
    </row>
    <row r="39" spans="1:39">
      <c r="A39" s="167"/>
      <c r="B39" s="168"/>
      <c r="P39" s="13">
        <v>2025</v>
      </c>
      <c r="Q39" s="13">
        <v>2</v>
      </c>
      <c r="R39" s="13" t="str">
        <v>SOUTH</v>
      </c>
      <c r="S39" s="13" t="str">
        <v>C49SZX20240191BY</v>
      </c>
      <c r="T39" s="13" t="str">
        <v>凯迪炫</v>
      </c>
      <c r="U39" s="13" t="str">
        <v>YSM10</v>
      </c>
      <c r="V39" s="13">
        <v>1</v>
      </c>
      <c r="W39" s="92" t="str">
        <v>JPY</v>
      </c>
      <c r="X39" s="97">
        <v>5.11E-2</v>
      </c>
      <c r="Y39" s="92">
        <v>408800</v>
      </c>
      <c r="Z39" s="228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8"/>
    </row>
    <row r="40" spans="1:39">
      <c r="A40" s="103"/>
      <c r="B40" s="40"/>
      <c r="P40" s="13">
        <v>2025</v>
      </c>
      <c r="Q40" s="13">
        <v>2</v>
      </c>
      <c r="R40" s="13" t="str">
        <v>SOUTH</v>
      </c>
      <c r="S40" s="13" t="str">
        <v>C49SZX20240200SS</v>
      </c>
      <c r="T40" s="13" t="str">
        <v>乐凡</v>
      </c>
      <c r="U40" s="13" t="str">
        <v>YSM20R</v>
      </c>
      <c r="V40" s="13">
        <v>1</v>
      </c>
      <c r="W40" s="92" t="str">
        <v>JPY</v>
      </c>
      <c r="X40" s="97">
        <v>5.11E-2</v>
      </c>
      <c r="Y40" s="92">
        <v>682440.5</v>
      </c>
      <c r="Z40" s="228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8"/>
    </row>
    <row r="41" spans="1:39">
      <c r="A41" s="103"/>
      <c r="B41" s="40"/>
      <c r="P41" s="13">
        <v>2025</v>
      </c>
      <c r="Q41" s="13">
        <v>2</v>
      </c>
      <c r="R41" s="13" t="str">
        <v>SOUTH</v>
      </c>
      <c r="S41" s="13" t="str">
        <v>C49SZX20240200SS</v>
      </c>
      <c r="T41" s="13" t="str">
        <v>乐凡</v>
      </c>
      <c r="U41" s="13" t="str">
        <v>YSM20R</v>
      </c>
      <c r="V41" s="13">
        <v>1</v>
      </c>
      <c r="W41" s="92" t="str">
        <v>JPY</v>
      </c>
      <c r="X41" s="97">
        <v>5.11E-2</v>
      </c>
      <c r="Y41" s="92">
        <v>682440.5</v>
      </c>
      <c r="Z41" s="228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8"/>
    </row>
    <row r="42" spans="1:39">
      <c r="A42" s="103"/>
      <c r="B42" s="40"/>
      <c r="P42" s="13">
        <v>2025</v>
      </c>
      <c r="Q42" s="13">
        <v>2</v>
      </c>
      <c r="R42" s="13" t="str">
        <v>EAST</v>
      </c>
      <c r="S42" s="13" t="str">
        <v>C49SHA20241115/JXD</v>
      </c>
      <c r="T42" s="13" t="str">
        <v>江苏镭通智能</v>
      </c>
      <c r="U42" s="13" t="str">
        <v>YSM10</v>
      </c>
      <c r="V42" s="13">
        <v>1</v>
      </c>
      <c r="W42" s="92" t="str">
        <v>RMB</v>
      </c>
      <c r="X42" s="97">
        <v>1.073</v>
      </c>
      <c r="Y42" s="92">
        <v>740654.8672566372</v>
      </c>
      <c r="Z42" s="228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8"/>
    </row>
    <row r="43" spans="1:39">
      <c r="A43" s="103"/>
      <c r="B43" s="40"/>
      <c r="P43" s="13">
        <v>2025</v>
      </c>
      <c r="Q43" s="13">
        <v>2</v>
      </c>
      <c r="R43" s="13" t="str">
        <v>SOUTH</v>
      </c>
      <c r="S43" s="13" t="str">
        <v>C49SZX20240192DZ</v>
      </c>
      <c r="T43" s="13" t="str">
        <v>深圳健科</v>
      </c>
      <c r="U43" s="13" t="str">
        <v>YSM20R</v>
      </c>
      <c r="V43" s="13">
        <v>1</v>
      </c>
      <c r="W43" s="92" t="str">
        <v>JPY</v>
      </c>
      <c r="X43" s="97">
        <v>5.11E-2</v>
      </c>
      <c r="Y43" s="92">
        <v>689850</v>
      </c>
      <c r="Z43" s="228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8"/>
    </row>
    <row r="44" spans="1:39">
      <c r="A44" s="103"/>
      <c r="B44" s="40"/>
      <c r="P44" s="13">
        <v>2025</v>
      </c>
      <c r="Q44" s="13">
        <v>2</v>
      </c>
      <c r="R44" s="13" t="str">
        <v>SOUTH</v>
      </c>
      <c r="S44" s="13" t="str">
        <v>C49SZX20240192DZ</v>
      </c>
      <c r="T44" s="13" t="str">
        <v>深圳健科</v>
      </c>
      <c r="U44" s="13" t="str">
        <v>YSM20R</v>
      </c>
      <c r="V44" s="13">
        <v>1</v>
      </c>
      <c r="W44" s="92" t="str">
        <v>JPY</v>
      </c>
      <c r="X44" s="97">
        <v>5.11E-2</v>
      </c>
      <c r="Y44" s="92">
        <v>689850</v>
      </c>
      <c r="Z44" s="228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8"/>
    </row>
    <row r="45" spans="1:39">
      <c r="A45" s="103"/>
      <c r="B45" s="40"/>
      <c r="P45" s="13">
        <v>2025</v>
      </c>
      <c r="Q45" s="13">
        <v>2</v>
      </c>
      <c r="R45" s="13" t="str">
        <v>SOUTH</v>
      </c>
      <c r="S45" s="13" t="str">
        <v>C49SZX20240192DZ</v>
      </c>
      <c r="T45" s="13" t="str">
        <v>深圳健科</v>
      </c>
      <c r="U45" s="13" t="str">
        <v>YSM10</v>
      </c>
      <c r="V45" s="13">
        <v>1</v>
      </c>
      <c r="W45" s="92" t="str">
        <v>JPY</v>
      </c>
      <c r="X45" s="97">
        <v>5.11E-2</v>
      </c>
      <c r="Y45" s="92">
        <v>511000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2</v>
      </c>
      <c r="R46" s="13" t="str">
        <v>EAST</v>
      </c>
      <c r="S46" s="13" t="str">
        <v>C49SHA20241203/HZY</v>
      </c>
      <c r="T46" s="13" t="str">
        <v>浙江德茵</v>
      </c>
      <c r="U46" s="13" t="str">
        <v>YSM10</v>
      </c>
      <c r="V46" s="13">
        <v>1</v>
      </c>
      <c r="W46" s="92" t="str">
        <v>RMB</v>
      </c>
      <c r="X46" s="97">
        <v>1.073</v>
      </c>
      <c r="Y46" s="92">
        <v>588725.66371681425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2</v>
      </c>
      <c r="R47" s="13" t="str">
        <v>SOUTH</v>
      </c>
      <c r="S47" s="13" t="str">
        <v>C49SZX20240209JL/4600006197</v>
      </c>
      <c r="T47" s="13" t="str">
        <v>高伟</v>
      </c>
      <c r="U47" s="13" t="str">
        <v>YSM10</v>
      </c>
      <c r="V47" s="13">
        <v>1</v>
      </c>
      <c r="W47" s="92" t="str">
        <v>USD</v>
      </c>
      <c r="X47" s="97">
        <v>7.8</v>
      </c>
      <c r="Y47" s="92">
        <v>468000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2</v>
      </c>
      <c r="R48" s="13" t="str">
        <v>SOUTH</v>
      </c>
      <c r="S48" s="13" t="str">
        <v>C49SZX20240209JL/4600006197</v>
      </c>
      <c r="T48" s="13" t="str">
        <v>高伟</v>
      </c>
      <c r="U48" s="13" t="str">
        <v>YSM10</v>
      </c>
      <c r="V48" s="13">
        <v>1</v>
      </c>
      <c r="W48" s="92" t="str">
        <v>USD</v>
      </c>
      <c r="X48" s="97">
        <v>7.8</v>
      </c>
      <c r="Y48" s="92">
        <v>468000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2</v>
      </c>
      <c r="R49" s="13" t="str">
        <v>EAST</v>
      </c>
      <c r="S49" s="13" t="str">
        <v>C28SHA20241217/ZQR</v>
      </c>
      <c r="T49" s="13" t="str">
        <v>上海和贤</v>
      </c>
      <c r="U49" s="13" t="str">
        <v>HELLER 2043MK5 N2</v>
      </c>
      <c r="V49" s="13">
        <v>1</v>
      </c>
      <c r="W49" s="92" t="str">
        <v>RMB</v>
      </c>
      <c r="X49" s="97">
        <v>1.073</v>
      </c>
      <c r="Y49" s="92">
        <v>492345.57522123895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2</v>
      </c>
      <c r="R50" s="13" t="str">
        <v>SOUTH</v>
      </c>
      <c r="S50" s="13" t="str">
        <v>C49SZX20250001MZ</v>
      </c>
      <c r="T50" s="13" t="str">
        <v>芯隆</v>
      </c>
      <c r="U50" s="13" t="str">
        <v>YSM10</v>
      </c>
      <c r="V50" s="13">
        <v>1</v>
      </c>
      <c r="W50" s="92" t="str">
        <v>JPY</v>
      </c>
      <c r="X50" s="97">
        <v>5.11E-2</v>
      </c>
      <c r="Y50" s="92">
        <v>408800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2</v>
      </c>
      <c r="R51" s="13" t="str">
        <v>SOUTH</v>
      </c>
      <c r="S51" s="13" t="str">
        <v>C49SZX20250001MZ</v>
      </c>
      <c r="T51" s="13" t="str">
        <v>芯隆</v>
      </c>
      <c r="U51" s="13" t="str">
        <v>YSM20R</v>
      </c>
      <c r="V51" s="13">
        <v>1</v>
      </c>
      <c r="W51" s="92" t="str">
        <v>JPY</v>
      </c>
      <c r="X51" s="97">
        <v>5.11E-2</v>
      </c>
      <c r="Y51" s="92">
        <v>664300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>
        <v>2025</v>
      </c>
      <c r="Q52" s="13">
        <v>2</v>
      </c>
      <c r="R52" s="13" t="str">
        <v>SOUTH</v>
      </c>
      <c r="S52" s="13" t="str">
        <v>C49SZX20250003BY</v>
      </c>
      <c r="T52" s="13" t="str">
        <v>富瑞森</v>
      </c>
      <c r="U52" s="13" t="str">
        <v>YSM20R</v>
      </c>
      <c r="V52" s="13">
        <v>1</v>
      </c>
      <c r="W52" s="92" t="str">
        <v>JPY</v>
      </c>
      <c r="X52" s="97">
        <v>5.11E-2</v>
      </c>
      <c r="Y52" s="92">
        <v>646926</v>
      </c>
      <c r="Z52" s="228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>
        <v>2025</v>
      </c>
      <c r="Q53" s="13">
        <v>2</v>
      </c>
      <c r="R53" s="13" t="str">
        <v>SOUTH</v>
      </c>
      <c r="S53" s="13" t="str">
        <v>C49SZX20250003BY</v>
      </c>
      <c r="T53" s="13" t="str">
        <v>富瑞森</v>
      </c>
      <c r="U53" s="13" t="str">
        <v>YSM10</v>
      </c>
      <c r="V53" s="13">
        <v>1</v>
      </c>
      <c r="W53" s="92" t="str">
        <v>JPY</v>
      </c>
      <c r="X53" s="97">
        <v>5.11E-2</v>
      </c>
      <c r="Y53" s="92">
        <v>459900</v>
      </c>
      <c r="Z53" s="228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>
        <v>2025</v>
      </c>
      <c r="Q54" s="13">
        <v>2</v>
      </c>
      <c r="R54" s="13" t="str">
        <v>SOUTH</v>
      </c>
      <c r="S54" s="13" t="str">
        <v>C28SZX20240212DX</v>
      </c>
      <c r="T54" s="13" t="str">
        <v>欧洋佳优</v>
      </c>
      <c r="U54" s="13" t="str">
        <v>YSi-V</v>
      </c>
      <c r="V54" s="13">
        <v>1</v>
      </c>
      <c r="W54" s="92" t="str">
        <v>JPY</v>
      </c>
      <c r="X54" s="97">
        <v>5.11E-2</v>
      </c>
      <c r="Y54" s="92">
        <v>371752.5</v>
      </c>
      <c r="Z54" s="228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>
        <v>2025</v>
      </c>
      <c r="Q55" s="13">
        <v>2</v>
      </c>
      <c r="R55" s="13" t="str">
        <v>SOUTH</v>
      </c>
      <c r="S55" s="13" t="str">
        <v>C49SZX20250007JL</v>
      </c>
      <c r="T55" s="13" t="str">
        <v>倍斯特</v>
      </c>
      <c r="U55" s="13" t="str">
        <v>YSM10</v>
      </c>
      <c r="V55" s="13">
        <v>1</v>
      </c>
      <c r="W55" s="92" t="str">
        <v>JPY</v>
      </c>
      <c r="X55" s="97">
        <v>5.11E-2</v>
      </c>
      <c r="Y55" s="92">
        <v>383250</v>
      </c>
      <c r="Z55" s="228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>
        <v>2025</v>
      </c>
      <c r="Q56" s="13">
        <v>2</v>
      </c>
      <c r="R56" s="13" t="str">
        <v>SOUTH</v>
      </c>
      <c r="S56" s="13" t="str">
        <v>C49SZX20250007JL</v>
      </c>
      <c r="T56" s="13" t="str">
        <v>倍斯特</v>
      </c>
      <c r="U56" s="13" t="str">
        <v>YSM20R</v>
      </c>
      <c r="V56" s="13">
        <v>1</v>
      </c>
      <c r="W56" s="92" t="str">
        <v>JPY</v>
      </c>
      <c r="X56" s="97">
        <v>5.11E-2</v>
      </c>
      <c r="Y56" s="92">
        <v>656124</v>
      </c>
      <c r="Z56" s="228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>
        <v>2025</v>
      </c>
      <c r="Q57" s="13">
        <v>2</v>
      </c>
      <c r="R57" s="13" t="str">
        <v>SOUTH</v>
      </c>
      <c r="S57" s="13" t="str">
        <v>C49SZX20250007JL</v>
      </c>
      <c r="T57" s="13" t="str">
        <v>倍斯特</v>
      </c>
      <c r="U57" s="13" t="str">
        <v>YSM20R</v>
      </c>
      <c r="V57" s="13">
        <v>1</v>
      </c>
      <c r="W57" s="92" t="str">
        <v>JPY</v>
      </c>
      <c r="X57" s="97">
        <v>5.11E-2</v>
      </c>
      <c r="Y57" s="92">
        <v>656124</v>
      </c>
      <c r="Z57" s="228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>
        <v>2025</v>
      </c>
      <c r="Q58" s="13">
        <v>2</v>
      </c>
      <c r="R58" s="13" t="str">
        <v>SOUTH</v>
      </c>
      <c r="S58" s="13" t="str">
        <v>C49SZX20250011SQ</v>
      </c>
      <c r="T58" s="13" t="str">
        <v>旭宇盛翔</v>
      </c>
      <c r="U58" s="13" t="str">
        <v>YSM20R</v>
      </c>
      <c r="V58" s="13">
        <v>1</v>
      </c>
      <c r="W58" s="92" t="str">
        <v>JPY</v>
      </c>
      <c r="X58" s="97">
        <v>5.11E-2</v>
      </c>
      <c r="Y58" s="92">
        <v>817600</v>
      </c>
      <c r="Z58" s="228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>
        <v>2025</v>
      </c>
      <c r="Q59" s="13">
        <v>2</v>
      </c>
      <c r="R59" s="13" t="str">
        <v>EAST</v>
      </c>
      <c r="S59" s="13" t="str">
        <v>C49SHA20250103/TWB</v>
      </c>
      <c r="T59" s="13" t="str">
        <v>鹰潭鼎桥</v>
      </c>
      <c r="U59" s="13" t="str">
        <v>YSM20R</v>
      </c>
      <c r="V59" s="13">
        <v>1</v>
      </c>
      <c r="W59" s="92" t="str">
        <v>RMB</v>
      </c>
      <c r="X59" s="97">
        <v>1.073</v>
      </c>
      <c r="Y59" s="92">
        <v>625796.38938053104</v>
      </c>
      <c r="Z59" s="228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>
        <v>2025</v>
      </c>
      <c r="Q60" s="13">
        <v>2</v>
      </c>
      <c r="R60" s="13" t="str">
        <v>EAST</v>
      </c>
      <c r="S60" s="13" t="str">
        <v>C49SHA20250107/TWB</v>
      </c>
      <c r="T60" s="13" t="str">
        <v>紫光未来科技（杭州）</v>
      </c>
      <c r="U60" s="13" t="str">
        <v>YSM20R</v>
      </c>
      <c r="V60" s="13">
        <v>1</v>
      </c>
      <c r="W60" s="92" t="str">
        <v>RMB</v>
      </c>
      <c r="X60" s="97">
        <v>1.073</v>
      </c>
      <c r="Y60" s="92">
        <v>837984.51327433635</v>
      </c>
      <c r="Z60" s="228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>
        <v>2025</v>
      </c>
      <c r="Q61" s="13">
        <v>2</v>
      </c>
      <c r="R61" s="13" t="str">
        <v>EAST</v>
      </c>
      <c r="S61" s="13" t="str">
        <v>C49SHA20250107/TWB</v>
      </c>
      <c r="T61" s="13" t="str">
        <v>紫光未来科技（杭州）</v>
      </c>
      <c r="U61" s="13" t="str">
        <v>YSM20R</v>
      </c>
      <c r="V61" s="13">
        <v>1</v>
      </c>
      <c r="W61" s="92" t="str">
        <v>RMB</v>
      </c>
      <c r="X61" s="97">
        <v>1.073</v>
      </c>
      <c r="Y61" s="90">
        <v>837984.51327433635</v>
      </c>
      <c r="Z61" s="228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>
        <v>2025</v>
      </c>
      <c r="Q62" s="13">
        <v>2</v>
      </c>
      <c r="R62" s="13" t="str">
        <v>EAST</v>
      </c>
      <c r="S62" s="13" t="str">
        <v>C49SHA20250107/TWB</v>
      </c>
      <c r="T62" s="13" t="str">
        <v>紫光未来科技（杭州）</v>
      </c>
      <c r="U62" s="13" t="str">
        <v>YSM10</v>
      </c>
      <c r="V62" s="13">
        <v>1</v>
      </c>
      <c r="W62" s="92" t="str">
        <v>RMB</v>
      </c>
      <c r="X62" s="97">
        <v>1.073</v>
      </c>
      <c r="Y62" s="90">
        <v>837984.51327433635</v>
      </c>
      <c r="Z62" s="228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>
        <v>2025</v>
      </c>
      <c r="Q63" s="13">
        <v>2</v>
      </c>
      <c r="R63" s="13" t="str">
        <v>EAST</v>
      </c>
      <c r="S63" s="13" t="str">
        <v>C49SHA20250107/TWB</v>
      </c>
      <c r="T63" s="13" t="str">
        <v>紫光未来科技（杭州）</v>
      </c>
      <c r="U63" s="13" t="str">
        <v>YSM10</v>
      </c>
      <c r="V63" s="13">
        <v>1</v>
      </c>
      <c r="W63" s="92" t="str">
        <v>RMB</v>
      </c>
      <c r="X63" s="97">
        <v>1.073</v>
      </c>
      <c r="Y63" s="90">
        <v>837984.51327433635</v>
      </c>
      <c r="Z63" s="228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>
        <v>2025</v>
      </c>
      <c r="Q64" s="13">
        <v>2</v>
      </c>
      <c r="R64" s="13" t="str">
        <v>SOUTH</v>
      </c>
      <c r="S64" s="13" t="str">
        <v>C49SZX20250013MZ</v>
      </c>
      <c r="T64" s="13" t="str">
        <v>魔乐视</v>
      </c>
      <c r="U64" s="13" t="str">
        <v>YSM20R</v>
      </c>
      <c r="V64" s="13">
        <v>1</v>
      </c>
      <c r="W64" s="92" t="str">
        <v>JPY</v>
      </c>
      <c r="X64" s="97">
        <v>5.11E-2</v>
      </c>
      <c r="Y64" s="90">
        <v>654080</v>
      </c>
      <c r="Z64" s="228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>
        <v>2025</v>
      </c>
      <c r="Q65" s="13">
        <v>2</v>
      </c>
      <c r="R65" s="13" t="str">
        <v>SOUTH</v>
      </c>
      <c r="S65" s="13" t="str">
        <v>C49SZX20250013MZ</v>
      </c>
      <c r="T65" s="13" t="str">
        <v>魔乐视</v>
      </c>
      <c r="U65" s="13" t="str">
        <v>YSM20R</v>
      </c>
      <c r="V65" s="13">
        <v>1</v>
      </c>
      <c r="W65" s="92" t="str">
        <v>JPY</v>
      </c>
      <c r="X65" s="97">
        <v>5.11E-2</v>
      </c>
      <c r="Y65" s="90">
        <v>654080</v>
      </c>
      <c r="Z65" s="228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>
        <v>2025</v>
      </c>
      <c r="Q66" s="13">
        <v>2</v>
      </c>
      <c r="R66" s="13" t="str">
        <v>WEST</v>
      </c>
      <c r="S66" s="13" t="str">
        <v>C49CTU20250118/FZM</v>
      </c>
      <c r="T66" s="13" t="str">
        <v>四川蓝景光电</v>
      </c>
      <c r="U66" s="13" t="str">
        <v>YSM10</v>
      </c>
      <c r="V66" s="13">
        <v>1</v>
      </c>
      <c r="W66" s="92" t="str">
        <v>RMB</v>
      </c>
      <c r="X66" s="97">
        <v>1.073</v>
      </c>
      <c r="Y66" s="90">
        <v>402633.27964601771</v>
      </c>
      <c r="Z66" s="228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>
        <v>2025</v>
      </c>
      <c r="Q67" s="13">
        <v>2</v>
      </c>
      <c r="R67" s="13" t="str">
        <v>WEST</v>
      </c>
      <c r="S67" s="13" t="str">
        <v>C49CTU20250118/FZM</v>
      </c>
      <c r="T67" s="13" t="str">
        <v>四川蓝景光电</v>
      </c>
      <c r="U67" s="13" t="str">
        <v>YSM10</v>
      </c>
      <c r="V67" s="13">
        <v>1</v>
      </c>
      <c r="W67" s="92" t="str">
        <v>RMB</v>
      </c>
      <c r="X67" s="97">
        <v>1.073</v>
      </c>
      <c r="Y67" s="90">
        <v>402633.27964601771</v>
      </c>
      <c r="Z67" s="228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>
        <v>2025</v>
      </c>
      <c r="Q68" s="13">
        <v>2</v>
      </c>
      <c r="R68" s="13" t="str">
        <v>WEST</v>
      </c>
      <c r="S68" s="13" t="str">
        <v>C28XIY20250122/LJY</v>
      </c>
      <c r="T68" s="13" t="str">
        <v>河南铨宝</v>
      </c>
      <c r="U68" s="13" t="str">
        <v>YSi-V</v>
      </c>
      <c r="V68" s="13">
        <v>1</v>
      </c>
      <c r="W68" s="92" t="str">
        <v>RMB</v>
      </c>
      <c r="X68" s="97">
        <v>1.073</v>
      </c>
      <c r="Y68" s="90">
        <v>427300.88495575223</v>
      </c>
      <c r="Z68" s="228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>
        <v>2025</v>
      </c>
      <c r="Q69" s="13">
        <v>2</v>
      </c>
      <c r="R69" s="13" t="str">
        <v>WEST</v>
      </c>
      <c r="S69" s="13" t="str">
        <v>C28XIY20250122/LJY</v>
      </c>
      <c r="T69" s="13" t="str">
        <v>河南铨宝</v>
      </c>
      <c r="U69" s="13" t="str">
        <v>YSi-V</v>
      </c>
      <c r="V69" s="13">
        <v>1</v>
      </c>
      <c r="W69" s="92" t="str">
        <v>RMB</v>
      </c>
      <c r="X69" s="97">
        <v>1.073</v>
      </c>
      <c r="Y69" s="90">
        <v>427300.88495575223</v>
      </c>
      <c r="Z69" s="228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8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8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8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8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3699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3698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4" t="s">
        <v>3270</v>
      </c>
      <c r="G49" s="110">
        <v>44896</v>
      </c>
    </row>
    <row r="50" spans="6:7">
      <c r="F50" s="244" t="s">
        <v>3271</v>
      </c>
      <c r="G50" s="110">
        <v>44927</v>
      </c>
    </row>
    <row r="51" spans="6:7">
      <c r="F51" s="244" t="s">
        <v>3272</v>
      </c>
      <c r="G51" s="110">
        <v>44958</v>
      </c>
    </row>
    <row r="52" spans="6:7">
      <c r="F52" s="244" t="s">
        <v>3274</v>
      </c>
      <c r="G52" s="110">
        <v>44986</v>
      </c>
    </row>
    <row r="53" spans="6:7">
      <c r="F53" s="244" t="s">
        <v>3276</v>
      </c>
      <c r="G53" s="110">
        <v>45017</v>
      </c>
    </row>
    <row r="54" spans="6:7">
      <c r="F54" s="244" t="s">
        <v>3277</v>
      </c>
      <c r="G54" s="110">
        <v>45047</v>
      </c>
    </row>
    <row r="55" spans="6:7">
      <c r="F55" s="244" t="s">
        <v>3279</v>
      </c>
      <c r="G55" s="110">
        <v>45078</v>
      </c>
    </row>
    <row r="56" spans="6:7">
      <c r="F56" s="244" t="s">
        <v>3281</v>
      </c>
      <c r="G56" s="110">
        <v>45108</v>
      </c>
    </row>
    <row r="57" spans="6:7">
      <c r="F57" s="244" t="s">
        <v>3283</v>
      </c>
      <c r="G57" s="110">
        <v>45139</v>
      </c>
    </row>
    <row r="58" spans="6:7">
      <c r="F58" s="244" t="s">
        <v>3285</v>
      </c>
      <c r="G58" s="110">
        <v>45170</v>
      </c>
    </row>
    <row r="59" spans="6:7">
      <c r="F59" s="244" t="s">
        <v>3286</v>
      </c>
      <c r="G59" s="110">
        <v>45200</v>
      </c>
    </row>
    <row r="60" spans="6:7">
      <c r="F60" s="244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  <ds:schemaRef ds:uri="dcec4b07-66e7-4e8f-b2bb-0bd07e3b5177"/>
    <ds:schemaRef ds:uri="http://purl.org/dc/elements/1.1/"/>
    <ds:schemaRef ds:uri="efa1766b-290e-4930-94b4-5079da17b09c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2025-02-12T02:40:06Z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