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-my.sharepoint.com/personal/dorothyyeung_ese_com_hk/Documents/Desktop/"/>
    </mc:Choice>
  </mc:AlternateContent>
  <xr:revisionPtr revIDLastSave="1" documentId="14_{C6BAE462-C37C-4C8A-B367-ADCF31B03A56}" xr6:coauthVersionLast="47" xr6:coauthVersionMax="47" xr10:uidLastSave="{22585DBB-F112-4285-A8A0-0C142D3560FF}"/>
  <bookViews>
    <workbookView xWindow="-110" yWindow="-110" windowWidth="19420" windowHeight="1042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AB3877" i="1" s="1"/>
  <c r="AC3877" i="1" s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75" i="1" l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78" i="1" l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I3869" i="1"/>
  <c r="AK3869" i="1" s="1"/>
  <c r="AI3820" i="1"/>
  <c r="AI3876" i="1"/>
  <c r="AJ3906" i="1"/>
  <c r="AK3906" i="1" s="1"/>
  <c r="AJ3891" i="1"/>
  <c r="AK3891" i="1" s="1"/>
  <c r="AI3804" i="1"/>
  <c r="AI3578" i="1"/>
  <c r="AI3754" i="1"/>
  <c r="AI3971" i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J3884" i="1"/>
  <c r="AK3884" i="1" s="1"/>
  <c r="AI3806" i="1"/>
  <c r="AI3919" i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77" i="1" l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<sst xmlns="http://schemas.openxmlformats.org/spreadsheetml/2006/main" count="46258" uniqueCount="3682">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</sst>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  <numFmt numFmtId="170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0" fontId="10" fillId="0" borderId="6" xfId="0" applyNumberFormat="1" applyFont="1" applyBorder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9">
      <filters>
        <filter val="C49SZX20220049JY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965" activePane="bottomLeft" state="frozen"/>
      <selection activeCell="L1" sqref="L1"/>
      <selection pane="bottomLeft" activeCell="J2966" sqref="J2966"/>
    </sheetView>
  </sheetViews>
  <sheetFormatPr defaultColWidth="11.1640625" defaultRowHeight="15.5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189" customWidth="1"/>
    <col min="11" max="11" width="35.83203125" bestFit="1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0" width="11.1640625" customWidth="1"/>
    <col min="21" max="21" width="12.33203125" bestFit="1" customWidth="1"/>
    <col min="22" max="22" width="12" bestFit="1" customWidth="1"/>
    <col min="23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63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06" customWidth="1"/>
    <col min="45" max="45" width="11.1640625" style="15"/>
  </cols>
  <sheetData>
    <row r="1" spans="1:46" s="12" customFormat="1" ht="53.75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18148401.68141593</v>
      </c>
      <c r="AJ80" s="19">
        <f t="shared" si="24"/>
        <v>2078696.8947699117</v>
      </c>
      <c r="AK80" s="20">
        <f t="shared" si="25"/>
        <v>0.11453884100981242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5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5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5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5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 hidden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18148401.68141593</v>
      </c>
      <c r="AJ250" s="19">
        <f t="shared" si="77"/>
        <v>2078696.8947699117</v>
      </c>
      <c r="AK250" s="20">
        <f t="shared" si="78"/>
        <v>0.11453884100981242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5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18148401.68141593</v>
      </c>
      <c r="AJ310" s="19">
        <f t="shared" si="97"/>
        <v>2078696.8947699117</v>
      </c>
      <c r="AK310" s="20">
        <f t="shared" si="98"/>
        <v>0.11453884100981242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18148401.68141593</v>
      </c>
      <c r="AJ311" s="19">
        <f t="shared" si="97"/>
        <v>2078696.8947699117</v>
      </c>
      <c r="AK311" s="20">
        <f t="shared" si="98"/>
        <v>0.11453884100981242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 hidden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18148401.68141593</v>
      </c>
      <c r="AJ342" s="19">
        <f t="shared" si="116"/>
        <v>2078696.8947699117</v>
      </c>
      <c r="AK342" s="20">
        <f t="shared" si="117"/>
        <v>0.11453884100981242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 hidden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18148401.68141593</v>
      </c>
      <c r="AJ343" s="19">
        <f t="shared" si="116"/>
        <v>2078696.8947699117</v>
      </c>
      <c r="AK343" s="20">
        <f t="shared" si="117"/>
        <v>0.11453884100981242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5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5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5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5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5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5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5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5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5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18148401.68141593</v>
      </c>
      <c r="AJ505" s="19">
        <f t="shared" si="152"/>
        <v>2078696.8947699117</v>
      </c>
      <c r="AK505" s="20">
        <f t="shared" si="153"/>
        <v>0.11453884100981242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18148401.68141593</v>
      </c>
      <c r="AJ506" s="19">
        <f t="shared" si="152"/>
        <v>2078696.8947699117</v>
      </c>
      <c r="AK506" s="20">
        <f t="shared" si="153"/>
        <v>0.11453884100981242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18148401.68141593</v>
      </c>
      <c r="AJ507" s="19">
        <f t="shared" si="152"/>
        <v>2078696.8947699117</v>
      </c>
      <c r="AK507" s="20">
        <f t="shared" si="153"/>
        <v>0.11453884100981242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18148401.68141593</v>
      </c>
      <c r="AJ508" s="19">
        <f t="shared" si="152"/>
        <v>2078696.8947699117</v>
      </c>
      <c r="AK508" s="20">
        <f t="shared" si="153"/>
        <v>0.11453884100981242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 hidden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18148401.68141593</v>
      </c>
      <c r="AJ540" s="19">
        <f t="shared" si="170"/>
        <v>2078696.8947699117</v>
      </c>
      <c r="AK540" s="20">
        <f t="shared" si="171"/>
        <v>0.11453884100981242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 hidden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18148401.68141593</v>
      </c>
      <c r="AJ541" s="19">
        <f t="shared" si="170"/>
        <v>2078696.8947699117</v>
      </c>
      <c r="AK541" s="20">
        <f t="shared" si="171"/>
        <v>0.11453884100981242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 hidden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18148401.68141593</v>
      </c>
      <c r="AJ542" s="19">
        <f t="shared" si="170"/>
        <v>2078696.8947699117</v>
      </c>
      <c r="AK542" s="20">
        <f t="shared" si="171"/>
        <v>0.11453884100981242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5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 hidden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 hidden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 hidden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 hidden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 hidden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5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 hidden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 hidden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 hidden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18148401.68141593</v>
      </c>
      <c r="AJ622" s="19">
        <f t="shared" si="189"/>
        <v>2078696.8947699117</v>
      </c>
      <c r="AK622" s="20">
        <f t="shared" si="190"/>
        <v>0.11453884100981242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 hidden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18148401.68141593</v>
      </c>
      <c r="AJ633" s="19">
        <f t="shared" si="189"/>
        <v>2078696.8947699117</v>
      </c>
      <c r="AK633" s="20">
        <f t="shared" si="190"/>
        <v>0.11453884100981242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 hidden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18148401.68141593</v>
      </c>
      <c r="AJ634" s="19">
        <f t="shared" si="189"/>
        <v>2078696.8947699117</v>
      </c>
      <c r="AK634" s="20">
        <f t="shared" si="190"/>
        <v>0.11453884100981242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5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5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5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5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5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5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5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 hidden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5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7.5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7.5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7.5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7.5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5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5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5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5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 hidden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 hidden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5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7.5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5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5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7.5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7.5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7.5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5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 hidden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18148401.68141593</v>
      </c>
      <c r="AJ1429" s="19">
        <f t="shared" si="430"/>
        <v>2078696.8947699117</v>
      </c>
      <c r="AK1429" s="20">
        <f t="shared" si="431"/>
        <v>0.11453884100981242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 hidden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18148401.68141593</v>
      </c>
      <c r="AJ1430" s="19">
        <f t="shared" si="430"/>
        <v>2078696.8947699117</v>
      </c>
      <c r="AK1430" s="20">
        <f t="shared" si="431"/>
        <v>0.11453884100981242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 hidden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18148401.68141593</v>
      </c>
      <c r="AJ1434" s="19">
        <f t="shared" si="430"/>
        <v>2078696.8947699117</v>
      </c>
      <c r="AK1434" s="20">
        <f t="shared" si="431"/>
        <v>0.11453884100981242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5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 hidden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18148401.68141593</v>
      </c>
      <c r="AJ1632" s="19">
        <f t="shared" si="484"/>
        <v>2078696.8947699117</v>
      </c>
      <c r="AK1632" s="20">
        <f t="shared" si="485"/>
        <v>0.11453884100981242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 hidden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 hidden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 hidden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 hidden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5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5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5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5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5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5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5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5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5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5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5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5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5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5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5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5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5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5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5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5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5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5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 hidden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 hidden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 hidden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 hidden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 hidden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 hidden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 hidden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 hidden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 hidden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 hidden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12</v>
      </c>
      <c r="H2612" s="29"/>
      <c r="I2612" s="33" t="str">
        <f t="shared" si="764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16790764.256637167</v>
      </c>
      <c r="AJ2612" s="27">
        <f t="shared" si="768"/>
        <v>2579145.3996584071</v>
      </c>
      <c r="AK2612" s="28">
        <f t="shared" si="769"/>
        <v>0.15360500333621829</v>
      </c>
      <c r="AL2612" s="24"/>
      <c r="AM2612" s="24"/>
      <c r="AN2612" s="24"/>
      <c r="AO2612" s="24"/>
      <c r="AP2612" s="28" t="str">
        <f t="shared" si="770"/>
        <v>202412</v>
      </c>
      <c r="AQ2612" s="28" t="str">
        <f t="shared" si="771"/>
        <v>202412JPY</v>
      </c>
      <c r="AR2612" s="206" t="str">
        <f t="shared" si="772"/>
        <v>YAMAHA_Non_Mounter</v>
      </c>
      <c r="AS2612" s="22">
        <f t="shared" si="773"/>
        <v>9</v>
      </c>
      <c r="AT2612" s="24" t="str">
        <f t="shared" si="774"/>
        <v>&gt; 6 months</v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12</v>
      </c>
      <c r="H2613" s="29"/>
      <c r="I2613" s="33" t="str">
        <f t="shared" si="764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16790764.256637167</v>
      </c>
      <c r="AJ2613" s="27">
        <f t="shared" si="768"/>
        <v>2579145.3996584071</v>
      </c>
      <c r="AK2613" s="28">
        <f t="shared" si="769"/>
        <v>0.15360500333621829</v>
      </c>
      <c r="AL2613" s="24"/>
      <c r="AM2613" s="24"/>
      <c r="AN2613" s="24"/>
      <c r="AO2613" s="24"/>
      <c r="AP2613" s="28" t="str">
        <f t="shared" si="770"/>
        <v>202412</v>
      </c>
      <c r="AQ2613" s="28" t="str">
        <f t="shared" si="771"/>
        <v>202412JPY</v>
      </c>
      <c r="AR2613" s="206" t="str">
        <f t="shared" si="772"/>
        <v>YAMAHA_Non_Mounter</v>
      </c>
      <c r="AS2613" s="22">
        <f t="shared" si="773"/>
        <v>9</v>
      </c>
      <c r="AT2613" s="24" t="str">
        <f t="shared" si="774"/>
        <v>&gt; 6 months</v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7.5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20221070.111292042</v>
      </c>
      <c r="AJ2619" s="19">
        <f t="shared" si="768"/>
        <v>2426528.413355045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7.5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7.5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20221070.111292042</v>
      </c>
      <c r="AJ2679" s="19">
        <f t="shared" si="787"/>
        <v>2426528.413355045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7.5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20221070.111292042</v>
      </c>
      <c r="AJ2791" s="27">
        <f t="shared" si="826"/>
        <v>2426528.413355045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20221070.111292042</v>
      </c>
      <c r="AJ2846" s="27">
        <f t="shared" si="844"/>
        <v>2426528.413355045</v>
      </c>
      <c r="AK2846" s="28">
        <f t="shared" si="845"/>
        <v>0.12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20221070.111292042</v>
      </c>
      <c r="AJ2847" s="27">
        <f t="shared" si="844"/>
        <v>2426528.413355045</v>
      </c>
      <c r="AK2847" s="28">
        <f t="shared" si="845"/>
        <v>0.12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18148401.68141593</v>
      </c>
      <c r="AJ2965" s="19">
        <f t="shared" si="885"/>
        <v>2078696.8947699117</v>
      </c>
      <c r="AK2965" s="20">
        <f t="shared" si="886"/>
        <v>0.11453884100981242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18148401.68141593</v>
      </c>
      <c r="AJ2966" s="19">
        <f t="shared" si="885"/>
        <v>2078696.8947699117</v>
      </c>
      <c r="AK2966" s="20">
        <f t="shared" si="886"/>
        <v>0.11453884100981242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 hidden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 hidden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 hidden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18148401.68141593</v>
      </c>
      <c r="AJ3161" s="19">
        <f t="shared" si="940"/>
        <v>2078696.8947699117</v>
      </c>
      <c r="AK3161" s="20">
        <f t="shared" si="941"/>
        <v>0.11453884100981242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 hidden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5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7160983.1504424782</v>
      </c>
      <c r="AJ3278" s="200">
        <f t="shared" si="979"/>
        <v>859317.97805309738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5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7160983.1504424782</v>
      </c>
      <c r="AJ3343" s="200">
        <f t="shared" si="999"/>
        <v>859317.97805309738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7.5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7.5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7.5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7.5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7.5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7.5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7.5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7.5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7.5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7.5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7.5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7.5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7.5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7.5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7.5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7.5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7.5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7.5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7.5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7.5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7.5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7.5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7.5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7.5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7.5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7.5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7.5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7.5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7.5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7.5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7.5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7.5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7.5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7.5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7.5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7.5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7.5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7.5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7.5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7.5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7.5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7.5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7.5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7.5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7.5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7.5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7.5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7.5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7.5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7.5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7.5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7.5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7.5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7.5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7.5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7.5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7.5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7.5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7.5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7.5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7.5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7.5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7.5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7.5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7.5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7.5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7.5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7.5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7.5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7.5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7.5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75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7.5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7.5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7.5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7.5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7.5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7.5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7.5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7.5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7.5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7.5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7.5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7.5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7.5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7.5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7.5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7.5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7.5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7.5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7.5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7.5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7.5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7.5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7.5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7.5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7.5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7.5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7.5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7.5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7.5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7.5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7.5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7.5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7.5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7.5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7.5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7.5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7.5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7.5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7.5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7.5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7.5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7.5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7.5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7.5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7.5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7.5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7.5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7.5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7.5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7.5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7.5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7.5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7.5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7.5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7.5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7.5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7.5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7.5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7.5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7.5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7.5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7.5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7.5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7.5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7.5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7.5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7.5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7.5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7.5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7.5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7.5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7.5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7.5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7.5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7.5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7.5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7.5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7.5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7.5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7.5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7.5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7.5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7.5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7.5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7.5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7.5" hidden="1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7.5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7.5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7.5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7.5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7.5" hidden="1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7.5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7.5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7.5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7.5" hidden="1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7.5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7.5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7.5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7.5" hidden="1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7.5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7.5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7.5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7.5" hidden="1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7.5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7.5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7.5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7.5" hidden="1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7.5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7.5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7.5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7.5" hidden="1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7.5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7.5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7.5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7.5" hidden="1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7.5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7.5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7.5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7.5" hidden="1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7.5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7.5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7.5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7.5" hidden="1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7.5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7.5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7.5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7.5" hidden="1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7.5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7.5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7.5" hidden="1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7.5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7.5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7.5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7.5" hidden="1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7.5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7.5" hidden="1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7.5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7.5" hidden="1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7.5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7.5" hidden="1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7.5" hidden="1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7.5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7.5" hidden="1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7.5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5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20221070.111292042</v>
      </c>
      <c r="AJ3566" s="27">
        <f t="shared" si="1045"/>
        <v>2426528.413355045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 hidden="1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7.5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20221070.111292042</v>
      </c>
      <c r="AJ3570" s="19">
        <f t="shared" si="1045"/>
        <v>2426528.413355045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20221070.111292042</v>
      </c>
      <c r="AJ3571" s="19">
        <f t="shared" si="1045"/>
        <v>2426528.413355045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7.5" hidden="1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7.5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7.5" hidden="1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32915640.612389389</v>
      </c>
      <c r="AJ3631" s="200">
        <f t="shared" si="1068"/>
        <v>3949876.8734867242</v>
      </c>
      <c r="AK3631" s="201">
        <f t="shared" si="1069"/>
        <v>0.11999999999999993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 hidden="1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 hidden="1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 hidden="1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 hidden="1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 hidden="1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 hidden="1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 hidden="1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5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16790764.256637167</v>
      </c>
      <c r="AJ3652" s="200">
        <f t="shared" si="1068"/>
        <v>2579145.3996584071</v>
      </c>
      <c r="AK3652" s="201">
        <f t="shared" si="1069"/>
        <v>0.15360500333621829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7160983.1504424782</v>
      </c>
      <c r="AJ3661" s="200">
        <f t="shared" si="1090"/>
        <v>859317.97805309738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32915640.612389389</v>
      </c>
      <c r="AJ3663" s="200">
        <f t="shared" si="1090"/>
        <v>3949876.8734867242</v>
      </c>
      <c r="AK3663" s="201">
        <f t="shared" si="1091"/>
        <v>0.11999999999999993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20221070.111292042</v>
      </c>
      <c r="AJ3667" s="200">
        <f t="shared" si="1090"/>
        <v>2426528.413355045</v>
      </c>
      <c r="AK3667" s="201">
        <f t="shared" si="1091"/>
        <v>0.12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16790764.256637167</v>
      </c>
      <c r="AJ3707" s="200">
        <f t="shared" si="1090"/>
        <v>2579145.3996584071</v>
      </c>
      <c r="AK3707" s="201">
        <f t="shared" si="1091"/>
        <v>0.15360500333621829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7.5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7.5" hidden="1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7.5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7.5" hidden="1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 hidden="1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32915640.612389389</v>
      </c>
      <c r="AJ3726" s="200">
        <f t="shared" si="1131"/>
        <v>3949876.8734867242</v>
      </c>
      <c r="AK3726" s="201">
        <f t="shared" si="1132"/>
        <v>0.11999999999999993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16790764.256637167</v>
      </c>
      <c r="AJ3728" s="200">
        <f t="shared" si="1131"/>
        <v>2579145.3996584071</v>
      </c>
      <c r="AK3728" s="201">
        <f t="shared" si="1132"/>
        <v>0.15360500333621829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16790764.256637167</v>
      </c>
      <c r="AJ3729" s="200">
        <f t="shared" si="1131"/>
        <v>2579145.3996584071</v>
      </c>
      <c r="AK3729" s="201">
        <f t="shared" si="1132"/>
        <v>0.15360500333621829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16790764.256637167</v>
      </c>
      <c r="AJ3735" s="200">
        <f t="shared" si="1131"/>
        <v>2579145.3996584071</v>
      </c>
      <c r="AK3735" s="201">
        <f t="shared" si="1132"/>
        <v>0.15360500333621829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20221070.111292042</v>
      </c>
      <c r="AJ3737" s="200">
        <f t="shared" si="1131"/>
        <v>2426528.413355045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16790764.256637167</v>
      </c>
      <c r="AJ3744" s="200">
        <f t="shared" si="1131"/>
        <v>2579145.3996584071</v>
      </c>
      <c r="AK3744" s="201">
        <f t="shared" ref="AK3744:AK3807" si="1144">IF(AJ3744&gt;0,AJ3744/AI3744,"")</f>
        <v>0.15360500333621829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16790764.256637167</v>
      </c>
      <c r="AJ3745" s="200">
        <f t="shared" si="1131"/>
        <v>2579145.3996584071</v>
      </c>
      <c r="AK3745" s="201">
        <f t="shared" si="1144"/>
        <v>0.15360500333621829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16790764.256637167</v>
      </c>
      <c r="AJ3746" s="200">
        <f t="shared" si="1131"/>
        <v>2579145.3996584071</v>
      </c>
      <c r="AK3746" s="201">
        <f t="shared" si="1144"/>
        <v>0.15360500333621829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16790764.256637167</v>
      </c>
      <c r="AJ3747" s="200">
        <f t="shared" si="1131"/>
        <v>2579145.3996584071</v>
      </c>
      <c r="AK3747" s="201">
        <f t="shared" si="1144"/>
        <v>0.15360500333621829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16790764.256637167</v>
      </c>
      <c r="AJ3748" s="200">
        <f t="shared" si="1131"/>
        <v>2579145.3996584071</v>
      </c>
      <c r="AK3748" s="201">
        <f t="shared" si="1144"/>
        <v>0.15360500333621829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16790764.256637167</v>
      </c>
      <c r="AJ3749" s="200">
        <f t="shared" si="1131"/>
        <v>2579145.3996584071</v>
      </c>
      <c r="AK3749" s="201">
        <f t="shared" si="1144"/>
        <v>0.15360500333621829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20221070.111292042</v>
      </c>
      <c r="AJ3750" s="200">
        <f t="shared" si="1131"/>
        <v>2426528.413355045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20221070.111292042</v>
      </c>
      <c r="AJ3751" s="200">
        <f t="shared" si="1131"/>
        <v>2426528.413355045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20221070.111292042</v>
      </c>
      <c r="AJ3752" s="200">
        <f t="shared" si="1131"/>
        <v>2426528.413355045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20221070.111292042</v>
      </c>
      <c r="AJ3753" s="200">
        <f t="shared" si="1131"/>
        <v>2426528.413355045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20221070.111292042</v>
      </c>
      <c r="AJ3754" s="200">
        <f t="shared" si="1131"/>
        <v>2426528.413355045</v>
      </c>
      <c r="AK3754" s="201">
        <f t="shared" si="1144"/>
        <v>0.12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20221070.111292042</v>
      </c>
      <c r="AJ3755" s="200">
        <f t="shared" si="1131"/>
        <v>2426528.413355045</v>
      </c>
      <c r="AK3755" s="201">
        <f t="shared" si="1144"/>
        <v>0.12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20221070.111292042</v>
      </c>
      <c r="AJ3756" s="200">
        <f t="shared" si="1131"/>
        <v>2426528.413355045</v>
      </c>
      <c r="AK3756" s="201">
        <f t="shared" si="1144"/>
        <v>0.12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 hidden="1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20221070.111292042</v>
      </c>
      <c r="AJ3757" s="200">
        <f t="shared" si="1131"/>
        <v>2426528.413355045</v>
      </c>
      <c r="AK3757" s="201">
        <f t="shared" si="1144"/>
        <v>0.12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 hidden="1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20221070.111292042</v>
      </c>
      <c r="AJ3758" s="200">
        <f t="shared" si="1131"/>
        <v>2426528.413355045</v>
      </c>
      <c r="AK3758" s="201">
        <f t="shared" si="1144"/>
        <v>0.12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 hidden="1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32915640.612389389</v>
      </c>
      <c r="AJ3759" s="27">
        <f t="shared" si="1131"/>
        <v>3949876.8734867242</v>
      </c>
      <c r="AK3759" s="242">
        <f t="shared" si="1144"/>
        <v>0.11999999999999993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 hidden="1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32915640.612389389</v>
      </c>
      <c r="AJ3760" s="27">
        <f t="shared" si="1131"/>
        <v>3949876.8734867242</v>
      </c>
      <c r="AK3760" s="242">
        <f t="shared" si="1144"/>
        <v>0.11999999999999993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 hidden="1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32915640.612389389</v>
      </c>
      <c r="AJ3761" s="27">
        <f t="shared" si="1131"/>
        <v>3949876.8734867242</v>
      </c>
      <c r="AK3761" s="242">
        <f t="shared" si="1144"/>
        <v>0.11999999999999993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 hidden="1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32915640.612389389</v>
      </c>
      <c r="AJ3762" s="27">
        <f t="shared" si="1131"/>
        <v>3949876.8734867242</v>
      </c>
      <c r="AK3762" s="242">
        <f t="shared" si="1144"/>
        <v>0.11999999999999993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 hidden="1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32915640.612389389</v>
      </c>
      <c r="AJ3763" s="27">
        <f t="shared" si="1131"/>
        <v>3949876.8734867242</v>
      </c>
      <c r="AK3763" s="242">
        <f t="shared" si="1144"/>
        <v>0.11999999999999993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 hidden="1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32915640.612389389</v>
      </c>
      <c r="AJ3764" s="27">
        <f t="shared" si="1131"/>
        <v>3949876.8734867242</v>
      </c>
      <c r="AK3764" s="242">
        <f t="shared" si="1144"/>
        <v>0.11999999999999993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 hidden="1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32915640.612389389</v>
      </c>
      <c r="AJ3765" s="27">
        <f t="shared" si="1131"/>
        <v>3949876.8734867242</v>
      </c>
      <c r="AK3765" s="242">
        <f t="shared" si="1144"/>
        <v>0.11999999999999993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 hidden="1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32915640.612389389</v>
      </c>
      <c r="AJ3766" s="27">
        <f t="shared" si="1131"/>
        <v>3949876.8734867242</v>
      </c>
      <c r="AK3766" s="242">
        <f t="shared" si="1144"/>
        <v>0.11999999999999993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 hidden="1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32915640.612389389</v>
      </c>
      <c r="AJ3767" s="27">
        <f t="shared" si="1131"/>
        <v>3949876.8734867242</v>
      </c>
      <c r="AK3767" s="242">
        <f t="shared" si="1144"/>
        <v>0.11999999999999993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 hidden="1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32915640.612389389</v>
      </c>
      <c r="AJ3768" s="27">
        <f t="shared" si="1131"/>
        <v>3949876.8734867242</v>
      </c>
      <c r="AK3768" s="242">
        <f t="shared" si="1144"/>
        <v>0.11999999999999993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 hidden="1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32915640.612389389</v>
      </c>
      <c r="AJ3769" s="27">
        <f t="shared" si="1131"/>
        <v>3949876.8734867242</v>
      </c>
      <c r="AK3769" s="242">
        <f t="shared" si="1144"/>
        <v>0.11999999999999993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 hidden="1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32915640.612389389</v>
      </c>
      <c r="AJ3770" s="27">
        <f t="shared" si="1131"/>
        <v>3949876.8734867242</v>
      </c>
      <c r="AK3770" s="242">
        <f t="shared" si="1144"/>
        <v>0.11999999999999993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 hidden="1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 hidden="1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 hidden="1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 hidden="1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2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 hidden="1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16790764.256637167</v>
      </c>
      <c r="AJ3775" s="27">
        <f t="shared" si="1131"/>
        <v>2579145.3996584071</v>
      </c>
      <c r="AK3775" s="242">
        <f t="shared" si="1144"/>
        <v>0.15360500333621829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 hidden="1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7.5" hidden="1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7.5" hidden="1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7.5" hidden="1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7.5" hidden="1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 hidden="1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 hidden="1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 hidden="1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 hidden="1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 hidden="1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32915640.612389389</v>
      </c>
      <c r="AJ3786" s="27">
        <f t="shared" si="1155"/>
        <v>3949876.8734867242</v>
      </c>
      <c r="AK3786" s="242">
        <f t="shared" si="1144"/>
        <v>0.11999999999999993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 hidden="1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32915640.612389389</v>
      </c>
      <c r="AJ3787" s="27">
        <f t="shared" si="1155"/>
        <v>3949876.8734867242</v>
      </c>
      <c r="AK3787" s="242">
        <f t="shared" si="1144"/>
        <v>0.11999999999999993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 hidden="1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16790764.256637167</v>
      </c>
      <c r="AJ3788" s="27">
        <f t="shared" si="1155"/>
        <v>2579145.3996584071</v>
      </c>
      <c r="AK3788" s="242">
        <f t="shared" si="1144"/>
        <v>0.15360500333621829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 hidden="1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16790764.256637167</v>
      </c>
      <c r="AJ3789" s="27">
        <f t="shared" si="1155"/>
        <v>2579145.3996584071</v>
      </c>
      <c r="AK3789" s="242">
        <f t="shared" si="1144"/>
        <v>0.15360500333621829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 hidden="1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32915640.612389389</v>
      </c>
      <c r="AJ3790" s="27">
        <f t="shared" si="1155"/>
        <v>3949876.8734867242</v>
      </c>
      <c r="AK3790" s="242">
        <f t="shared" si="1144"/>
        <v>0.11999999999999993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 hidden="1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32915640.612389389</v>
      </c>
      <c r="AJ3791" s="27">
        <f t="shared" si="1155"/>
        <v>3949876.8734867242</v>
      </c>
      <c r="AK3791" s="242">
        <f t="shared" si="1144"/>
        <v>0.11999999999999993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 hidden="1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32915640.612389389</v>
      </c>
      <c r="AJ3792" s="27">
        <f t="shared" si="1155"/>
        <v>3949876.8734867242</v>
      </c>
      <c r="AK3792" s="242">
        <f t="shared" si="1144"/>
        <v>0.11999999999999993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 hidden="1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32915640.612389389</v>
      </c>
      <c r="AJ3793" s="27">
        <f t="shared" si="1155"/>
        <v>3949876.8734867242</v>
      </c>
      <c r="AK3793" s="242">
        <f t="shared" si="1144"/>
        <v>0.11999999999999993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 hidden="1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32915640.612389389</v>
      </c>
      <c r="AJ3794" s="27">
        <f t="shared" si="1155"/>
        <v>3949876.8734867242</v>
      </c>
      <c r="AK3794" s="242">
        <f t="shared" si="1144"/>
        <v>0.11999999999999993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 hidden="1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16790764.256637167</v>
      </c>
      <c r="AJ3795" s="27">
        <f t="shared" si="1155"/>
        <v>2579145.3996584071</v>
      </c>
      <c r="AK3795" s="242">
        <f t="shared" si="1144"/>
        <v>0.15360500333621829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 hidden="1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16790764.256637167</v>
      </c>
      <c r="AJ3796" s="27">
        <f t="shared" si="1155"/>
        <v>2579145.3996584071</v>
      </c>
      <c r="AK3796" s="242">
        <f t="shared" si="1144"/>
        <v>0.15360500333621829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 hidden="1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 hidden="1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 hidden="1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32915640.612389389</v>
      </c>
      <c r="AJ3799" s="27">
        <f t="shared" si="1155"/>
        <v>3949876.8734867242</v>
      </c>
      <c r="AK3799" s="242">
        <f t="shared" si="1144"/>
        <v>0.11999999999999993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 hidden="1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32915640.612389389</v>
      </c>
      <c r="AJ3800" s="27">
        <f t="shared" si="1155"/>
        <v>3949876.8734867242</v>
      </c>
      <c r="AK3800" s="242">
        <f t="shared" si="1144"/>
        <v>0.11999999999999993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 hidden="1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32915640.612389389</v>
      </c>
      <c r="AJ3801" s="27">
        <f t="shared" si="1155"/>
        <v>3949876.8734867242</v>
      </c>
      <c r="AK3801" s="242">
        <f t="shared" si="1144"/>
        <v>0.11999999999999993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 hidden="1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32915640.612389389</v>
      </c>
      <c r="AJ3802" s="27">
        <f t="shared" si="1155"/>
        <v>3949876.8734867242</v>
      </c>
      <c r="AK3802" s="242">
        <f t="shared" si="1144"/>
        <v>0.11999999999999993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 hidden="1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32915640.612389389</v>
      </c>
      <c r="AJ3803" s="27">
        <f t="shared" si="1155"/>
        <v>3949876.8734867242</v>
      </c>
      <c r="AK3803" s="242">
        <f t="shared" si="1144"/>
        <v>0.11999999999999993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 hidden="1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32915640.612389389</v>
      </c>
      <c r="AJ3804" s="27">
        <f t="shared" si="1155"/>
        <v>3949876.8734867242</v>
      </c>
      <c r="AK3804" s="242">
        <f t="shared" si="1144"/>
        <v>0.11999999999999993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 hidden="1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16790764.256637167</v>
      </c>
      <c r="AJ3805" s="27">
        <f t="shared" si="1155"/>
        <v>2579145.3996584071</v>
      </c>
      <c r="AK3805" s="242">
        <f t="shared" si="1144"/>
        <v>0.15360500333621829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 hidden="1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16790764.256637167</v>
      </c>
      <c r="AJ3806" s="27">
        <f t="shared" si="1155"/>
        <v>2579145.3996584071</v>
      </c>
      <c r="AK3806" s="242">
        <f t="shared" si="1144"/>
        <v>0.15360500333621829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 hidden="1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16790764.256637167</v>
      </c>
      <c r="AJ3807" s="27">
        <f t="shared" si="1155"/>
        <v>2579145.3996584071</v>
      </c>
      <c r="AK3807" s="242">
        <f t="shared" si="1144"/>
        <v>0.15360500333621829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16790764.256637167</v>
      </c>
      <c r="AJ3808" s="27">
        <f t="shared" si="1155"/>
        <v>2579145.3996584071</v>
      </c>
      <c r="AK3808" s="242">
        <f t="shared" ref="AK3808:AK3871" si="1162">IF(AJ3808&gt;0,AJ3808/AI3808,"")</f>
        <v>0.15360500333621829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 hidden="1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16790764.256637167</v>
      </c>
      <c r="AJ3809" s="27">
        <f t="shared" si="1155"/>
        <v>2579145.3996584071</v>
      </c>
      <c r="AK3809" s="242">
        <f t="shared" si="1162"/>
        <v>0.15360500333621829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 hidden="1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 hidden="1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32915640.612389389</v>
      </c>
      <c r="AJ3811" s="27">
        <f t="shared" si="1155"/>
        <v>3949876.8734867242</v>
      </c>
      <c r="AK3811" s="242">
        <f t="shared" si="1162"/>
        <v>0.11999999999999993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 hidden="1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16790764.256637167</v>
      </c>
      <c r="AJ3812" s="27">
        <f t="shared" si="1155"/>
        <v>2579145.3996584071</v>
      </c>
      <c r="AK3812" s="242">
        <f t="shared" si="1162"/>
        <v>0.15360500333621829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 hidden="1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16790764.256637167</v>
      </c>
      <c r="AJ3813" s="27">
        <f t="shared" si="1155"/>
        <v>2579145.3996584071</v>
      </c>
      <c r="AK3813" s="242">
        <f t="shared" si="1162"/>
        <v>0.15360500333621829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 hidden="1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16790764.256637167</v>
      </c>
      <c r="AJ3814" s="27">
        <f t="shared" si="1155"/>
        <v>2579145.3996584071</v>
      </c>
      <c r="AK3814" s="242">
        <f t="shared" si="1162"/>
        <v>0.15360500333621829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 hidden="1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20221070.111292042</v>
      </c>
      <c r="AJ3815" s="27">
        <f t="shared" si="1155"/>
        <v>2426528.413355045</v>
      </c>
      <c r="AK3815" s="242">
        <f t="shared" si="1162"/>
        <v>0.12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 hidden="1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20221070.111292042</v>
      </c>
      <c r="AJ3816" s="27">
        <f t="shared" si="1155"/>
        <v>2426528.413355045</v>
      </c>
      <c r="AK3816" s="242">
        <f t="shared" si="1162"/>
        <v>0.12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 hidden="1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20221070.111292042</v>
      </c>
      <c r="AJ3817" s="27">
        <f t="shared" si="1155"/>
        <v>2426528.413355045</v>
      </c>
      <c r="AK3817" s="242">
        <f t="shared" si="1162"/>
        <v>0.12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 hidden="1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16790764.256637167</v>
      </c>
      <c r="AJ3818" s="27">
        <f t="shared" si="1155"/>
        <v>2579145.3996584071</v>
      </c>
      <c r="AK3818" s="242">
        <f t="shared" si="1162"/>
        <v>0.15360500333621829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 hidden="1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 hidden="1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16790764.256637167</v>
      </c>
      <c r="AJ3820" s="27">
        <f t="shared" si="1155"/>
        <v>2579145.3996584071</v>
      </c>
      <c r="AK3820" s="242">
        <f t="shared" si="1162"/>
        <v>0.15360500333621829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 hidden="1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16790764.256637167</v>
      </c>
      <c r="AJ3821" s="27">
        <f t="shared" si="1155"/>
        <v>2579145.3996584071</v>
      </c>
      <c r="AK3821" s="242">
        <f t="shared" si="1162"/>
        <v>0.15360500333621829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 hidden="1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16790764.256637167</v>
      </c>
      <c r="AJ3822" s="27">
        <f t="shared" si="1155"/>
        <v>2579145.3996584071</v>
      </c>
      <c r="AK3822" s="242">
        <f t="shared" si="1162"/>
        <v>0.15360500333621829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 hidden="1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16790764.256637167</v>
      </c>
      <c r="AJ3823" s="27">
        <f t="shared" si="1155"/>
        <v>2579145.3996584071</v>
      </c>
      <c r="AK3823" s="242">
        <f t="shared" si="1162"/>
        <v>0.15360500333621829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 hidden="1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20221070.111292042</v>
      </c>
      <c r="AJ3824" s="27">
        <f t="shared" si="1155"/>
        <v>2426528.413355045</v>
      </c>
      <c r="AK3824" s="242">
        <f t="shared" si="1162"/>
        <v>0.12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 hidden="1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20221070.111292042</v>
      </c>
      <c r="AJ3825" s="27">
        <f t="shared" si="1155"/>
        <v>2426528.413355045</v>
      </c>
      <c r="AK3825" s="242">
        <f t="shared" si="1162"/>
        <v>0.12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 hidden="1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20221070.111292042</v>
      </c>
      <c r="AJ3826" s="27">
        <f t="shared" si="1155"/>
        <v>2426528.413355045</v>
      </c>
      <c r="AK3826" s="242">
        <f t="shared" si="1162"/>
        <v>0.12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 hidden="1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20221070.111292042</v>
      </c>
      <c r="AJ3827" s="27">
        <f t="shared" si="1155"/>
        <v>2426528.413355045</v>
      </c>
      <c r="AK3827" s="242">
        <f t="shared" si="1162"/>
        <v>0.12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 hidden="1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20221070.111292042</v>
      </c>
      <c r="AJ3828" s="27">
        <f t="shared" si="1155"/>
        <v>2426528.413355045</v>
      </c>
      <c r="AK3828" s="242">
        <f t="shared" si="1162"/>
        <v>0.12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 hidden="1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20221070.111292042</v>
      </c>
      <c r="AJ3829" s="27">
        <f t="shared" si="1155"/>
        <v>2426528.413355045</v>
      </c>
      <c r="AK3829" s="242">
        <f t="shared" si="1162"/>
        <v>0.12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 hidden="1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20221070.111292042</v>
      </c>
      <c r="AJ3830" s="27">
        <f t="shared" si="1155"/>
        <v>2426528.413355045</v>
      </c>
      <c r="AK3830" s="242">
        <f t="shared" si="1162"/>
        <v>0.12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 hidden="1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20221070.111292042</v>
      </c>
      <c r="AJ3831" s="27">
        <f t="shared" si="1155"/>
        <v>2426528.413355045</v>
      </c>
      <c r="AK3831" s="242">
        <f t="shared" si="1162"/>
        <v>0.12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 hidden="1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16790764.256637167</v>
      </c>
      <c r="AJ3832" s="27">
        <f t="shared" si="1155"/>
        <v>2579145.3996584071</v>
      </c>
      <c r="AK3832" s="242">
        <f t="shared" si="1162"/>
        <v>0.15360500333621829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 hidden="1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32915640.612389389</v>
      </c>
      <c r="AJ3833" s="27">
        <f t="shared" si="1155"/>
        <v>3949876.8734867242</v>
      </c>
      <c r="AK3833" s="242">
        <f t="shared" si="1162"/>
        <v>0.11999999999999993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 hidden="1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32915640.612389389</v>
      </c>
      <c r="AJ3834" s="27">
        <f t="shared" si="1155"/>
        <v>3949876.8734867242</v>
      </c>
      <c r="AK3834" s="242">
        <f t="shared" si="1162"/>
        <v>0.11999999999999993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 hidden="1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32915640.612389389</v>
      </c>
      <c r="AJ3835" s="27">
        <f t="shared" si="1155"/>
        <v>3949876.8734867242</v>
      </c>
      <c r="AK3835" s="242">
        <f t="shared" si="1162"/>
        <v>0.11999999999999993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 hidden="1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16790764.256637167</v>
      </c>
      <c r="AJ3836" s="27">
        <f t="shared" si="1155"/>
        <v>2579145.3996584071</v>
      </c>
      <c r="AK3836" s="242">
        <f t="shared" si="1162"/>
        <v>0.15360500333621829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 hidden="1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20221070.111292042</v>
      </c>
      <c r="AJ3837" s="27">
        <f t="shared" si="1155"/>
        <v>2426528.413355045</v>
      </c>
      <c r="AK3837" s="242">
        <f t="shared" si="1162"/>
        <v>0.12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 hidden="1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16790764.256637167</v>
      </c>
      <c r="AJ3838" s="27">
        <f t="shared" si="1155"/>
        <v>2579145.3996584071</v>
      </c>
      <c r="AK3838" s="242">
        <f t="shared" si="1162"/>
        <v>0.15360500333621829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 hidden="1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0">
        <f t="shared" si="1170"/>
        <v>750000</v>
      </c>
      <c r="AA3839" s="22">
        <v>1.0640000000000001</v>
      </c>
      <c r="AB3839" s="241">
        <f t="shared" si="1156"/>
        <v>706194.69026548683</v>
      </c>
      <c r="AC3839" s="25">
        <f t="shared" si="1160"/>
        <v>84743.362831858423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20221070.111292042</v>
      </c>
      <c r="AJ3839" s="27">
        <f t="shared" si="1155"/>
        <v>2426528.413355045</v>
      </c>
      <c r="AK3839" s="242">
        <f t="shared" si="1162"/>
        <v>0.12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1</v>
      </c>
      <c r="AT3839" s="24" t="str">
        <f t="shared" si="1167"/>
        <v>0-3 months</v>
      </c>
    </row>
    <row r="3840" spans="1:46" hidden="1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0">
        <f t="shared" si="1170"/>
        <v>469000</v>
      </c>
      <c r="AA3840" s="22">
        <v>1.0640000000000001</v>
      </c>
      <c r="AB3840" s="241">
        <f t="shared" si="1156"/>
        <v>441607.07964601781</v>
      </c>
      <c r="AC3840" s="25">
        <f t="shared" si="1160"/>
        <v>52992.849557522139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20221070.111292042</v>
      </c>
      <c r="AJ3840" s="27">
        <f t="shared" si="1155"/>
        <v>2426528.413355045</v>
      </c>
      <c r="AK3840" s="242">
        <f t="shared" si="1162"/>
        <v>0.12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1</v>
      </c>
      <c r="AT3840" s="24" t="str">
        <f t="shared" si="1167"/>
        <v>0-3 months</v>
      </c>
    </row>
    <row r="3841" spans="1:46" hidden="1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32915640.612389389</v>
      </c>
      <c r="AJ3841" s="27">
        <f t="shared" si="1155"/>
        <v>3949876.8734867242</v>
      </c>
      <c r="AK3841" s="242">
        <f t="shared" si="1162"/>
        <v>0.11999999999999993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 hidden="1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32915640.612389389</v>
      </c>
      <c r="AJ3842" s="27">
        <f t="shared" ref="AJ3842:AJ3905" si="1173">IF(P3842="C66 SERVICE","",SUMIFS(AC:AC,F:F,F3842,G:G,G3842,E:E,E3842))</f>
        <v>3949876.8734867242</v>
      </c>
      <c r="AK3842" s="242">
        <f t="shared" si="1162"/>
        <v>0.11999999999999993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 hidden="1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32915640.612389389</v>
      </c>
      <c r="AJ3843" s="27">
        <f t="shared" si="1173"/>
        <v>3949876.8734867242</v>
      </c>
      <c r="AK3843" s="242">
        <f t="shared" si="1162"/>
        <v>0.11999999999999993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 hidden="1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32915640.612389389</v>
      </c>
      <c r="AJ3844" s="27">
        <f t="shared" si="1173"/>
        <v>3949876.8734867242</v>
      </c>
      <c r="AK3844" s="242">
        <f t="shared" si="1162"/>
        <v>0.11999999999999993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YAMAHA_Non_Mounter</v>
      </c>
      <c r="AS3844" s="22">
        <f t="shared" si="1166"/>
        <v>2</v>
      </c>
      <c r="AT3844" s="24" t="str">
        <f t="shared" si="1167"/>
        <v>0-3 months</v>
      </c>
    </row>
    <row r="3845" spans="1:46" hidden="1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20221070.111292042</v>
      </c>
      <c r="AJ3845" s="27">
        <f t="shared" si="1173"/>
        <v>2426528.413355045</v>
      </c>
      <c r="AK3845" s="242">
        <f t="shared" si="1162"/>
        <v>0.12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 hidden="1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20221070.111292042</v>
      </c>
      <c r="AJ3846" s="27">
        <f t="shared" si="1173"/>
        <v>2426528.413355045</v>
      </c>
      <c r="AK3846" s="242">
        <f t="shared" si="1162"/>
        <v>0.12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 hidden="1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32915640.612389389</v>
      </c>
      <c r="AJ3847" s="27">
        <f t="shared" si="1173"/>
        <v>3949876.8734867242</v>
      </c>
      <c r="AK3847" s="242">
        <f t="shared" si="1162"/>
        <v>0.11999999999999993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 hidden="1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32915640.612389389</v>
      </c>
      <c r="AJ3848" s="27">
        <f t="shared" si="1173"/>
        <v>3949876.8734867242</v>
      </c>
      <c r="AK3848" s="242">
        <f t="shared" si="1162"/>
        <v>0.11999999999999993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 hidden="1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32915640.612389389</v>
      </c>
      <c r="AJ3849" s="27">
        <f t="shared" si="1173"/>
        <v>3949876.8734867242</v>
      </c>
      <c r="AK3849" s="242">
        <f t="shared" si="1162"/>
        <v>0.11999999999999993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 hidden="1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32915640.612389389</v>
      </c>
      <c r="AJ3850" s="27">
        <f t="shared" si="1173"/>
        <v>3949876.8734867242</v>
      </c>
      <c r="AK3850" s="242">
        <f t="shared" si="1162"/>
        <v>0.11999999999999993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 hidden="1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32915640.612389389</v>
      </c>
      <c r="AJ3851" s="27">
        <f t="shared" si="1173"/>
        <v>3949876.8734867242</v>
      </c>
      <c r="AK3851" s="242">
        <f t="shared" si="1162"/>
        <v>0.11999999999999993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 hidden="1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20221070.111292042</v>
      </c>
      <c r="AJ3852" s="200">
        <f t="shared" si="1173"/>
        <v>2426528.413355045</v>
      </c>
      <c r="AK3852" s="201">
        <f t="shared" si="1162"/>
        <v>0.12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 hidden="1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20221070.111292042</v>
      </c>
      <c r="AJ3853" s="200">
        <f t="shared" si="1173"/>
        <v>2426528.413355045</v>
      </c>
      <c r="AK3853" s="201">
        <f t="shared" si="1162"/>
        <v>0.12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 hidden="1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32915640.612389389</v>
      </c>
      <c r="AJ3854" s="200">
        <f t="shared" si="1173"/>
        <v>3949876.8734867242</v>
      </c>
      <c r="AK3854" s="201">
        <f t="shared" si="1162"/>
        <v>0.11999999999999993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 hidden="1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32915640.612389389</v>
      </c>
      <c r="AJ3855" s="200">
        <f t="shared" si="1173"/>
        <v>3949876.8734867242</v>
      </c>
      <c r="AK3855" s="201">
        <f t="shared" si="1162"/>
        <v>0.11999999999999993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 hidden="1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32915640.612389389</v>
      </c>
      <c r="AJ3856" s="200">
        <f t="shared" si="1173"/>
        <v>3949876.8734867242</v>
      </c>
      <c r="AK3856" s="201">
        <f t="shared" si="1162"/>
        <v>0.11999999999999993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 hidden="1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32915640.612389389</v>
      </c>
      <c r="AJ3857" s="200">
        <f t="shared" si="1173"/>
        <v>3949876.8734867242</v>
      </c>
      <c r="AK3857" s="201">
        <f t="shared" si="1162"/>
        <v>0.11999999999999993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 hidden="1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32915640.612389389</v>
      </c>
      <c r="AJ3858" s="200">
        <f t="shared" si="1173"/>
        <v>3949876.8734867242</v>
      </c>
      <c r="AK3858" s="201">
        <f t="shared" si="1162"/>
        <v>0.11999999999999993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 hidden="1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32915640.612389389</v>
      </c>
      <c r="AJ3859" s="200">
        <f t="shared" si="1173"/>
        <v>3949876.8734867242</v>
      </c>
      <c r="AK3859" s="201">
        <f t="shared" si="1162"/>
        <v>0.11999999999999993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 hidden="1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32915640.612389389</v>
      </c>
      <c r="AJ3860" s="200">
        <f t="shared" si="1173"/>
        <v>3949876.8734867242</v>
      </c>
      <c r="AK3860" s="201">
        <f t="shared" si="1162"/>
        <v>0.11999999999999993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 hidden="1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32915640.612389389</v>
      </c>
      <c r="AJ3861" s="200">
        <f t="shared" si="1173"/>
        <v>3949876.8734867242</v>
      </c>
      <c r="AK3861" s="201">
        <f t="shared" si="1162"/>
        <v>0.11999999999999993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 hidden="1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32915640.612389389</v>
      </c>
      <c r="AJ3862" s="200">
        <f t="shared" si="1173"/>
        <v>3949876.8734867242</v>
      </c>
      <c r="AK3862" s="201">
        <f t="shared" si="1162"/>
        <v>0.11999999999999993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 hidden="1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32915640.612389389</v>
      </c>
      <c r="AJ3863" s="200">
        <f t="shared" si="1173"/>
        <v>3949876.8734867242</v>
      </c>
      <c r="AK3863" s="201">
        <f t="shared" si="1162"/>
        <v>0.11999999999999993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 hidden="1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32915640.612389389</v>
      </c>
      <c r="AJ3864" s="200">
        <f t="shared" si="1173"/>
        <v>3949876.8734867242</v>
      </c>
      <c r="AK3864" s="201">
        <f t="shared" si="1162"/>
        <v>0.11999999999999993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 hidden="1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32915640.612389389</v>
      </c>
      <c r="AJ3865" s="200">
        <f t="shared" si="1173"/>
        <v>3949876.8734867242</v>
      </c>
      <c r="AK3865" s="201">
        <f t="shared" si="1162"/>
        <v>0.11999999999999993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 hidden="1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32915640.612389389</v>
      </c>
      <c r="AJ3866" s="200">
        <f t="shared" si="1173"/>
        <v>3949876.8734867242</v>
      </c>
      <c r="AK3866" s="201">
        <f t="shared" si="1162"/>
        <v>0.11999999999999993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 hidden="1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32915640.612389389</v>
      </c>
      <c r="AJ3867" s="200">
        <f t="shared" si="1173"/>
        <v>3949876.8734867242</v>
      </c>
      <c r="AK3867" s="201">
        <f t="shared" si="1162"/>
        <v>0.11999999999999993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7.5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16790764.256637167</v>
      </c>
      <c r="AJ3868" s="200">
        <f t="shared" si="1173"/>
        <v>2579145.3996584071</v>
      </c>
      <c r="AK3868" s="201">
        <f t="shared" si="1162"/>
        <v>0.15360500333621829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7.5" hidden="1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16790764.256637167</v>
      </c>
      <c r="AJ3869" s="200">
        <f t="shared" si="1173"/>
        <v>2579145.3996584071</v>
      </c>
      <c r="AK3869" s="201">
        <f t="shared" si="1162"/>
        <v>0.15360500333621829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7.5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16790764.256637167</v>
      </c>
      <c r="AJ3870" s="200">
        <f t="shared" si="1173"/>
        <v>2579145.3996584071</v>
      </c>
      <c r="AK3870" s="201">
        <f t="shared" si="1162"/>
        <v>0.15360500333621829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7.5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16790764.256637167</v>
      </c>
      <c r="AJ3871" s="200">
        <f t="shared" si="1173"/>
        <v>2579145.3996584071</v>
      </c>
      <c r="AK3871" s="201">
        <f t="shared" si="1162"/>
        <v>0.15360500333621829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7160983.1504424782</v>
      </c>
      <c r="AJ3872" s="200">
        <f t="shared" si="1173"/>
        <v>859317.97805309738</v>
      </c>
      <c r="AK3872" s="201">
        <f t="shared" ref="AK3872:AK3935" si="1180">IF(AJ3872&gt;0,AJ3872/AI3872,"")</f>
        <v>0.12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 hidden="1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7160983.1504424782</v>
      </c>
      <c r="AJ3873" s="200">
        <f t="shared" si="1173"/>
        <v>859317.97805309738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 hidden="1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7160983.1504424782</v>
      </c>
      <c r="AJ3874" s="200">
        <f t="shared" si="1173"/>
        <v>859317.97805309738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 hidden="1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7160983.1504424782</v>
      </c>
      <c r="AJ3875" s="200">
        <f t="shared" si="1173"/>
        <v>859317.97805309738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 hidden="1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7160983.1504424782</v>
      </c>
      <c r="AJ3876" s="200">
        <f t="shared" si="1173"/>
        <v>859317.97805309738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 hidden="1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7160983.1504424782</v>
      </c>
      <c r="AJ3877" s="200">
        <f t="shared" si="1173"/>
        <v>859317.97805309738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 hidden="1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7160983.1504424782</v>
      </c>
      <c r="AJ3878" s="200">
        <f t="shared" si="1173"/>
        <v>859317.97805309738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 hidden="1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 hidden="1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 hidden="1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 hidden="1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 hidden="1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 hidden="1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 hidden="1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 hidden="1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 hidden="1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 hidden="1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 hidden="1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 hidden="1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 hidden="1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 hidden="1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 hidden="1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 hidden="1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 hidden="1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 hidden="1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 hidden="1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 hidden="1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 hidden="1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 hidden="1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 hidden="1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 hidden="1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 hidden="1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 hidden="1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 hidden="1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 hidden="1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 hidden="1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 hidden="1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 hidden="1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 hidden="1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 hidden="1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 hidden="1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 hidden="1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 hidden="1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 hidden="1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 hidden="1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 hidden="1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 hidden="1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 hidden="1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 hidden="1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D1" zoomScale="70" zoomScaleNormal="70" workbookViewId="0">
      <selection activeCell="Y10" sqref="Y10"/>
    </sheetView>
  </sheetViews>
  <sheetFormatPr defaultColWidth="11.1640625" defaultRowHeight="15.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6640625" style="184" bestFit="1" customWidth="1"/>
    <col min="13" max="13" width="11.1640625" style="17"/>
    <col min="14" max="14" width="11.1640625" style="109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9.1640625" style="17" bestFit="1" customWidth="1"/>
    <col min="21" max="21" width="21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7.5" style="225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8.6640625" style="17" bestFit="1" customWidth="1"/>
    <col min="34" max="34" width="20.1640625" style="17" bestFit="1" customWidth="1"/>
    <col min="35" max="35" width="17.83203125" style="117" bestFit="1" customWidth="1"/>
    <col min="36" max="37" width="18.1640625" style="17" bestFit="1" customWidth="1"/>
    <col min="38" max="38" width="22.33203125" style="17" bestFit="1" customWidth="1"/>
    <col min="39" max="39" width="18.6640625" style="17" bestFit="1" customWidth="1"/>
    <col min="40" max="16384" width="11.1640625" style="17"/>
  </cols>
  <sheetData>
    <row r="1" spans="1:36" ht="16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65"/>
      <c r="Q2" s="176" t="s">
        <v>53</v>
      </c>
      <c r="R2" s="246">
        <v>9000</v>
      </c>
      <c r="S2" s="148">
        <v>0.3</v>
      </c>
      <c r="T2" s="60"/>
      <c r="U2" s="61"/>
    </row>
    <row r="3" spans="1:36" ht="16.5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66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5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66"/>
      <c r="Q4" s="177" t="s">
        <v>51</v>
      </c>
      <c r="R4" s="247">
        <v>203000</v>
      </c>
      <c r="S4" s="148">
        <v>0.3</v>
      </c>
      <c r="T4" s="60"/>
      <c r="U4" s="61"/>
    </row>
    <row r="5" spans="1:36" ht="16.5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7">
        <v>149000</v>
      </c>
      <c r="S5" s="149">
        <v>0.3</v>
      </c>
      <c r="T5" s="60"/>
      <c r="U5" s="61"/>
    </row>
    <row r="6" spans="1:36" ht="16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17957784.94145133</v>
      </c>
      <c r="T13" s="79">
        <f>IF(R13="","",SUMIFS(raw_sheet!AB:AB,raw_sheet!E:E,list!P13,raw_sheet!F:F,list!Q13,raw_sheet!G:G,list!R13,raw_sheet!R:R,list!$T$12))</f>
        <v>2263285.1698407084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20221070.111292042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7657320</v>
      </c>
      <c r="AF13" s="79">
        <f>IF(AD13="","",SUMIFS(raw_sheet!AB:AB,raw_sheet!A:A,list!AB13,raw_sheet!B:B,list!AC13,raw_sheet!C:C,list!AD13,raw_sheet!S:S,list!$AF$12))</f>
        <v>3944370.4070796464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11601690.40707965</v>
      </c>
      <c r="AJ13" s="117"/>
    </row>
    <row r="14" spans="1:36" ht="16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1463734.8230088498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32915640.612389389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7160983.1504424782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7160983.1504424782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4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129443000</v>
      </c>
      <c r="AK18" s="124" cm="1">
        <f t="array" ref="AK18">IFERROR(SUMPRODUCT((AD21:AD150="EAST")*(AJ21:AJ150)),0)</f>
        <v>4189040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5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" thickBot="1">
      <c r="A21" s="167"/>
      <c r="B21" s="168"/>
      <c r="C21" s="249" t="s">
        <v>3226</v>
      </c>
      <c r="D21" s="250"/>
      <c r="E21" s="146">
        <v>2024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C49SZX20210043AY</v>
      </c>
      <c r="T21" s="13" t="str">
        <v>正宏兴</v>
      </c>
      <c r="U21" s="13" t="str">
        <v>YSM10</v>
      </c>
      <c r="V21" s="13">
        <v>1</v>
      </c>
      <c r="W21" s="92" t="str">
        <v>JPY</v>
      </c>
      <c r="X21" s="97">
        <v>5.0599999999999999E-2</v>
      </c>
      <c r="Y21" s="92">
        <v>450340</v>
      </c>
      <c r="Z21" s="228">
        <v>0.12</v>
      </c>
      <c r="AB21" s="15" cm="1">
        <f t="array" ref="AB21:AM37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C49SZX20250001MZ</v>
      </c>
      <c r="AF21" s="13" t="str">
        <v>芯隆</v>
      </c>
      <c r="AG21" s="13" t="str">
        <v>YSM20R</v>
      </c>
      <c r="AH21" s="13">
        <v>1</v>
      </c>
      <c r="AI21" s="92" t="str">
        <v>JPY</v>
      </c>
      <c r="AJ21" s="118">
        <v>13000000</v>
      </c>
      <c r="AK21" s="97">
        <v>5.0599999999999999E-2</v>
      </c>
      <c r="AL21" s="92">
        <v>657800</v>
      </c>
      <c r="AM21" s="228">
        <v>0.12</v>
      </c>
    </row>
    <row r="22" spans="1:39" ht="16" thickBot="1">
      <c r="A22" s="167"/>
      <c r="B22" s="168"/>
      <c r="C22" s="252" t="s">
        <v>3227</v>
      </c>
      <c r="D22" s="253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C49SZX20210043AY</v>
      </c>
      <c r="T22" s="13" t="str">
        <v>正宏兴</v>
      </c>
      <c r="U22" s="13" t="str">
        <v>YSM20R</v>
      </c>
      <c r="V22" s="13">
        <v>1</v>
      </c>
      <c r="W22" s="92" t="str">
        <v>JPY</v>
      </c>
      <c r="X22" s="97">
        <v>5.0599999999999999E-2</v>
      </c>
      <c r="Y22" s="92">
        <v>581900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C49SZX20240219SX</v>
      </c>
      <c r="AF22" s="13" t="str">
        <v>兴原星</v>
      </c>
      <c r="AG22" s="13" t="str">
        <v>YSM20R</v>
      </c>
      <c r="AH22" s="13">
        <v>1</v>
      </c>
      <c r="AI22" s="92" t="str">
        <v>JPY</v>
      </c>
      <c r="AJ22" s="118">
        <v>14560000</v>
      </c>
      <c r="AK22" s="97">
        <v>5.0599999999999999E-2</v>
      </c>
      <c r="AL22" s="92">
        <v>736736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SOUTH</v>
      </c>
      <c r="S23" s="13" t="str">
        <v>C49SZX20240007MZ</v>
      </c>
      <c r="T23" s="13" t="str">
        <v>飞霖</v>
      </c>
      <c r="U23" s="13" t="str">
        <v>YSM10</v>
      </c>
      <c r="V23" s="13">
        <v>1</v>
      </c>
      <c r="W23" s="92" t="str">
        <v>RMB</v>
      </c>
      <c r="X23" s="97">
        <v>1.0640000000000001</v>
      </c>
      <c r="Y23" s="92">
        <v>564955.75221238949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C49SZX20250003BY</v>
      </c>
      <c r="AF23" s="13" t="str">
        <v>富瑞森</v>
      </c>
      <c r="AG23" s="13" t="str">
        <v>YSM20R</v>
      </c>
      <c r="AH23" s="13">
        <v>1</v>
      </c>
      <c r="AI23" s="92" t="str">
        <v>JPY</v>
      </c>
      <c r="AJ23" s="118">
        <v>12660000</v>
      </c>
      <c r="AK23" s="97">
        <v>5.0599999999999999E-2</v>
      </c>
      <c r="AL23" s="92">
        <v>640596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SOUTH</v>
      </c>
      <c r="S24" s="13" t="str">
        <v>C49SZX20240023SQ</v>
      </c>
      <c r="T24" s="13" t="str">
        <v>益友新鑫</v>
      </c>
      <c r="U24" s="13" t="str">
        <v>YSM10</v>
      </c>
      <c r="V24" s="13">
        <v>1</v>
      </c>
      <c r="W24" s="92" t="str">
        <v>RMB</v>
      </c>
      <c r="X24" s="97">
        <v>1.0640000000000001</v>
      </c>
      <c r="Y24" s="92">
        <v>499044.24778761069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C49SZX20250003BY</v>
      </c>
      <c r="AF24" s="13" t="str">
        <v>富瑞森</v>
      </c>
      <c r="AG24" s="13" t="str">
        <v>YSM10</v>
      </c>
      <c r="AH24" s="13">
        <v>1</v>
      </c>
      <c r="AI24" s="92" t="str">
        <v>JPY</v>
      </c>
      <c r="AJ24" s="118">
        <v>9000000</v>
      </c>
      <c r="AK24" s="97">
        <v>5.0599999999999999E-2</v>
      </c>
      <c r="AL24" s="92">
        <v>455400</v>
      </c>
      <c r="AM24" s="228">
        <v>0.12</v>
      </c>
    </row>
    <row r="25" spans="1:39" ht="16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SOUTH</v>
      </c>
      <c r="S25" s="13" t="str">
        <v>C49SZX20240023SQ</v>
      </c>
      <c r="T25" s="13" t="str">
        <v>益友新鑫</v>
      </c>
      <c r="U25" s="13" t="str">
        <v>YSM20R</v>
      </c>
      <c r="V25" s="13">
        <v>1</v>
      </c>
      <c r="W25" s="92" t="str">
        <v>RMB</v>
      </c>
      <c r="X25" s="97">
        <v>1.0640000000000001</v>
      </c>
      <c r="Y25" s="92">
        <v>800353.98230088502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C49SZX20250007JL</v>
      </c>
      <c r="AF25" s="13" t="str">
        <v>倍斯特</v>
      </c>
      <c r="AG25" s="13" t="str">
        <v>YSM10</v>
      </c>
      <c r="AH25" s="13">
        <v>1</v>
      </c>
      <c r="AI25" s="92" t="str">
        <v>JPY</v>
      </c>
      <c r="AJ25" s="118">
        <v>7500000</v>
      </c>
      <c r="AK25" s="97">
        <v>5.0599999999999999E-2</v>
      </c>
      <c r="AL25" s="92">
        <v>379500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EAST</v>
      </c>
      <c r="S26" s="13" t="str">
        <v>C49SHA20240305/HZY</v>
      </c>
      <c r="T26" s="13" t="str">
        <v>佳城达</v>
      </c>
      <c r="U26" s="13" t="str">
        <v>Feeder</v>
      </c>
      <c r="V26" s="13">
        <v>0</v>
      </c>
      <c r="W26" s="92" t="str">
        <v>RMB</v>
      </c>
      <c r="X26" s="97">
        <v>1.0640000000000001</v>
      </c>
      <c r="Y26" s="92">
        <v>47079.702513274344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C49SZX20250005SX</v>
      </c>
      <c r="AF26" s="13" t="str">
        <v>东陆</v>
      </c>
      <c r="AG26" s="13" t="str">
        <v>YSM20R</v>
      </c>
      <c r="AH26" s="13">
        <v>1</v>
      </c>
      <c r="AI26" s="92" t="str">
        <v>JPY</v>
      </c>
      <c r="AJ26" s="118">
        <v>14900000</v>
      </c>
      <c r="AK26" s="97">
        <v>5.0599999999999999E-2</v>
      </c>
      <c r="AL26" s="92">
        <v>753940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EAST</v>
      </c>
      <c r="S27" s="13" t="str">
        <v>C49SHA20230726/HZY</v>
      </c>
      <c r="T27" s="13" t="str">
        <v>浙江科至</v>
      </c>
      <c r="U27" s="13" t="str">
        <v>YSM20R</v>
      </c>
      <c r="V27" s="13">
        <v>2</v>
      </c>
      <c r="W27" s="92" t="str">
        <v>RMB</v>
      </c>
      <c r="X27" s="97">
        <v>1.0640000000000001</v>
      </c>
      <c r="Y27" s="92">
        <v>1321525.6637168145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C49SZX20250005SX</v>
      </c>
      <c r="AF27" s="13" t="str">
        <v>东陆</v>
      </c>
      <c r="AG27" s="13" t="str">
        <v>YSM20R</v>
      </c>
      <c r="AH27" s="13">
        <v>1</v>
      </c>
      <c r="AI27" s="92" t="str">
        <v>JPY</v>
      </c>
      <c r="AJ27" s="118">
        <v>14900000</v>
      </c>
      <c r="AK27" s="97">
        <v>5.0599999999999999E-2</v>
      </c>
      <c r="AL27" s="92">
        <v>753940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EAST</v>
      </c>
      <c r="S28" s="13" t="str">
        <v>C49SHA20230726/HZY</v>
      </c>
      <c r="T28" s="13" t="str">
        <v>浙江科至</v>
      </c>
      <c r="U28" s="13" t="str">
        <v>YSM10</v>
      </c>
      <c r="V28" s="13">
        <v>2</v>
      </c>
      <c r="W28" s="92" t="str">
        <v>RMB</v>
      </c>
      <c r="X28" s="97">
        <v>1.0640000000000001</v>
      </c>
      <c r="Y28" s="92">
        <v>830484.95575221255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C49SZX20250007JL</v>
      </c>
      <c r="AF28" s="13" t="str">
        <v>倍斯特</v>
      </c>
      <c r="AG28" s="13" t="str">
        <v>YSM20R</v>
      </c>
      <c r="AH28" s="13">
        <v>1</v>
      </c>
      <c r="AI28" s="92" t="str">
        <v>JPY</v>
      </c>
      <c r="AJ28" s="118">
        <v>12840000</v>
      </c>
      <c r="AK28" s="97">
        <v>5.0599999999999999E-2</v>
      </c>
      <c r="AL28" s="92">
        <v>649704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C49SZX20240153JY</v>
      </c>
      <c r="T29" s="13" t="str">
        <v>红昇</v>
      </c>
      <c r="U29" s="13" t="str">
        <v>YSM20R</v>
      </c>
      <c r="V29" s="13">
        <v>1</v>
      </c>
      <c r="W29" s="92" t="str">
        <v>RMB</v>
      </c>
      <c r="X29" s="97">
        <v>1.0640000000000001</v>
      </c>
      <c r="Y29" s="92">
        <v>616743.36283185845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C49SZX20250007JL</v>
      </c>
      <c r="AF29" s="13" t="str">
        <v>倍斯特</v>
      </c>
      <c r="AG29" s="13" t="str">
        <v>YSM20R</v>
      </c>
      <c r="AH29" s="13">
        <v>1</v>
      </c>
      <c r="AI29" s="92" t="str">
        <v>JPY</v>
      </c>
      <c r="AJ29" s="118">
        <v>12840000</v>
      </c>
      <c r="AK29" s="97">
        <v>5.0599999999999999E-2</v>
      </c>
      <c r="AL29" s="92">
        <v>649704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EAST</v>
      </c>
      <c r="S30" s="13" t="str">
        <v>C28SHA20241008/ZQR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1.0640000000000001</v>
      </c>
      <c r="Y30" s="92">
        <v>353097.34513274342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C49SZX20250009SX</v>
      </c>
      <c r="AF30" s="13" t="str">
        <v>加一</v>
      </c>
      <c r="AG30" s="13" t="str">
        <v>YSM20R</v>
      </c>
      <c r="AH30" s="13">
        <v>1</v>
      </c>
      <c r="AI30" s="92" t="str">
        <v>RMB</v>
      </c>
      <c r="AJ30" s="118">
        <v>840000</v>
      </c>
      <c r="AK30" s="97">
        <v>1.0640000000000001</v>
      </c>
      <c r="AL30" s="92">
        <v>790938.05309734517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C49SZX20240168JY</v>
      </c>
      <c r="T31" s="13" t="str">
        <v>海凌科</v>
      </c>
      <c r="U31" s="13" t="str">
        <v>YSM20R</v>
      </c>
      <c r="V31" s="13">
        <v>1</v>
      </c>
      <c r="W31" s="92" t="str">
        <v>JPY</v>
      </c>
      <c r="X31" s="97">
        <v>5.0599999999999999E-2</v>
      </c>
      <c r="Y31" s="92">
        <v>708400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C49SZX20250009SX</v>
      </c>
      <c r="AF31" s="13" t="str">
        <v>加一</v>
      </c>
      <c r="AG31" s="13" t="str">
        <v>YSM10</v>
      </c>
      <c r="AH31" s="13">
        <v>1</v>
      </c>
      <c r="AI31" s="92" t="str">
        <v>RMB</v>
      </c>
      <c r="AJ31" s="118">
        <v>403000</v>
      </c>
      <c r="AK31" s="97">
        <v>1.0640000000000001</v>
      </c>
      <c r="AL31" s="92">
        <v>379461.94690265489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C49SZX20240168JY</v>
      </c>
      <c r="T32" s="13" t="str">
        <v>海凌科</v>
      </c>
      <c r="U32" s="13" t="str">
        <v>YSM20R</v>
      </c>
      <c r="V32" s="13">
        <v>1</v>
      </c>
      <c r="W32" s="92" t="str">
        <v>JPY</v>
      </c>
      <c r="X32" s="97">
        <v>5.0599999999999999E-2</v>
      </c>
      <c r="Y32" s="92">
        <v>708400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C49SZX20250011SQ</v>
      </c>
      <c r="AF32" s="13" t="str">
        <v>旭宇盛翔</v>
      </c>
      <c r="AG32" s="13" t="str">
        <v>YSM20R</v>
      </c>
      <c r="AH32" s="13">
        <v>1</v>
      </c>
      <c r="AI32" s="92" t="str">
        <v>JPY</v>
      </c>
      <c r="AJ32" s="118">
        <v>16000000</v>
      </c>
      <c r="AK32" s="97">
        <v>5.0599999999999999E-2</v>
      </c>
      <c r="AL32" s="92">
        <v>809600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5.0599999999999999E-2</v>
      </c>
      <c r="Y33" s="92">
        <v>708400</v>
      </c>
      <c r="Z33" s="228">
        <v>0.12</v>
      </c>
      <c r="AB33" s="13">
        <v>2025</v>
      </c>
      <c r="AC33" s="13">
        <v>1</v>
      </c>
      <c r="AD33" s="13" t="str">
        <v>EAST</v>
      </c>
      <c r="AE33" s="13" t="str">
        <v>C49SHA20250103/TWB</v>
      </c>
      <c r="AF33" s="13" t="str">
        <v>鹰潭鼎桥</v>
      </c>
      <c r="AG33" s="13" t="str">
        <v>YSM20R</v>
      </c>
      <c r="AH33" s="13">
        <v>1</v>
      </c>
      <c r="AI33" s="92" t="str">
        <v>RMB</v>
      </c>
      <c r="AJ33" s="118">
        <v>659040</v>
      </c>
      <c r="AK33" s="97">
        <v>1.0640000000000001</v>
      </c>
      <c r="AL33" s="92">
        <v>620547.39823008853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708400</v>
      </c>
      <c r="Z34" s="228">
        <v>0.12</v>
      </c>
      <c r="AB34" s="13">
        <v>2025</v>
      </c>
      <c r="AC34" s="13">
        <v>1</v>
      </c>
      <c r="AD34" s="13" t="str">
        <v>EAST</v>
      </c>
      <c r="AE34" s="13" t="str">
        <v>C49SHA20250107/TWB</v>
      </c>
      <c r="AF34" s="13" t="str">
        <v>紫光未来科技（杭州）</v>
      </c>
      <c r="AG34" s="13" t="str">
        <v>YSM20R</v>
      </c>
      <c r="AH34" s="13">
        <v>1</v>
      </c>
      <c r="AI34" s="92" t="str">
        <v>RMB</v>
      </c>
      <c r="AJ34" s="118">
        <v>882500</v>
      </c>
      <c r="AK34" s="97">
        <v>1.0640000000000001</v>
      </c>
      <c r="AL34" s="92">
        <v>830955.75221238949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C49SZX20240180DZ&amp;JAL</v>
      </c>
      <c r="T35" s="13" t="str">
        <v>GLOBAL STAR(嘉裕越南分部)</v>
      </c>
      <c r="U35" s="13" t="str">
        <v>YSM20R</v>
      </c>
      <c r="V35" s="13">
        <v>1</v>
      </c>
      <c r="W35" s="92" t="str">
        <v>USD</v>
      </c>
      <c r="X35" s="97">
        <v>7.8</v>
      </c>
      <c r="Y35" s="92">
        <v>823446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C49SHA20250107/TWB</v>
      </c>
      <c r="AF35" s="13" t="str">
        <v>紫光未来科技（杭州）</v>
      </c>
      <c r="AG35" s="13" t="str">
        <v>YSM20R</v>
      </c>
      <c r="AH35" s="13">
        <v>1</v>
      </c>
      <c r="AI35" s="92" t="str">
        <v>RMB</v>
      </c>
      <c r="AJ35" s="118">
        <v>882500</v>
      </c>
      <c r="AK35" s="97">
        <v>1.0640000000000001</v>
      </c>
      <c r="AL35" s="92">
        <v>830955.75221238949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C49SZX20240180DZ&amp;JAL</v>
      </c>
      <c r="T36" s="13" t="str">
        <v>GLOBAL STAR(嘉裕越南分部)</v>
      </c>
      <c r="U36" s="13" t="str">
        <v>YSM20R</v>
      </c>
      <c r="V36" s="13">
        <v>1</v>
      </c>
      <c r="W36" s="92" t="str">
        <v>USD</v>
      </c>
      <c r="X36" s="97">
        <v>7.8</v>
      </c>
      <c r="Y36" s="92">
        <v>823446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YSM10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C49SZX20240180DZ&amp;JAL</v>
      </c>
      <c r="T37" s="13" t="str">
        <v>GLOBAL STAR(嘉裕越南分部)</v>
      </c>
      <c r="U37" s="13" t="str">
        <v>YSM10</v>
      </c>
      <c r="V37" s="13">
        <v>1</v>
      </c>
      <c r="W37" s="92" t="str">
        <v>USD</v>
      </c>
      <c r="X37" s="97">
        <v>7.8</v>
      </c>
      <c r="Y37" s="92">
        <v>572832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YSM10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SOUTH</v>
      </c>
      <c r="S38" s="13" t="str">
        <v>C28SZX20240181JAL</v>
      </c>
      <c r="T38" s="13" t="str">
        <v>嘉裕</v>
      </c>
      <c r="U38" s="13" t="str">
        <v>DSP-10-YMH</v>
      </c>
      <c r="V38" s="13">
        <v>1</v>
      </c>
      <c r="W38" s="92" t="str">
        <v>USD</v>
      </c>
      <c r="X38" s="97">
        <v>7.8</v>
      </c>
      <c r="Y38" s="92">
        <v>273000</v>
      </c>
      <c r="Z38" s="228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8"/>
    </row>
    <row r="39" spans="1:39">
      <c r="A39" s="167"/>
      <c r="B39" s="168"/>
      <c r="P39" s="13">
        <v>2025</v>
      </c>
      <c r="Q39" s="13">
        <v>1</v>
      </c>
      <c r="R39" s="13" t="str">
        <v>SOUTH</v>
      </c>
      <c r="S39" s="13" t="str">
        <v>C28SZX20240182JAL</v>
      </c>
      <c r="T39" s="13" t="str">
        <v>嘉裕</v>
      </c>
      <c r="U39" s="13" t="str">
        <v>YSi-V</v>
      </c>
      <c r="V39" s="13">
        <v>1</v>
      </c>
      <c r="W39" s="92" t="str">
        <v>USD</v>
      </c>
      <c r="X39" s="97">
        <v>7.8</v>
      </c>
      <c r="Y39" s="92">
        <v>643500</v>
      </c>
      <c r="Z39" s="228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8"/>
    </row>
    <row r="40" spans="1:39">
      <c r="A40" s="103"/>
      <c r="B40" s="40"/>
      <c r="P40" s="13">
        <v>2025</v>
      </c>
      <c r="Q40" s="13">
        <v>1</v>
      </c>
      <c r="R40" s="13" t="str">
        <v>SOUTH</v>
      </c>
      <c r="S40" s="13" t="str">
        <v>C49SZX20240192DZ</v>
      </c>
      <c r="T40" s="13" t="str">
        <v>深圳健科</v>
      </c>
      <c r="U40" s="13" t="str">
        <v>YSM20R</v>
      </c>
      <c r="V40" s="13">
        <v>1</v>
      </c>
      <c r="W40" s="92" t="str">
        <v>JPY</v>
      </c>
      <c r="X40" s="97">
        <v>5.0599999999999999E-2</v>
      </c>
      <c r="Y40" s="92">
        <v>683100</v>
      </c>
      <c r="Z40" s="228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8"/>
    </row>
    <row r="41" spans="1:39">
      <c r="A41" s="103"/>
      <c r="B41" s="40"/>
      <c r="P41" s="13">
        <v>2025</v>
      </c>
      <c r="Q41" s="13">
        <v>1</v>
      </c>
      <c r="R41" s="13" t="str">
        <v>SOUTH</v>
      </c>
      <c r="S41" s="13" t="str">
        <v>C49SZX20240192DZ</v>
      </c>
      <c r="T41" s="13" t="str">
        <v>深圳健科</v>
      </c>
      <c r="U41" s="13" t="str">
        <v>YSM20R</v>
      </c>
      <c r="V41" s="13">
        <v>1</v>
      </c>
      <c r="W41" s="92" t="str">
        <v>JPY</v>
      </c>
      <c r="X41" s="97">
        <v>5.0599999999999999E-2</v>
      </c>
      <c r="Y41" s="92">
        <v>683100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1</v>
      </c>
      <c r="R42" s="13" t="str">
        <v>SOUTH</v>
      </c>
      <c r="S42" s="13" t="str">
        <v>C49SZX20240192DZ</v>
      </c>
      <c r="T42" s="13" t="str">
        <v>深圳健科</v>
      </c>
      <c r="U42" s="13" t="str">
        <v>YSM10</v>
      </c>
      <c r="V42" s="13">
        <v>1</v>
      </c>
      <c r="W42" s="92" t="str">
        <v>JPY</v>
      </c>
      <c r="X42" s="97">
        <v>5.0599999999999999E-2</v>
      </c>
      <c r="Y42" s="92">
        <v>506000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1</v>
      </c>
      <c r="R43" s="13" t="str">
        <v>SOUTH</v>
      </c>
      <c r="S43" s="13" t="str">
        <v>C49SZX20240208MZ</v>
      </c>
      <c r="T43" s="13" t="str">
        <v>深圳卓昌(end user:惠州卓昌）</v>
      </c>
      <c r="U43" s="13" t="str">
        <v>YSM10</v>
      </c>
      <c r="V43" s="13">
        <v>1</v>
      </c>
      <c r="W43" s="92" t="str">
        <v>JPY</v>
      </c>
      <c r="X43" s="97">
        <v>5.0599999999999999E-2</v>
      </c>
      <c r="Y43" s="92">
        <v>404800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C49SHA20241202/HZY</v>
      </c>
      <c r="T45" s="13" t="str">
        <v>宁波祖创电子</v>
      </c>
      <c r="U45" s="13" t="str">
        <v>YSM10</v>
      </c>
      <c r="V45" s="13">
        <v>1</v>
      </c>
      <c r="W45" s="92" t="str">
        <v>RMB</v>
      </c>
      <c r="X45" s="97">
        <v>1.0640000000000001</v>
      </c>
      <c r="Y45" s="92">
        <v>386375.92920353991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1</v>
      </c>
      <c r="R46" s="13" t="str">
        <v>EAST</v>
      </c>
      <c r="S46" s="13" t="str">
        <v>C49SHA20241202/HZY</v>
      </c>
      <c r="T46" s="13" t="str">
        <v>宁波祖创电子</v>
      </c>
      <c r="U46" s="13" t="str">
        <v>YSM10</v>
      </c>
      <c r="V46" s="13">
        <v>1</v>
      </c>
      <c r="W46" s="92" t="str">
        <v>RMB</v>
      </c>
      <c r="X46" s="97">
        <v>1.0640000000000001</v>
      </c>
      <c r="Y46" s="92">
        <v>386375.92920353991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1</v>
      </c>
      <c r="R47" s="13" t="str">
        <v>EAST</v>
      </c>
      <c r="S47" s="13" t="str">
        <v>C49SHA20241202/HZY</v>
      </c>
      <c r="T47" s="13" t="str">
        <v>宁波祖创电子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386375.92920353991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1</v>
      </c>
      <c r="R48" s="13" t="str">
        <v>EAST</v>
      </c>
      <c r="S48" s="13" t="str">
        <v>C49SHA20241202/HZY</v>
      </c>
      <c r="T48" s="13" t="str">
        <v>宁波祖创电子</v>
      </c>
      <c r="U48" s="13" t="str">
        <v>YSM10</v>
      </c>
      <c r="V48" s="13">
        <v>1</v>
      </c>
      <c r="W48" s="92" t="str">
        <v>RMB</v>
      </c>
      <c r="X48" s="97">
        <v>1.0640000000000001</v>
      </c>
      <c r="Y48" s="92">
        <v>386375.92920353991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1</v>
      </c>
      <c r="R49" s="13" t="str">
        <v>EAST</v>
      </c>
      <c r="S49" s="13" t="str">
        <v>C49SHA20241202/HZY</v>
      </c>
      <c r="T49" s="13" t="str">
        <v>宁波祖创电子</v>
      </c>
      <c r="U49" s="13" t="str">
        <v>YSM10</v>
      </c>
      <c r="V49" s="13">
        <v>1</v>
      </c>
      <c r="W49" s="92" t="str">
        <v>RMB</v>
      </c>
      <c r="X49" s="97">
        <v>1.0640000000000001</v>
      </c>
      <c r="Y49" s="92">
        <v>386375.92920353991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1</v>
      </c>
      <c r="R50" s="13" t="str">
        <v>EAST</v>
      </c>
      <c r="S50" s="13" t="str">
        <v>C49SHA20241202/HZY</v>
      </c>
      <c r="T50" s="13" t="str">
        <v>宁波祖创电子</v>
      </c>
      <c r="U50" s="13" t="str">
        <v>YSM10</v>
      </c>
      <c r="V50" s="13">
        <v>1</v>
      </c>
      <c r="W50" s="92" t="str">
        <v>RMB</v>
      </c>
      <c r="X50" s="97">
        <v>1.0640000000000001</v>
      </c>
      <c r="Y50" s="92">
        <v>386375.92920353991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1</v>
      </c>
      <c r="R51" s="13" t="str">
        <v>EAST</v>
      </c>
      <c r="S51" s="13" t="str">
        <v>LX20241209001</v>
      </c>
      <c r="T51" s="13" t="str">
        <v xml:space="preserve">罗宣半导体设备 (无锡) </v>
      </c>
      <c r="U51" s="13" t="str">
        <v>SOLDERSTAR PRO 9</v>
      </c>
      <c r="V51" s="13">
        <v>1</v>
      </c>
      <c r="W51" s="92" t="str">
        <v>RMB</v>
      </c>
      <c r="X51" s="97">
        <v>1.0640000000000001</v>
      </c>
      <c r="Y51" s="92">
        <v>58857.82470796461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1</v>
      </c>
      <c r="R52" s="13" t="str">
        <v>SOUTH</v>
      </c>
      <c r="S52" s="13" t="str">
        <v>C49SZX20250002EC</v>
      </c>
      <c r="T52" s="13" t="str">
        <v>网娱视通</v>
      </c>
      <c r="U52" s="13" t="str">
        <v>YSM20R</v>
      </c>
      <c r="V52" s="13">
        <v>1</v>
      </c>
      <c r="W52" s="92" t="str">
        <v>RMB</v>
      </c>
      <c r="X52" s="97">
        <v>1.0640000000000001</v>
      </c>
      <c r="Y52" s="92">
        <v>706194.69026548683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1</v>
      </c>
      <c r="R53" s="13" t="str">
        <v>SOUTH</v>
      </c>
      <c r="S53" s="13" t="str">
        <v>C49SZX20250002EC</v>
      </c>
      <c r="T53" s="13" t="str">
        <v>网娱视通</v>
      </c>
      <c r="U53" s="13" t="str">
        <v>YSM10</v>
      </c>
      <c r="V53" s="13">
        <v>1</v>
      </c>
      <c r="W53" s="92" t="str">
        <v>RMB</v>
      </c>
      <c r="X53" s="97">
        <v>1.0640000000000001</v>
      </c>
      <c r="Y53" s="92">
        <v>441607.07964601781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1</v>
      </c>
      <c r="R54" s="13" t="str">
        <v>SOUTH</v>
      </c>
      <c r="S54" s="13" t="str">
        <v>C49SZX20250001MZ</v>
      </c>
      <c r="T54" s="13" t="str">
        <v>芯隆</v>
      </c>
      <c r="U54" s="13" t="str">
        <v>YSM10</v>
      </c>
      <c r="V54" s="13">
        <v>1</v>
      </c>
      <c r="W54" s="92" t="str">
        <v>JPY</v>
      </c>
      <c r="X54" s="97">
        <v>5.0599999999999999E-2</v>
      </c>
      <c r="Y54" s="92">
        <v>404800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1</v>
      </c>
      <c r="R55" s="13" t="str">
        <v>SOUTH</v>
      </c>
      <c r="S55" s="13" t="str">
        <v>C49SZX20250001MZ</v>
      </c>
      <c r="T55" s="13" t="str">
        <v>芯隆</v>
      </c>
      <c r="U55" s="13" t="str">
        <v>YSM20R</v>
      </c>
      <c r="V55" s="13">
        <v>1</v>
      </c>
      <c r="W55" s="92" t="str">
        <v>JPY</v>
      </c>
      <c r="X55" s="97">
        <v>5.0599999999999999E-2</v>
      </c>
      <c r="Y55" s="92">
        <v>657800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1</v>
      </c>
      <c r="R56" s="13" t="str">
        <v>SOUTH</v>
      </c>
      <c r="S56" s="13" t="str">
        <v>C49SZX20240180DZ&amp;JAL</v>
      </c>
      <c r="T56" s="13" t="str">
        <v>GLOBAL STAR(嘉裕越南分部)</v>
      </c>
      <c r="U56" s="13" t="str">
        <v>DSP-10-YMH</v>
      </c>
      <c r="V56" s="13">
        <v>1</v>
      </c>
      <c r="W56" s="92" t="str">
        <v>USD</v>
      </c>
      <c r="X56" s="97">
        <v>7.8</v>
      </c>
      <c r="Y56" s="92">
        <v>278460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1</v>
      </c>
      <c r="R57" s="13" t="str">
        <v>SOUTH</v>
      </c>
      <c r="S57" s="13" t="str">
        <v>C49SZX20240180DZ&amp;JAL</v>
      </c>
      <c r="T57" s="13" t="str">
        <v>GLOBAL STAR(嘉裕越南分部)</v>
      </c>
      <c r="U57" s="13" t="str">
        <v>YSi-V</v>
      </c>
      <c r="V57" s="13">
        <v>1</v>
      </c>
      <c r="W57" s="92" t="str">
        <v>USD</v>
      </c>
      <c r="X57" s="97">
        <v>7.8</v>
      </c>
      <c r="Y57" s="92">
        <v>656370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640625" defaultRowHeight="15.5"/>
  <cols>
    <col min="1" max="1" width="9.1640625" style="116" bestFit="1" customWidth="1"/>
    <col min="2" max="2" width="10.6640625" style="15"/>
    <col min="3" max="3" width="17.6640625" style="114" bestFit="1" customWidth="1"/>
    <col min="4" max="4" width="20.164062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640625" defaultRowHeight="15.5"/>
  <cols>
    <col min="1" max="2" width="10.664062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2025-01-15T05:57:28Z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