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518" documentId="13_ncr:1_{D7B31631-9EC2-A043-AB5E-59F176544080}" xr6:coauthVersionLast="47" xr6:coauthVersionMax="47" xr10:uidLastSave="{A621090F-BEF4-439E-B8DE-6D86BC9609D2}"/>
  <bookViews>
    <workbookView xWindow="-108" yWindow="-108" windowWidth="23256" windowHeight="1257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21" i="1"/>
  <c r="AC3821" i="1" s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AB3822" i="1" s="1"/>
  <c r="AC3822" i="1" s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20" i="1" l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21" i="1" l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22" i="1" s="1"/>
  <c r="AK3822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2706" i="1" l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<sst xmlns="http://schemas.openxmlformats.org/spreadsheetml/2006/main" count="45640" uniqueCount="3636">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</sst>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C1" zoomScale="70" zoomScaleNormal="70" workbookViewId="0">
      <pane ySplit="1" topLeftCell="A3805" activePane="bottomLeft" state="frozen"/>
      <selection activeCell="L1" sqref="L1"/>
      <selection pane="bottomLeft" activeCell="K3815" sqref="K381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20576311.68141593</v>
      </c>
      <c r="AJ80" s="19">
        <f t="shared" si="24"/>
        <v>2370046.0947699118</v>
      </c>
      <c r="AK80" s="20">
        <f t="shared" si="25"/>
        <v>0.11518323261551705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24615463.037168141</v>
      </c>
      <c r="AJ115" s="27">
        <f t="shared" si="24"/>
        <v>2921497.5836888491</v>
      </c>
      <c r="AK115" s="28">
        <f t="shared" si="25"/>
        <v>0.11868546121913413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24615463.037168141</v>
      </c>
      <c r="AJ201" s="19">
        <f t="shared" si="77"/>
        <v>2921497.5836888491</v>
      </c>
      <c r="AK201" s="20">
        <f t="shared" si="78"/>
        <v>0.11868546121913413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24615463.037168141</v>
      </c>
      <c r="AJ202" s="19">
        <f t="shared" si="77"/>
        <v>2921497.5836888491</v>
      </c>
      <c r="AK202" s="20">
        <f t="shared" si="78"/>
        <v>0.11868546121913413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20576311.68141593</v>
      </c>
      <c r="AJ250" s="19">
        <f t="shared" si="77"/>
        <v>2370046.0947699118</v>
      </c>
      <c r="AK250" s="20">
        <f t="shared" si="78"/>
        <v>0.11518323261551705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20576311.68141593</v>
      </c>
      <c r="AJ310" s="19">
        <f t="shared" si="97"/>
        <v>2370046.0947699118</v>
      </c>
      <c r="AK310" s="20">
        <f t="shared" si="98"/>
        <v>0.11518323261551705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20576311.68141593</v>
      </c>
      <c r="AJ311" s="19">
        <f t="shared" si="97"/>
        <v>2370046.0947699118</v>
      </c>
      <c r="AK311" s="20">
        <f t="shared" si="98"/>
        <v>0.11518323261551705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20576311.68141593</v>
      </c>
      <c r="AJ342" s="19">
        <f t="shared" si="116"/>
        <v>2370046.0947699118</v>
      </c>
      <c r="AK342" s="20">
        <f t="shared" si="117"/>
        <v>0.11518323261551705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20576311.68141593</v>
      </c>
      <c r="AJ343" s="19">
        <f t="shared" si="116"/>
        <v>2370046.0947699118</v>
      </c>
      <c r="AK343" s="20">
        <f t="shared" si="117"/>
        <v>0.11518323261551705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24615463.037168141</v>
      </c>
      <c r="AJ465" s="27">
        <f t="shared" si="152"/>
        <v>2921497.5836888491</v>
      </c>
      <c r="AK465" s="28">
        <f t="shared" si="153"/>
        <v>0.11868546121913413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24615463.037168141</v>
      </c>
      <c r="AJ466" s="27">
        <f t="shared" si="152"/>
        <v>2921497.5836888491</v>
      </c>
      <c r="AK466" s="28">
        <f t="shared" si="153"/>
        <v>0.11868546121913413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24615463.037168141</v>
      </c>
      <c r="AJ467" s="27">
        <f t="shared" si="152"/>
        <v>2921497.5836888491</v>
      </c>
      <c r="AK467" s="28">
        <f t="shared" si="153"/>
        <v>0.11868546121913413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20576311.68141593</v>
      </c>
      <c r="AJ505" s="19">
        <f t="shared" si="152"/>
        <v>2370046.0947699118</v>
      </c>
      <c r="AK505" s="20">
        <f t="shared" si="153"/>
        <v>0.11518323261551705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20576311.68141593</v>
      </c>
      <c r="AJ506" s="19">
        <f t="shared" si="152"/>
        <v>2370046.0947699118</v>
      </c>
      <c r="AK506" s="20">
        <f t="shared" si="153"/>
        <v>0.11518323261551705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20576311.68141593</v>
      </c>
      <c r="AJ507" s="19">
        <f t="shared" si="152"/>
        <v>2370046.0947699118</v>
      </c>
      <c r="AK507" s="20">
        <f t="shared" si="153"/>
        <v>0.11518323261551705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20576311.68141593</v>
      </c>
      <c r="AJ508" s="19">
        <f t="shared" si="152"/>
        <v>2370046.0947699118</v>
      </c>
      <c r="AK508" s="20">
        <f t="shared" si="153"/>
        <v>0.11518323261551705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20576311.68141593</v>
      </c>
      <c r="AJ540" s="19">
        <f t="shared" si="170"/>
        <v>2370046.0947699118</v>
      </c>
      <c r="AK540" s="20">
        <f t="shared" si="171"/>
        <v>0.11518323261551705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20576311.68141593</v>
      </c>
      <c r="AJ541" s="19">
        <f t="shared" si="170"/>
        <v>2370046.0947699118</v>
      </c>
      <c r="AK541" s="20">
        <f t="shared" si="171"/>
        <v>0.11518323261551705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20576311.68141593</v>
      </c>
      <c r="AJ542" s="19">
        <f t="shared" si="170"/>
        <v>2370046.0947699118</v>
      </c>
      <c r="AK542" s="20">
        <f t="shared" si="171"/>
        <v>0.11518323261551705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20576311.68141593</v>
      </c>
      <c r="AJ622" s="19">
        <f t="shared" si="189"/>
        <v>2370046.0947699118</v>
      </c>
      <c r="AK622" s="20">
        <f t="shared" si="190"/>
        <v>0.11518323261551705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20576311.68141593</v>
      </c>
      <c r="AJ633" s="19">
        <f t="shared" si="189"/>
        <v>2370046.0947699118</v>
      </c>
      <c r="AK633" s="20">
        <f t="shared" si="190"/>
        <v>0.11518323261551705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20576311.68141593</v>
      </c>
      <c r="AJ634" s="19">
        <f t="shared" si="189"/>
        <v>2370046.0947699118</v>
      </c>
      <c r="AK634" s="20">
        <f t="shared" si="190"/>
        <v>0.11518323261551705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24615463.037168141</v>
      </c>
      <c r="AJ875" s="19">
        <f t="shared" si="263"/>
        <v>2921497.5836888491</v>
      </c>
      <c r="AK875" s="20">
        <f t="shared" si="264"/>
        <v>0.11868546121913413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24615463.037168141</v>
      </c>
      <c r="AJ876" s="19">
        <f t="shared" si="263"/>
        <v>2921497.5836888491</v>
      </c>
      <c r="AK876" s="20">
        <f t="shared" si="264"/>
        <v>0.11868546121913413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24615463.037168141</v>
      </c>
      <c r="AJ877" s="19">
        <f t="shared" si="263"/>
        <v>2921497.5836888491</v>
      </c>
      <c r="AK877" s="20">
        <f t="shared" si="264"/>
        <v>0.11868546121913413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24615463.037168141</v>
      </c>
      <c r="AJ878" s="19">
        <f t="shared" si="263"/>
        <v>2921497.5836888491</v>
      </c>
      <c r="AK878" s="20">
        <f t="shared" si="264"/>
        <v>0.11868546121913413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24615463.037168141</v>
      </c>
      <c r="AJ879" s="19">
        <f t="shared" si="263"/>
        <v>2921497.5836888491</v>
      </c>
      <c r="AK879" s="20">
        <f t="shared" si="264"/>
        <v>0.11868546121913413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24615463.037168141</v>
      </c>
      <c r="AJ880" s="19">
        <f t="shared" si="263"/>
        <v>2921497.5836888491</v>
      </c>
      <c r="AK880" s="20">
        <f t="shared" si="264"/>
        <v>0.11868546121913413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24615463.037168141</v>
      </c>
      <c r="AJ881" s="19">
        <f t="shared" si="263"/>
        <v>2921497.5836888491</v>
      </c>
      <c r="AK881" s="20">
        <f t="shared" si="264"/>
        <v>0.11868546121913413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24615463.037168141</v>
      </c>
      <c r="AJ882" s="19">
        <f t="shared" si="263"/>
        <v>2921497.5836888491</v>
      </c>
      <c r="AK882" s="20">
        <f t="shared" si="264"/>
        <v>0.11868546121913413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24615463.037168141</v>
      </c>
      <c r="AJ883" s="19">
        <f t="shared" si="263"/>
        <v>2921497.5836888491</v>
      </c>
      <c r="AK883" s="20">
        <f t="shared" si="264"/>
        <v>0.11868546121913413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24615463.037168141</v>
      </c>
      <c r="AJ884" s="19">
        <f t="shared" si="263"/>
        <v>2921497.5836888491</v>
      </c>
      <c r="AK884" s="20">
        <f t="shared" si="264"/>
        <v>0.11868546121913413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24615463.037168141</v>
      </c>
      <c r="AJ885" s="19">
        <f t="shared" si="263"/>
        <v>2921497.5836888491</v>
      </c>
      <c r="AK885" s="20">
        <f t="shared" si="264"/>
        <v>0.11868546121913413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24615463.037168141</v>
      </c>
      <c r="AJ886" s="19">
        <f t="shared" si="263"/>
        <v>2921497.5836888491</v>
      </c>
      <c r="AK886" s="20">
        <f t="shared" si="264"/>
        <v>0.11868546121913413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20576311.68141593</v>
      </c>
      <c r="AJ1429" s="19">
        <f t="shared" si="430"/>
        <v>2370046.0947699118</v>
      </c>
      <c r="AK1429" s="20">
        <f t="shared" si="431"/>
        <v>0.11518323261551705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20576311.68141593</v>
      </c>
      <c r="AJ1430" s="19">
        <f t="shared" si="430"/>
        <v>2370046.0947699118</v>
      </c>
      <c r="AK1430" s="20">
        <f t="shared" si="431"/>
        <v>0.11518323261551705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20576311.68141593</v>
      </c>
      <c r="AJ1434" s="19">
        <f t="shared" si="430"/>
        <v>2370046.0947699118</v>
      </c>
      <c r="AK1434" s="20">
        <f t="shared" si="431"/>
        <v>0.11518323261551705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24615463.037168141</v>
      </c>
      <c r="AJ1446" s="27">
        <f t="shared" si="430"/>
        <v>2921497.5836888491</v>
      </c>
      <c r="AK1446" s="28">
        <f t="shared" si="431"/>
        <v>0.11868546121913413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20576311.68141593</v>
      </c>
      <c r="AJ1632" s="19">
        <f t="shared" si="484"/>
        <v>2370046.0947699118</v>
      </c>
      <c r="AK1632" s="20">
        <f t="shared" si="485"/>
        <v>0.11518323261551705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24615463.037168141</v>
      </c>
      <c r="AJ1734" s="27">
        <f t="shared" ref="AJ1734:AJ1797" si="519">IF(P1734="C66 SERVICE","",SUMIFS(AC:AC,F:F,F1734,G:G,G1734,E:E,E1734))</f>
        <v>2921497.5836888491</v>
      </c>
      <c r="AK1734" s="28">
        <f t="shared" ref="AK1734:AK1797" si="520">IF(AJ1734&gt;0,AJ1734/AI1734,"")</f>
        <v>0.11868546121913413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24615463.037168141</v>
      </c>
      <c r="AJ1782" s="27">
        <f t="shared" si="519"/>
        <v>2921497.5836888491</v>
      </c>
      <c r="AK1782" s="28">
        <f t="shared" si="520"/>
        <v>0.11868546121913413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24615463.037168141</v>
      </c>
      <c r="AJ1783" s="27">
        <f t="shared" si="519"/>
        <v>2921497.5836888491</v>
      </c>
      <c r="AK1783" s="28">
        <f t="shared" si="520"/>
        <v>0.11868546121913413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24615463.037168141</v>
      </c>
      <c r="AJ1784" s="27">
        <f t="shared" si="519"/>
        <v>2921497.5836888491</v>
      </c>
      <c r="AK1784" s="28">
        <f t="shared" si="520"/>
        <v>0.11868546121913413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24615463.037168141</v>
      </c>
      <c r="AJ1785" s="27">
        <f t="shared" si="519"/>
        <v>2921497.5836888491</v>
      </c>
      <c r="AK1785" s="28">
        <f t="shared" si="520"/>
        <v>0.11868546121913413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24615463.037168141</v>
      </c>
      <c r="AJ1786" s="27">
        <f t="shared" si="519"/>
        <v>2921497.5836888491</v>
      </c>
      <c r="AK1786" s="28">
        <f t="shared" si="520"/>
        <v>0.11868546121913413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24615463.037168141</v>
      </c>
      <c r="AJ1787" s="27">
        <f t="shared" si="519"/>
        <v>2921497.5836888491</v>
      </c>
      <c r="AK1787" s="28">
        <f t="shared" si="520"/>
        <v>0.11868546121913413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24615463.037168141</v>
      </c>
      <c r="AJ1977" s="19">
        <f t="shared" si="576"/>
        <v>2921497.5836888491</v>
      </c>
      <c r="AK1977" s="20">
        <f t="shared" si="577"/>
        <v>0.11868546121913413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24615463.037168141</v>
      </c>
      <c r="AJ1978" s="19">
        <f t="shared" si="576"/>
        <v>2921497.5836888491</v>
      </c>
      <c r="AK1978" s="20">
        <f t="shared" si="577"/>
        <v>0.11868546121913413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24615463.037168141</v>
      </c>
      <c r="AJ1979" s="19">
        <f t="shared" si="576"/>
        <v>2921497.5836888491</v>
      </c>
      <c r="AK1979" s="20">
        <f t="shared" si="577"/>
        <v>0.11868546121913413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24615463.037168141</v>
      </c>
      <c r="AJ1987" s="27">
        <f t="shared" si="576"/>
        <v>2921497.5836888491</v>
      </c>
      <c r="AK1987" s="28">
        <f t="shared" si="577"/>
        <v>0.11868546121913413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24615463.037168141</v>
      </c>
      <c r="AJ1988" s="27">
        <f t="shared" si="576"/>
        <v>2921497.5836888491</v>
      </c>
      <c r="AK1988" s="28">
        <f t="shared" si="577"/>
        <v>0.11868546121913413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24615463.037168141</v>
      </c>
      <c r="AJ2004" s="27">
        <f t="shared" si="595"/>
        <v>2921497.5836888491</v>
      </c>
      <c r="AK2004" s="28">
        <f t="shared" si="596"/>
        <v>0.11868546121913413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24615463.037168141</v>
      </c>
      <c r="AJ2005" s="27">
        <f t="shared" si="595"/>
        <v>2921497.5836888491</v>
      </c>
      <c r="AK2005" s="28">
        <f t="shared" si="596"/>
        <v>0.11868546121913413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24615463.037168141</v>
      </c>
      <c r="AJ2391" s="27">
        <f t="shared" si="712"/>
        <v>2921497.5836888491</v>
      </c>
      <c r="AK2391" s="28">
        <f t="shared" si="713"/>
        <v>0.11868546121913413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24615463.037168141</v>
      </c>
      <c r="AJ2410" s="19">
        <f t="shared" si="712"/>
        <v>2921497.5836888491</v>
      </c>
      <c r="AK2410" s="20">
        <f t="shared" si="713"/>
        <v>0.11868546121913413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24615463.037168141</v>
      </c>
      <c r="AJ2411" s="19">
        <f t="shared" si="712"/>
        <v>2921497.5836888491</v>
      </c>
      <c r="AK2411" s="20">
        <f t="shared" si="713"/>
        <v>0.11868546121913413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20576311.68141593</v>
      </c>
      <c r="AJ2612" s="27">
        <f t="shared" si="768"/>
        <v>2370046.0947699118</v>
      </c>
      <c r="AK2612" s="28">
        <f t="shared" si="769"/>
        <v>0.11518323261551705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20576311.68141593</v>
      </c>
      <c r="AJ2613" s="27">
        <f t="shared" si="768"/>
        <v>2370046.0947699118</v>
      </c>
      <c r="AK2613" s="28">
        <f t="shared" si="769"/>
        <v>0.11518323261551705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19654681.575150441</v>
      </c>
      <c r="AJ2619" s="19">
        <f t="shared" si="768"/>
        <v>2358561.7890180536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19654681.575150441</v>
      </c>
      <c r="AJ2679" s="19">
        <f t="shared" si="787"/>
        <v>2358561.7890180536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19654681.575150441</v>
      </c>
      <c r="AJ2791" s="27">
        <f t="shared" si="826"/>
        <v>2358561.7890180536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24615463.037168141</v>
      </c>
      <c r="AJ2837" s="27">
        <f t="shared" si="844"/>
        <v>2921497.5836888491</v>
      </c>
      <c r="AK2837" s="28">
        <f t="shared" si="845"/>
        <v>0.11868546121913413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24615463.037168141</v>
      </c>
      <c r="AJ2838" s="27">
        <f t="shared" si="844"/>
        <v>2921497.5836888491</v>
      </c>
      <c r="AK2838" s="28">
        <f t="shared" si="845"/>
        <v>0.11868546121913413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24615463.037168141</v>
      </c>
      <c r="AJ2839" s="27">
        <f t="shared" si="844"/>
        <v>2921497.5836888491</v>
      </c>
      <c r="AK2839" s="28">
        <f t="shared" si="845"/>
        <v>0.11868546121913413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24615463.037168141</v>
      </c>
      <c r="AJ2840" s="27">
        <f t="shared" si="844"/>
        <v>2921497.5836888491</v>
      </c>
      <c r="AK2840" s="28">
        <f t="shared" si="845"/>
        <v>0.11868546121913413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19654681.575150441</v>
      </c>
      <c r="AJ2846" s="27">
        <f t="shared" si="844"/>
        <v>2358561.7890180536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19654681.575150441</v>
      </c>
      <c r="AJ2847" s="27">
        <f t="shared" si="844"/>
        <v>2358561.7890180536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20576311.68141593</v>
      </c>
      <c r="AJ2965" s="19">
        <f t="shared" si="885"/>
        <v>2370046.0947699118</v>
      </c>
      <c r="AK2965" s="20">
        <f t="shared" si="886"/>
        <v>0.11518323261551705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20576311.68141593</v>
      </c>
      <c r="AJ2966" s="19">
        <f t="shared" si="885"/>
        <v>2370046.0947699118</v>
      </c>
      <c r="AK2966" s="20">
        <f t="shared" si="886"/>
        <v>0.11518323261551705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20576311.68141593</v>
      </c>
      <c r="AJ3161" s="19">
        <f t="shared" si="940"/>
        <v>2370046.0947699118</v>
      </c>
      <c r="AK3161" s="20">
        <f t="shared" si="941"/>
        <v>0.11518323261551705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19654681.575150441</v>
      </c>
      <c r="AJ3278" s="200">
        <f t="shared" si="979"/>
        <v>2358561.7890180536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19654681.575150441</v>
      </c>
      <c r="AJ3343" s="200">
        <f t="shared" si="999"/>
        <v>2358561.7890180536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24615463.037168141</v>
      </c>
      <c r="AJ3550" s="27">
        <f t="shared" si="1045"/>
        <v>2921497.5836888491</v>
      </c>
      <c r="AK3550" s="28">
        <f t="shared" si="1046"/>
        <v>0.11868546121913413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24615463.037168141</v>
      </c>
      <c r="AJ3551" s="27">
        <f t="shared" si="1045"/>
        <v>2921497.5836888491</v>
      </c>
      <c r="AK3551" s="28">
        <f t="shared" si="1046"/>
        <v>0.11868546121913413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24615463.037168141</v>
      </c>
      <c r="AJ3552" s="27">
        <f t="shared" si="1045"/>
        <v>2921497.5836888491</v>
      </c>
      <c r="AK3552" s="28">
        <f t="shared" si="1046"/>
        <v>0.11868546121913413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24615463.037168141</v>
      </c>
      <c r="AJ3553" s="27">
        <f t="shared" si="1045"/>
        <v>2921497.5836888491</v>
      </c>
      <c r="AK3553" s="28">
        <f t="shared" si="1046"/>
        <v>0.11868546121913413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19654681.575150441</v>
      </c>
      <c r="AJ3566" s="27">
        <f t="shared" si="1045"/>
        <v>2358561.7890180536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19654681.575150441</v>
      </c>
      <c r="AJ3570" s="19">
        <f t="shared" si="1045"/>
        <v>2358561.7890180536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19654681.575150441</v>
      </c>
      <c r="AJ3571" s="19">
        <f t="shared" si="1045"/>
        <v>2358561.7890180536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19654681.575150441</v>
      </c>
      <c r="AJ3585" s="27">
        <f t="shared" si="1045"/>
        <v>2358561.7890180536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19654681.575150441</v>
      </c>
      <c r="AJ3586" s="27">
        <f t="shared" si="1045"/>
        <v>2358561.7890180536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19654681.575150441</v>
      </c>
      <c r="AJ3587" s="27">
        <f t="shared" si="1045"/>
        <v>2358561.7890180536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19654681.575150441</v>
      </c>
      <c r="AJ3588" s="27">
        <f t="shared" si="1045"/>
        <v>2358561.7890180536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19654681.575150441</v>
      </c>
      <c r="AJ3589" s="27">
        <f t="shared" si="1045"/>
        <v>2358561.7890180536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19654681.575150441</v>
      </c>
      <c r="AJ3590" s="27">
        <f t="shared" ref="AJ3590:AJ3653" si="1068">IF(P3590="C66 SERVICE","",SUMIFS(AC:AC,F:F,F3590,G:G,G3590,E:E,E3590))</f>
        <v>2358561.7890180536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19654681.575150441</v>
      </c>
      <c r="AJ3593" s="27">
        <f t="shared" si="1068"/>
        <v>2358561.7890180536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19654681.575150441</v>
      </c>
      <c r="AJ3594" s="27">
        <f t="shared" si="1068"/>
        <v>2358561.7890180536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19654681.575150441</v>
      </c>
      <c r="AJ3595" s="27">
        <f t="shared" si="1068"/>
        <v>2358561.7890180536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19654681.575150441</v>
      </c>
      <c r="AJ3596" s="27">
        <f t="shared" si="1068"/>
        <v>2358561.7890180536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24615463.037168141</v>
      </c>
      <c r="AJ3602" s="27">
        <f t="shared" si="1068"/>
        <v>2921497.5836888491</v>
      </c>
      <c r="AK3602" s="28">
        <f t="shared" si="1069"/>
        <v>0.11868546121913413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19654681.575150441</v>
      </c>
      <c r="AJ3631" s="200">
        <f t="shared" si="1068"/>
        <v>2358561.7890180536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3614</v>
      </c>
      <c r="K3645" s="29" t="s">
        <v>3615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3614</v>
      </c>
      <c r="K3646" s="29" t="s">
        <v>3615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3614</v>
      </c>
      <c r="K3647" s="29" t="s">
        <v>3615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3614</v>
      </c>
      <c r="K3648" s="29" t="s">
        <v>3615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3614</v>
      </c>
      <c r="K3649" s="29" t="s">
        <v>3615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3614</v>
      </c>
      <c r="K3650" s="29" t="s">
        <v>3615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3614</v>
      </c>
      <c r="K3651" s="29" t="s">
        <v>3615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19654681.575150441</v>
      </c>
      <c r="AJ3652" s="200">
        <f t="shared" si="1068"/>
        <v>2358561.7890180536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19654681.575150441</v>
      </c>
      <c r="AJ3661" s="200">
        <f t="shared" si="1090"/>
        <v>2358561.7890180536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19654681.575150441</v>
      </c>
      <c r="AJ3663" s="200">
        <f t="shared" si="1090"/>
        <v>2358561.7890180536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3633</v>
      </c>
      <c r="K3667" s="29" t="s">
        <v>3634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19654681.575150441</v>
      </c>
      <c r="AJ3667" s="200">
        <f t="shared" si="1090"/>
        <v>2358561.7890180536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24615463.037168141</v>
      </c>
      <c r="AJ3698" s="200">
        <f t="shared" si="1090"/>
        <v>2921497.5836888491</v>
      </c>
      <c r="AK3698" s="201">
        <f t="shared" si="1091"/>
        <v>0.11868546121913413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24615463.037168141</v>
      </c>
      <c r="AJ3699" s="200">
        <f t="shared" si="1090"/>
        <v>2921497.5836888491</v>
      </c>
      <c r="AK3699" s="201">
        <f t="shared" si="1091"/>
        <v>0.11868546121913413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19654681.575150441</v>
      </c>
      <c r="AJ3707" s="200">
        <f t="shared" si="1090"/>
        <v>2358561.7890180536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12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19654681.575150441</v>
      </c>
      <c r="AJ3717" s="200">
        <f t="shared" si="1090"/>
        <v>2358561.7890180536</v>
      </c>
      <c r="AK3717" s="201">
        <f t="shared" si="1091"/>
        <v>0.12000000000000004</v>
      </c>
      <c r="AL3717" s="24"/>
      <c r="AM3717" s="24"/>
      <c r="AN3717" s="24"/>
      <c r="AO3717" s="24"/>
      <c r="AP3717" s="165" t="str">
        <f t="shared" si="1092"/>
        <v>202412</v>
      </c>
      <c r="AQ3717" s="203" t="str">
        <f t="shared" si="1093"/>
        <v>202412RMB</v>
      </c>
      <c r="AR3717" s="206" t="str">
        <f t="shared" si="1094"/>
        <v>YAMAHA_Mounter</v>
      </c>
      <c r="AS3717" s="22">
        <f t="shared" si="1095"/>
        <v>3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12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19654681.575150441</v>
      </c>
      <c r="AJ3718" s="200">
        <f t="shared" ref="AJ3718:AJ3724" si="1112">IF(P3718="C66 SERVICE","",SUMIFS(AC:AC,F:F,F3718,G:G,G3718,E:E,E3718))</f>
        <v>2358561.7890180536</v>
      </c>
      <c r="AK3718" s="201">
        <f t="shared" ref="AK3718:AK3724" si="1113">IF(AJ3718&gt;0,AJ3718/AI3718,"")</f>
        <v>0.12000000000000004</v>
      </c>
      <c r="AL3718" s="24"/>
      <c r="AM3718" s="24"/>
      <c r="AN3718" s="24"/>
      <c r="AO3718" s="24"/>
      <c r="AP3718" s="165" t="str">
        <f t="shared" ref="AP3718:AP3724" si="1114">IF(F3718="","",F3718&amp;G3718)</f>
        <v>202412</v>
      </c>
      <c r="AQ3718" s="203" t="str">
        <f t="shared" ref="AQ3718:AQ3724" si="1115">IF(W3718="","",F3718&amp;G3718&amp;W3718)</f>
        <v>202412RMB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3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18953490.796460174</v>
      </c>
      <c r="AJ3726" s="200">
        <f t="shared" si="1131"/>
        <v>2274418.8955752216</v>
      </c>
      <c r="AK3726" s="201">
        <f t="shared" si="1132"/>
        <v>0.12000000000000004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19654681.575150441</v>
      </c>
      <c r="AJ3728" s="200">
        <f t="shared" si="1131"/>
        <v>2358561.7890180536</v>
      </c>
      <c r="AK3728" s="201">
        <f t="shared" si="1132"/>
        <v>0.12000000000000004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19654681.575150441</v>
      </c>
      <c r="AJ3729" s="200">
        <f t="shared" si="1131"/>
        <v>2358561.7890180536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18953490.796460174</v>
      </c>
      <c r="AJ3735" s="200">
        <f t="shared" si="1131"/>
        <v>2274418.8955752216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18953490.796460174</v>
      </c>
      <c r="AJ3737" s="200">
        <f t="shared" si="1131"/>
        <v>2274418.8955752216</v>
      </c>
      <c r="AK3737" s="201">
        <f t="shared" si="1132"/>
        <v>0.12000000000000004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19654681.575150441</v>
      </c>
      <c r="AJ3744" s="200">
        <f t="shared" si="1131"/>
        <v>2358561.7890180536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19654681.575150441</v>
      </c>
      <c r="AJ3745" s="200">
        <f t="shared" si="1131"/>
        <v>2358561.7890180536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19654681.575150441</v>
      </c>
      <c r="AJ3746" s="200">
        <f t="shared" si="1131"/>
        <v>2358561.7890180536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19654681.575150441</v>
      </c>
      <c r="AJ3747" s="200">
        <f t="shared" si="1131"/>
        <v>2358561.7890180536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19654681.575150441</v>
      </c>
      <c r="AJ3748" s="200">
        <f t="shared" si="1131"/>
        <v>2358561.7890180536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19654681.575150441</v>
      </c>
      <c r="AJ3749" s="200">
        <f t="shared" si="1131"/>
        <v>2358561.7890180536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18953490.796460174</v>
      </c>
      <c r="AJ3750" s="200">
        <f t="shared" si="1131"/>
        <v>2274418.8955752216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18953490.796460174</v>
      </c>
      <c r="AJ3751" s="200">
        <f t="shared" si="1131"/>
        <v>2274418.8955752216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18953490.796460174</v>
      </c>
      <c r="AJ3752" s="200">
        <f t="shared" si="1131"/>
        <v>2274418.8955752216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18953490.796460174</v>
      </c>
      <c r="AJ3753" s="200">
        <f t="shared" si="1131"/>
        <v>2274418.8955752216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3591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18953490.796460174</v>
      </c>
      <c r="AJ3754" s="200">
        <f t="shared" si="1131"/>
        <v>2274418.8955752216</v>
      </c>
      <c r="AK3754" s="201">
        <f t="shared" si="1144"/>
        <v>0.12000000000000004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3591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18953490.796460174</v>
      </c>
      <c r="AJ3755" s="200">
        <f t="shared" si="1131"/>
        <v>2274418.8955752216</v>
      </c>
      <c r="AK3755" s="201">
        <f t="shared" si="1144"/>
        <v>0.12000000000000004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3591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18953490.796460174</v>
      </c>
      <c r="AJ3756" s="200">
        <f t="shared" si="1131"/>
        <v>2274418.8955752216</v>
      </c>
      <c r="AK3756" s="201">
        <f t="shared" si="1144"/>
        <v>0.12000000000000004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3592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3594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18953490.796460174</v>
      </c>
      <c r="AJ3757" s="200">
        <f t="shared" si="1131"/>
        <v>2274418.8955752216</v>
      </c>
      <c r="AK3757" s="201">
        <f t="shared" si="1144"/>
        <v>0.12000000000000004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3593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3594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18953490.796460174</v>
      </c>
      <c r="AJ3758" s="200">
        <f t="shared" si="1131"/>
        <v>2274418.8955752216</v>
      </c>
      <c r="AK3758" s="201">
        <f t="shared" si="1144"/>
        <v>0.12000000000000004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3595</v>
      </c>
      <c r="K3759" s="29" t="s">
        <v>3596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18953490.796460174</v>
      </c>
      <c r="AJ3759" s="27">
        <f t="shared" si="1131"/>
        <v>2274418.8955752216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3595</v>
      </c>
      <c r="K3760" s="29" t="s">
        <v>3596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18953490.796460174</v>
      </c>
      <c r="AJ3760" s="27">
        <f t="shared" si="1131"/>
        <v>2274418.8955752216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3595</v>
      </c>
      <c r="K3761" s="29" t="s">
        <v>3596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18953490.796460174</v>
      </c>
      <c r="AJ3761" s="27">
        <f t="shared" si="1131"/>
        <v>2274418.8955752216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3595</v>
      </c>
      <c r="K3762" s="29" t="s">
        <v>3596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18953490.796460174</v>
      </c>
      <c r="AJ3762" s="27">
        <f t="shared" si="1131"/>
        <v>2274418.8955752216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3595</v>
      </c>
      <c r="K3763" s="29" t="s">
        <v>3596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18953490.796460174</v>
      </c>
      <c r="AJ3763" s="27">
        <f t="shared" si="1131"/>
        <v>2274418.8955752216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3595</v>
      </c>
      <c r="K3764" s="29" t="s">
        <v>3596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18953490.796460174</v>
      </c>
      <c r="AJ3764" s="27">
        <f t="shared" si="1131"/>
        <v>2274418.8955752216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3595</v>
      </c>
      <c r="K3765" s="29" t="s">
        <v>3596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18953490.796460174</v>
      </c>
      <c r="AJ3765" s="27">
        <f t="shared" si="1131"/>
        <v>2274418.8955752216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3595</v>
      </c>
      <c r="K3766" s="29" t="s">
        <v>3596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18953490.796460174</v>
      </c>
      <c r="AJ3766" s="27">
        <f t="shared" si="1131"/>
        <v>2274418.8955752216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3595</v>
      </c>
      <c r="K3767" s="29" t="s">
        <v>3596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18953490.796460174</v>
      </c>
      <c r="AJ3767" s="27">
        <f t="shared" si="1131"/>
        <v>2274418.8955752216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3595</v>
      </c>
      <c r="K3768" s="29" t="s">
        <v>3596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18953490.796460174</v>
      </c>
      <c r="AJ3768" s="27">
        <f t="shared" si="1131"/>
        <v>2274418.8955752216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3595</v>
      </c>
      <c r="K3769" s="29" t="s">
        <v>3596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18953490.796460174</v>
      </c>
      <c r="AJ3769" s="27">
        <f t="shared" si="1131"/>
        <v>2274418.8955752216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3597</v>
      </c>
      <c r="K3770" s="29" t="s">
        <v>3596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18953490.796460174</v>
      </c>
      <c r="AJ3770" s="27">
        <f t="shared" si="1131"/>
        <v>2274418.8955752216</v>
      </c>
      <c r="AK3770" s="243">
        <f t="shared" si="1144"/>
        <v>0.12000000000000004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3598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3598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3598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3599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24615463.037168141</v>
      </c>
      <c r="AJ3774" s="27">
        <f t="shared" si="1131"/>
        <v>2921497.5836888491</v>
      </c>
      <c r="AK3774" s="243">
        <f t="shared" si="1144"/>
        <v>0.11868546121913413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3600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18953490.796460174</v>
      </c>
      <c r="AJ3775" s="27">
        <f t="shared" si="1131"/>
        <v>2274418.8955752216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3601</v>
      </c>
      <c r="K3776" s="29" t="s">
        <v>3602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3603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3603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3603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3603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3604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3605</v>
      </c>
      <c r="K3786" s="29" t="s">
        <v>3606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3607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14388350.6460177</v>
      </c>
      <c r="AJ3786" s="27">
        <f t="shared" si="1155"/>
        <v>1726602.0775221239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3605</v>
      </c>
      <c r="K3787" s="29" t="s">
        <v>3606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3607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14388350.6460177</v>
      </c>
      <c r="AJ3787" s="27">
        <f t="shared" si="1155"/>
        <v>1726602.0775221239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3608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14388350.6460177</v>
      </c>
      <c r="AJ3788" s="27">
        <f t="shared" si="1155"/>
        <v>1726602.0775221239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3609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14388350.6460177</v>
      </c>
      <c r="AJ3789" s="27">
        <f t="shared" si="1155"/>
        <v>1726602.0775221239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3609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14388350.6460177</v>
      </c>
      <c r="AJ3790" s="27">
        <f t="shared" si="1155"/>
        <v>1726602.0775221239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3609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14388350.6460177</v>
      </c>
      <c r="AJ3791" s="27">
        <f t="shared" si="1155"/>
        <v>1726602.0775221239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3610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14388350.6460177</v>
      </c>
      <c r="AJ3792" s="27">
        <f t="shared" si="1155"/>
        <v>1726602.0775221239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3610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14388350.6460177</v>
      </c>
      <c r="AJ3793" s="27">
        <f t="shared" si="1155"/>
        <v>1726602.0775221239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3610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14388350.6460177</v>
      </c>
      <c r="AJ3794" s="27">
        <f t="shared" si="1155"/>
        <v>1726602.0775221239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23/24</v>
      </c>
      <c r="F3795" s="23">
        <v>2024</v>
      </c>
      <c r="G3795" s="23">
        <v>1</v>
      </c>
      <c r="H3795" s="29"/>
      <c r="I3795" s="93" t="str">
        <f t="shared" si="1141"/>
        <v>Q4</v>
      </c>
      <c r="J3795" s="188" t="s">
        <v>3611</v>
      </c>
      <c r="K3795" s="29" t="s">
        <v>3613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24615463.037168141</v>
      </c>
      <c r="AJ3795" s="27">
        <f t="shared" si="1155"/>
        <v>2921497.5836888491</v>
      </c>
      <c r="AK3795" s="243">
        <f t="shared" si="1144"/>
        <v>0.11868546121913413</v>
      </c>
      <c r="AL3795" s="24"/>
      <c r="AM3795" s="24"/>
      <c r="AN3795" s="24"/>
      <c r="AO3795" s="24"/>
      <c r="AP3795" s="165" t="str">
        <f t="shared" si="1145"/>
        <v>20241</v>
      </c>
      <c r="AQ3795" s="244" t="str">
        <f t="shared" si="1146"/>
        <v>20241RMB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3611</v>
      </c>
      <c r="K3796" s="29" t="s">
        <v>3613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14388350.6460177</v>
      </c>
      <c r="AJ3796" s="27">
        <f t="shared" si="1155"/>
        <v>1726602.0775221239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3612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3616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3617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14388350.6460177</v>
      </c>
      <c r="AJ3799" s="27">
        <f t="shared" si="1155"/>
        <v>1726602.0775221239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3617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14388350.6460177</v>
      </c>
      <c r="AJ3800" s="27">
        <f t="shared" si="1155"/>
        <v>1726602.0775221239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3618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18953490.796460174</v>
      </c>
      <c r="AJ3801" s="27">
        <f t="shared" si="1155"/>
        <v>2274418.8955752216</v>
      </c>
      <c r="AK3801" s="243">
        <f t="shared" si="1144"/>
        <v>0.12000000000000004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3618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18953490.796460174</v>
      </c>
      <c r="AJ3802" s="27">
        <f t="shared" si="1155"/>
        <v>2274418.8955752216</v>
      </c>
      <c r="AK3802" s="243">
        <f t="shared" si="1144"/>
        <v>0.12000000000000004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3618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18953490.796460174</v>
      </c>
      <c r="AJ3803" s="27">
        <f t="shared" si="1155"/>
        <v>2274418.8955752216</v>
      </c>
      <c r="AK3803" s="243">
        <f t="shared" si="1144"/>
        <v>0.12000000000000004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3618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18953490.796460174</v>
      </c>
      <c r="AJ3804" s="27">
        <f t="shared" si="1155"/>
        <v>2274418.8955752216</v>
      </c>
      <c r="AK3804" s="243">
        <f t="shared" si="1144"/>
        <v>0.12000000000000004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2025</v>
      </c>
      <c r="G3805" s="23">
        <v>2</v>
      </c>
      <c r="H3805" s="29"/>
      <c r="I3805" s="93" t="str">
        <f t="shared" si="1141"/>
        <v>Q4</v>
      </c>
      <c r="J3805" s="188" t="s">
        <v>3619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14388350.6460177</v>
      </c>
      <c r="AJ3805" s="27">
        <f t="shared" si="1155"/>
        <v>1726602.0775221239</v>
      </c>
      <c r="AK3805" s="243">
        <f t="shared" si="1144"/>
        <v>0.12</v>
      </c>
      <c r="AL3805" s="24"/>
      <c r="AM3805" s="24"/>
      <c r="AN3805" s="24"/>
      <c r="AO3805" s="24"/>
      <c r="AP3805" s="165" t="str">
        <f t="shared" si="1145"/>
        <v>20252</v>
      </c>
      <c r="AQ3805" s="244" t="str">
        <f t="shared" si="1146"/>
        <v>20252RMB</v>
      </c>
      <c r="AR3805" s="245" t="str">
        <f t="shared" si="1147"/>
        <v>YAMAHA_Mounter</v>
      </c>
      <c r="AS3805" s="22">
        <f t="shared" si="1148"/>
        <v>3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3620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14388350.6460177</v>
      </c>
      <c r="AJ3806" s="27">
        <f t="shared" si="1155"/>
        <v>1726602.0775221239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3620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14388350.6460177</v>
      </c>
      <c r="AJ3807" s="27">
        <f t="shared" si="1155"/>
        <v>1726602.0775221239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3620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14388350.6460177</v>
      </c>
      <c r="AJ3808" s="27">
        <f t="shared" si="1155"/>
        <v>1726602.0775221239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3620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14388350.6460177</v>
      </c>
      <c r="AJ3809" s="27">
        <f t="shared" si="1155"/>
        <v>1726602.0775221239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3621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3622</v>
      </c>
      <c r="K3811" s="29" t="s">
        <v>3623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14388350.6460177</v>
      </c>
      <c r="AJ3811" s="27">
        <f t="shared" si="1155"/>
        <v>1726602.0775221239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2025</v>
      </c>
      <c r="G3812" s="23">
        <v>2</v>
      </c>
      <c r="H3812" s="29"/>
      <c r="I3812" s="93" t="str">
        <f t="shared" si="1159"/>
        <v>Q4</v>
      </c>
      <c r="J3812" s="188" t="s">
        <v>3624</v>
      </c>
      <c r="K3812" s="29" t="s">
        <v>3625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14388350.6460177</v>
      </c>
      <c r="AJ3812" s="27">
        <f t="shared" si="1155"/>
        <v>1726602.0775221239</v>
      </c>
      <c r="AK3812" s="243">
        <f t="shared" si="1162"/>
        <v>0.12</v>
      </c>
      <c r="AL3812" s="24"/>
      <c r="AM3812" s="24"/>
      <c r="AN3812" s="24"/>
      <c r="AO3812" s="24"/>
      <c r="AP3812" s="165" t="str">
        <f t="shared" si="1163"/>
        <v>20252</v>
      </c>
      <c r="AQ3812" s="244" t="str">
        <f t="shared" si="1164"/>
        <v>20252RMB</v>
      </c>
      <c r="AR3812" s="245" t="str">
        <f t="shared" si="1165"/>
        <v>YAMAHA_Mounter</v>
      </c>
      <c r="AS3812" s="22">
        <f t="shared" si="1166"/>
        <v>3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2025</v>
      </c>
      <c r="G3813" s="23">
        <v>2</v>
      </c>
      <c r="H3813" s="29"/>
      <c r="I3813" s="93" t="str">
        <f t="shared" si="1159"/>
        <v>Q4</v>
      </c>
      <c r="J3813" s="188" t="s">
        <v>3626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14388350.6460177</v>
      </c>
      <c r="AJ3813" s="27">
        <f t="shared" si="1155"/>
        <v>1726602.0775221239</v>
      </c>
      <c r="AK3813" s="243">
        <f t="shared" si="1162"/>
        <v>0.12</v>
      </c>
      <c r="AL3813" s="24"/>
      <c r="AM3813" s="24"/>
      <c r="AN3813" s="24"/>
      <c r="AO3813" s="24"/>
      <c r="AP3813" s="165" t="str">
        <f t="shared" si="1163"/>
        <v>20252</v>
      </c>
      <c r="AQ3813" s="244" t="str">
        <f t="shared" si="1164"/>
        <v>20252JPY</v>
      </c>
      <c r="AR3813" s="245" t="str">
        <f t="shared" si="1165"/>
        <v>YAMAHA_Mounter</v>
      </c>
      <c r="AS3813" s="22">
        <f t="shared" si="1166"/>
        <v>3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2025</v>
      </c>
      <c r="G3814" s="23">
        <v>2</v>
      </c>
      <c r="H3814" s="29"/>
      <c r="I3814" s="93" t="str">
        <f t="shared" si="1159"/>
        <v>Q4</v>
      </c>
      <c r="J3814" s="188" t="s">
        <v>3626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14388350.6460177</v>
      </c>
      <c r="AJ3814" s="27">
        <f t="shared" si="1155"/>
        <v>1726602.0775221239</v>
      </c>
      <c r="AK3814" s="243">
        <f t="shared" si="1162"/>
        <v>0.12</v>
      </c>
      <c r="AL3814" s="24"/>
      <c r="AM3814" s="24"/>
      <c r="AN3814" s="24"/>
      <c r="AO3814" s="24"/>
      <c r="AP3814" s="165" t="str">
        <f t="shared" si="1163"/>
        <v>20252</v>
      </c>
      <c r="AQ3814" s="244" t="str">
        <f t="shared" si="1164"/>
        <v>20252JPY</v>
      </c>
      <c r="AR3814" s="245" t="str">
        <f t="shared" si="1165"/>
        <v>YAMAHA_Mounter</v>
      </c>
      <c r="AS3814" s="22">
        <f t="shared" si="1166"/>
        <v>3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3627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14388350.6460177</v>
      </c>
      <c r="AJ3815" s="27">
        <f t="shared" si="1155"/>
        <v>1726602.0775221239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3627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14388350.6460177</v>
      </c>
      <c r="AJ3816" s="27">
        <f t="shared" si="1155"/>
        <v>1726602.0775221239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3627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14388350.6460177</v>
      </c>
      <c r="AJ3817" s="27">
        <f t="shared" si="1155"/>
        <v>1726602.0775221239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3628</v>
      </c>
      <c r="K3818" s="29" t="s">
        <v>3629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3630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19654681.575150441</v>
      </c>
      <c r="AJ3818" s="27">
        <f t="shared" si="1155"/>
        <v>2358561.7890180536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3631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TBA</v>
      </c>
      <c r="F3820" s="23" t="s">
        <v>2585</v>
      </c>
      <c r="G3820" s="23" t="s">
        <v>2585</v>
      </c>
      <c r="H3820" s="29"/>
      <c r="I3820" s="93" t="str">
        <f t="shared" si="1159"/>
        <v>TBA</v>
      </c>
      <c r="J3820" s="188" t="s">
        <v>3632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20576311.68141593</v>
      </c>
      <c r="AJ3820" s="27">
        <f t="shared" si="1155"/>
        <v>2370046.0947699118</v>
      </c>
      <c r="AK3820" s="243">
        <f t="shared" si="1162"/>
        <v>0.11518323261551705</v>
      </c>
      <c r="AL3820" s="24"/>
      <c r="AM3820" s="24"/>
      <c r="AN3820" s="24"/>
      <c r="AO3820" s="24"/>
      <c r="AP3820" s="165" t="str">
        <f t="shared" si="1163"/>
        <v>TBATBA</v>
      </c>
      <c r="AQ3820" s="244" t="str">
        <f t="shared" si="1164"/>
        <v>TBATBAJPY</v>
      </c>
      <c r="AR3820" s="245" t="str">
        <f t="shared" si="1165"/>
        <v>YAMAHA_Non_Mounter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TBA</v>
      </c>
      <c r="F3821" s="23" t="s">
        <v>2585</v>
      </c>
      <c r="G3821" s="23" t="s">
        <v>2585</v>
      </c>
      <c r="H3821" s="29"/>
      <c r="I3821" s="93" t="str">
        <f t="shared" si="1159"/>
        <v>TBA</v>
      </c>
      <c r="J3821" s="188" t="s">
        <v>3635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20576311.68141593</v>
      </c>
      <c r="AJ3821" s="27">
        <f t="shared" si="1155"/>
        <v>2370046.0947699118</v>
      </c>
      <c r="AK3821" s="243">
        <f t="shared" si="1162"/>
        <v>0.11518323261551705</v>
      </c>
      <c r="AL3821" s="24"/>
      <c r="AM3821" s="24"/>
      <c r="AN3821" s="24"/>
      <c r="AO3821" s="24"/>
      <c r="AP3821" s="165" t="str">
        <f t="shared" si="1163"/>
        <v>TBATBA</v>
      </c>
      <c r="AQ3821" s="244" t="str">
        <f t="shared" si="1164"/>
        <v>TBATBAJPY</v>
      </c>
      <c r="AR3821" s="245" t="str">
        <f t="shared" si="1165"/>
        <v>YAMAHA_Mounter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TBA</v>
      </c>
      <c r="F3822" s="23" t="s">
        <v>2585</v>
      </c>
      <c r="G3822" s="23" t="s">
        <v>2585</v>
      </c>
      <c r="H3822" s="29"/>
      <c r="I3822" s="93" t="str">
        <f t="shared" si="1159"/>
        <v>TBA</v>
      </c>
      <c r="J3822" s="188" t="s">
        <v>3635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20576311.68141593</v>
      </c>
      <c r="AJ3822" s="27">
        <f t="shared" si="1155"/>
        <v>2370046.0947699118</v>
      </c>
      <c r="AK3822" s="243">
        <f t="shared" si="1162"/>
        <v>0.11518323261551705</v>
      </c>
      <c r="AL3822" s="24"/>
      <c r="AM3822" s="24"/>
      <c r="AN3822" s="24"/>
      <c r="AO3822" s="24"/>
      <c r="AP3822" s="165" t="str">
        <f t="shared" si="1163"/>
        <v>TBATBA</v>
      </c>
      <c r="AQ3822" s="244" t="str">
        <f t="shared" si="1164"/>
        <v>TBATBAJPY</v>
      </c>
      <c r="AR3822" s="245" t="str">
        <f t="shared" si="1165"/>
        <v>YAMAHA_Mounter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T1" zoomScale="70" zoomScaleNormal="70" workbookViewId="0">
      <selection activeCell="AG32" sqref="AG3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16739138.212318588</v>
      </c>
      <c r="T13" s="79">
        <f>IF(R13="","",SUMIFS(raw_sheet!AB:AB,raw_sheet!E:E,list!P13,raw_sheet!F:F,list!Q13,raw_sheet!G:G,list!R13,raw_sheet!R:R,list!$T$12))</f>
        <v>2915543.3628318585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19654681.575150441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1560550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1560550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16792411.68141593</v>
      </c>
      <c r="T14" s="79">
        <f>IF(R14="","",SUMIFS(raw_sheet!AB:AB,raw_sheet!E:E,list!P14,raw_sheet!F:F,list!Q14,raw_sheet!G:G,list!R14,raw_sheet!R:R,list!$T$12))</f>
        <v>2161079.1150442483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18953490.796460174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14030793.123893805</v>
      </c>
      <c r="T15" s="79">
        <f>IF(R15="","",SUMIFS(raw_sheet!AB:AB,raw_sheet!E:E,list!P15,raw_sheet!F:F,list!Q15,raw_sheet!G:G,list!R15,raw_sheet!R:R,list!$T$12))</f>
        <v>357557.5221238939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14388350.6460177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29500000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SOUTH</v>
      </c>
      <c r="S21" s="13" t="str">
        <v>C49SZX20210043AY</v>
      </c>
      <c r="T21" s="13" t="str">
        <v>正宏兴</v>
      </c>
      <c r="U21" s="13" t="str">
        <v>YSM10</v>
      </c>
      <c r="V21" s="13">
        <v>1</v>
      </c>
      <c r="W21" s="92" t="str">
        <v>JPY</v>
      </c>
      <c r="X21" s="97">
        <v>5.1799999999999999E-2</v>
      </c>
      <c r="Y21" s="92">
        <v>461020</v>
      </c>
      <c r="Z21" s="229">
        <v>0.12</v>
      </c>
      <c r="AB21" s="15" cm="1">
        <f t="array" ref="AB21:AM23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SOUTH</v>
      </c>
      <c r="S22" s="13" t="str">
        <v>C49SZX20210043AY</v>
      </c>
      <c r="T22" s="13" t="str">
        <v>正宏兴</v>
      </c>
      <c r="U22" s="13" t="str">
        <v>YSM20R</v>
      </c>
      <c r="V22" s="13">
        <v>1</v>
      </c>
      <c r="W22" s="92" t="str">
        <v>JPY</v>
      </c>
      <c r="X22" s="97">
        <v>5.1799999999999999E-2</v>
      </c>
      <c r="Y22" s="92">
        <v>595700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C49SZX20240007MZ</v>
      </c>
      <c r="T23" s="13" t="str">
        <v>飞霖</v>
      </c>
      <c r="U23" s="13" t="str">
        <v>YSM10</v>
      </c>
      <c r="V23" s="13">
        <v>1</v>
      </c>
      <c r="W23" s="92" t="str">
        <v>RMB</v>
      </c>
      <c r="X23" s="97">
        <v>1.0920000000000001</v>
      </c>
      <c r="Y23" s="92">
        <v>579823.00884955761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SOUTH</v>
      </c>
      <c r="S24" s="13" t="str">
        <v>C49SZX20240023SQ</v>
      </c>
      <c r="T24" s="13" t="str">
        <v>益友新鑫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512176.99115044257</v>
      </c>
      <c r="Z24" s="229">
        <v>0.12</v>
      </c>
      <c r="AB24" s="13"/>
      <c r="AC24" s="13"/>
      <c r="AD24" s="13"/>
      <c r="AE24" s="13"/>
      <c r="AF24" s="13"/>
      <c r="AG24" s="13"/>
      <c r="AH24" s="13"/>
      <c r="AI24" s="92"/>
      <c r="AJ24" s="118"/>
      <c r="AK24" s="97"/>
      <c r="AL24" s="92"/>
      <c r="AM24" s="229"/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SOUTH</v>
      </c>
      <c r="S25" s="13" t="str">
        <v>C49SZX20240023SQ</v>
      </c>
      <c r="T25" s="13" t="str">
        <v>益友新鑫</v>
      </c>
      <c r="U25" s="13" t="str">
        <v>YSM20R</v>
      </c>
      <c r="V25" s="13">
        <v>1</v>
      </c>
      <c r="W25" s="92" t="str">
        <v>RMB</v>
      </c>
      <c r="X25" s="97">
        <v>1.0920000000000001</v>
      </c>
      <c r="Y25" s="92">
        <v>821415.92920353997</v>
      </c>
      <c r="Z25" s="229">
        <v>0.12</v>
      </c>
      <c r="AB25" s="13"/>
      <c r="AC25" s="13"/>
      <c r="AD25" s="13"/>
      <c r="AE25" s="13"/>
      <c r="AF25" s="13"/>
      <c r="AG25" s="13"/>
      <c r="AH25" s="13"/>
      <c r="AI25" s="92"/>
      <c r="AJ25" s="118"/>
      <c r="AK25" s="97"/>
      <c r="AL25" s="92"/>
      <c r="AM25" s="229"/>
    </row>
    <row r="26" spans="1:39">
      <c r="A26" s="167"/>
      <c r="B26" s="168"/>
      <c r="P26" s="13">
        <v>2024</v>
      </c>
      <c r="Q26" s="13">
        <v>12</v>
      </c>
      <c r="R26" s="13" t="str">
        <v>NORTH</v>
      </c>
      <c r="S26" s="13" t="str">
        <v>C49BJS20240417XHH</v>
      </c>
      <c r="T26" s="13" t="str">
        <v>北京富仕森</v>
      </c>
      <c r="U26" s="13" t="str">
        <v>YSM10</v>
      </c>
      <c r="V26" s="13">
        <v>1</v>
      </c>
      <c r="W26" s="92" t="str">
        <v>RMB</v>
      </c>
      <c r="X26" s="97">
        <v>1.0920000000000001</v>
      </c>
      <c r="Y26" s="92">
        <v>405876.10619469034</v>
      </c>
      <c r="Z26" s="229">
        <v>0.12</v>
      </c>
      <c r="AB26" s="13"/>
      <c r="AC26" s="13"/>
      <c r="AD26" s="13"/>
      <c r="AE26" s="13"/>
      <c r="AF26" s="13"/>
      <c r="AG26" s="13"/>
      <c r="AH26" s="13"/>
      <c r="AI26" s="92"/>
      <c r="AJ26" s="118"/>
      <c r="AK26" s="97"/>
      <c r="AL26" s="92"/>
      <c r="AM26" s="229"/>
    </row>
    <row r="27" spans="1:39">
      <c r="A27" s="167"/>
      <c r="B27" s="168"/>
      <c r="P27" s="13">
        <v>2024</v>
      </c>
      <c r="Q27" s="13">
        <v>12</v>
      </c>
      <c r="R27" s="13" t="str">
        <v>NORTH</v>
      </c>
      <c r="S27" s="13" t="str">
        <v>C49BJS20240417XHH</v>
      </c>
      <c r="T27" s="13" t="str">
        <v>北京富仕森</v>
      </c>
      <c r="U27" s="13" t="str">
        <v>YSM10</v>
      </c>
      <c r="V27" s="13">
        <v>1</v>
      </c>
      <c r="W27" s="92" t="str">
        <v>RMB</v>
      </c>
      <c r="X27" s="97">
        <v>1.0920000000000001</v>
      </c>
      <c r="Y27" s="92">
        <v>618477.8761061948</v>
      </c>
      <c r="Z27" s="229">
        <v>0.12</v>
      </c>
      <c r="AB27" s="13"/>
      <c r="AC27" s="13"/>
      <c r="AD27" s="13"/>
      <c r="AE27" s="13"/>
      <c r="AF27" s="13"/>
      <c r="AG27" s="13"/>
      <c r="AH27" s="13"/>
      <c r="AI27" s="92"/>
      <c r="AJ27" s="118"/>
      <c r="AK27" s="97"/>
      <c r="AL27" s="92"/>
      <c r="AM27" s="229"/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C49SHA20240305/HZY</v>
      </c>
      <c r="T28" s="13" t="str">
        <v>佳城达</v>
      </c>
      <c r="U28" s="13" t="str">
        <v>Feeder</v>
      </c>
      <c r="V28" s="13">
        <v>0</v>
      </c>
      <c r="W28" s="92" t="str">
        <v>RMB</v>
      </c>
      <c r="X28" s="97">
        <v>1.0920000000000001</v>
      </c>
      <c r="Y28" s="92">
        <v>48318.642053097356</v>
      </c>
      <c r="Z28" s="229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29"/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C49SHA20230726/HZY</v>
      </c>
      <c r="T29" s="13" t="str">
        <v>浙江科至</v>
      </c>
      <c r="U29" s="13" t="str">
        <v>YSM20R</v>
      </c>
      <c r="V29" s="13">
        <v>2</v>
      </c>
      <c r="W29" s="92" t="str">
        <v>RMB</v>
      </c>
      <c r="X29" s="97">
        <v>1.0920000000000001</v>
      </c>
      <c r="Y29" s="92">
        <v>1356302.654867257</v>
      </c>
      <c r="Z29" s="229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29"/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C49SHA20230726/HZY</v>
      </c>
      <c r="T30" s="13" t="str">
        <v>浙江科至</v>
      </c>
      <c r="U30" s="13" t="str">
        <v>YSM10</v>
      </c>
      <c r="V30" s="13">
        <v>2</v>
      </c>
      <c r="W30" s="92" t="str">
        <v>RMB</v>
      </c>
      <c r="X30" s="97">
        <v>1.0920000000000001</v>
      </c>
      <c r="Y30" s="92">
        <v>852339.82300884975</v>
      </c>
      <c r="Z30" s="229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29"/>
    </row>
    <row r="31" spans="1:39">
      <c r="A31" s="167"/>
      <c r="B31" s="168"/>
      <c r="P31" s="13">
        <v>2024</v>
      </c>
      <c r="Q31" s="13">
        <v>12</v>
      </c>
      <c r="R31" s="13" t="str">
        <v>SOUTH</v>
      </c>
      <c r="S31" s="13" t="str">
        <v>C49SZX20240069SX</v>
      </c>
      <c r="T31" s="13" t="str">
        <v>益田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569800</v>
      </c>
      <c r="Z31" s="229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9"/>
    </row>
    <row r="32" spans="1:39">
      <c r="A32" s="167"/>
      <c r="B32" s="168"/>
      <c r="P32" s="13">
        <v>2024</v>
      </c>
      <c r="Q32" s="13">
        <v>12</v>
      </c>
      <c r="R32" s="13" t="str">
        <v>SOUTH</v>
      </c>
      <c r="S32" s="13" t="str">
        <v>C49SZX20240069SX</v>
      </c>
      <c r="T32" s="13" t="str">
        <v>益田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569800</v>
      </c>
      <c r="Z32" s="229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9"/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C49SZX20240069SX</v>
      </c>
      <c r="T33" s="13" t="str">
        <v>益田</v>
      </c>
      <c r="U33" s="13" t="str">
        <v>YSM20R</v>
      </c>
      <c r="V33" s="13">
        <v>1</v>
      </c>
      <c r="W33" s="92" t="str">
        <v>JPY</v>
      </c>
      <c r="X33" s="97">
        <v>5.1799999999999999E-2</v>
      </c>
      <c r="Y33" s="92">
        <v>569800</v>
      </c>
      <c r="Z33" s="22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9"/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C49SZX20240069SX</v>
      </c>
      <c r="T34" s="13" t="str">
        <v>益田</v>
      </c>
      <c r="U34" s="13" t="str">
        <v>YSM20R</v>
      </c>
      <c r="V34" s="13">
        <v>1</v>
      </c>
      <c r="W34" s="92" t="str">
        <v>JPY</v>
      </c>
      <c r="X34" s="97">
        <v>5.1799999999999999E-2</v>
      </c>
      <c r="Y34" s="92">
        <v>569800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C49SZX20240069SX</v>
      </c>
      <c r="T35" s="13" t="str">
        <v>益田</v>
      </c>
      <c r="U35" s="13" t="str">
        <v>YSM20R</v>
      </c>
      <c r="V35" s="13">
        <v>1</v>
      </c>
      <c r="W35" s="92" t="str">
        <v>JPY</v>
      </c>
      <c r="X35" s="97">
        <v>5.1799999999999999E-2</v>
      </c>
      <c r="Y35" s="92">
        <v>569800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C49SZX20240069SX</v>
      </c>
      <c r="T36" s="13" t="str">
        <v>益田</v>
      </c>
      <c r="U36" s="13" t="str">
        <v>YSM20R</v>
      </c>
      <c r="V36" s="13">
        <v>1</v>
      </c>
      <c r="W36" s="92" t="str">
        <v>JPY</v>
      </c>
      <c r="X36" s="97">
        <v>5.1799999999999999E-2</v>
      </c>
      <c r="Y36" s="92">
        <v>569800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C49SZX20240069SX</v>
      </c>
      <c r="T37" s="13" t="str">
        <v>益田</v>
      </c>
      <c r="U37" s="13" t="str">
        <v>YSM10</v>
      </c>
      <c r="V37" s="13">
        <v>1</v>
      </c>
      <c r="W37" s="92" t="str">
        <v>JPY</v>
      </c>
      <c r="X37" s="97">
        <v>5.1799999999999999E-2</v>
      </c>
      <c r="Y37" s="92">
        <v>500020.22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C49SZX20240069SX</v>
      </c>
      <c r="T38" s="13" t="str">
        <v>益田</v>
      </c>
      <c r="U38" s="13" t="str">
        <v>YSM10</v>
      </c>
      <c r="V38" s="13">
        <v>1</v>
      </c>
      <c r="W38" s="92" t="str">
        <v>JPY</v>
      </c>
      <c r="X38" s="97">
        <v>5.1799999999999999E-2</v>
      </c>
      <c r="Y38" s="92">
        <v>500020.22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C49SZX20240069SX</v>
      </c>
      <c r="T39" s="13" t="str">
        <v>益田</v>
      </c>
      <c r="U39" s="13" t="str">
        <v>YSM10</v>
      </c>
      <c r="V39" s="13">
        <v>1</v>
      </c>
      <c r="W39" s="92" t="str">
        <v>JPY</v>
      </c>
      <c r="X39" s="97">
        <v>5.1799999999999999E-2</v>
      </c>
      <c r="Y39" s="92">
        <v>500020.22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C49SZX20240069SX</v>
      </c>
      <c r="T40" s="13" t="str">
        <v>益田</v>
      </c>
      <c r="U40" s="13" t="str">
        <v>YSM10</v>
      </c>
      <c r="V40" s="13">
        <v>1</v>
      </c>
      <c r="W40" s="92" t="str">
        <v>JPY</v>
      </c>
      <c r="X40" s="97">
        <v>5.1799999999999999E-2</v>
      </c>
      <c r="Y40" s="92">
        <v>500020.22</v>
      </c>
      <c r="Z40" s="22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12</v>
      </c>
      <c r="R41" s="13" t="str">
        <v>EAST</v>
      </c>
      <c r="S41" s="13" t="str">
        <v>C49SHA20240703/TWB</v>
      </c>
      <c r="T41" s="13" t="str">
        <v>浙江芯影</v>
      </c>
      <c r="U41" s="13" t="str">
        <v>YSM10</v>
      </c>
      <c r="V41" s="13">
        <v>1</v>
      </c>
      <c r="W41" s="92" t="str">
        <v>RMB</v>
      </c>
      <c r="X41" s="97">
        <v>1.0920000000000001</v>
      </c>
      <c r="Y41" s="92">
        <v>439699.11504424782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C49SZX20240149JY</v>
      </c>
      <c r="T42" s="13" t="str">
        <v>辉拓</v>
      </c>
      <c r="U42" s="13" t="str">
        <v>YSM20R</v>
      </c>
      <c r="V42" s="13">
        <v>1</v>
      </c>
      <c r="W42" s="92" t="str">
        <v>JPY</v>
      </c>
      <c r="X42" s="97">
        <v>5.1799999999999999E-2</v>
      </c>
      <c r="Y42" s="92">
        <v>673400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12</v>
      </c>
      <c r="R43" s="13" t="str">
        <v>NORTH</v>
      </c>
      <c r="S43" s="13" t="str">
        <v xml:space="preserve">C49BJS20240808XHH </v>
      </c>
      <c r="T43" s="13" t="str">
        <v>北京恒立信</v>
      </c>
      <c r="U43" s="13" t="str">
        <v>YSM10</v>
      </c>
      <c r="V43" s="13">
        <v>1</v>
      </c>
      <c r="W43" s="92" t="str">
        <v>RMB</v>
      </c>
      <c r="X43" s="97">
        <v>1.0920000000000001</v>
      </c>
      <c r="Y43" s="92">
        <v>512176.99115044257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12</v>
      </c>
      <c r="R44" s="13" t="str">
        <v>EAST</v>
      </c>
      <c r="S44" s="13" t="str">
        <v>C49SHA20240807/JXD</v>
      </c>
      <c r="T44" s="13" t="str">
        <v>江苏镭通</v>
      </c>
      <c r="U44" s="13" t="str">
        <v>YSM10</v>
      </c>
      <c r="V44" s="13">
        <v>1</v>
      </c>
      <c r="W44" s="92" t="str">
        <v>RMB</v>
      </c>
      <c r="X44" s="97">
        <v>1.0920000000000001</v>
      </c>
      <c r="Y44" s="92">
        <v>821415.92920353997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C49SZX20240153JY</v>
      </c>
      <c r="T45" s="13" t="str">
        <v>红昇</v>
      </c>
      <c r="U45" s="13" t="str">
        <v>YSM20R</v>
      </c>
      <c r="V45" s="13">
        <v>1</v>
      </c>
      <c r="W45" s="92" t="str">
        <v>RMB</v>
      </c>
      <c r="X45" s="97">
        <v>1.0920000000000001</v>
      </c>
      <c r="Y45" s="92">
        <v>632973.45132743369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12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12</v>
      </c>
      <c r="R47" s="13" t="str">
        <v>NORTH</v>
      </c>
      <c r="S47" s="13" t="str">
        <v>C49BJS20240920ZX</v>
      </c>
      <c r="T47" s="13" t="str">
        <v>北京星际智控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792424.77876106219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12</v>
      </c>
      <c r="R48" s="13" t="str">
        <v>NORTH</v>
      </c>
      <c r="S48" s="13" t="str">
        <v>C49BJS20240920ZX</v>
      </c>
      <c r="T48" s="13" t="str">
        <v>北京星际智控</v>
      </c>
      <c r="U48" s="13" t="str">
        <v>YSM10</v>
      </c>
      <c r="V48" s="13">
        <v>1</v>
      </c>
      <c r="W48" s="92" t="str">
        <v>RMB</v>
      </c>
      <c r="X48" s="97">
        <v>1.0920000000000001</v>
      </c>
      <c r="Y48" s="92">
        <v>699034.61946902657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12</v>
      </c>
      <c r="R49" s="13" t="str">
        <v>EAST</v>
      </c>
      <c r="S49" s="13" t="str">
        <v>C28SHA20241010/JXD</v>
      </c>
      <c r="T49" s="13" t="str">
        <v>昌辉汽车电器（黄山）</v>
      </c>
      <c r="U49" s="13" t="str">
        <v>YSi-V</v>
      </c>
      <c r="V49" s="13">
        <v>1</v>
      </c>
      <c r="W49" s="92" t="str">
        <v>RMB</v>
      </c>
      <c r="X49" s="97">
        <v>1.0920000000000001</v>
      </c>
      <c r="Y49" s="92">
        <v>357557.5221238939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12</v>
      </c>
      <c r="R50" s="13" t="str">
        <v>EAST</v>
      </c>
      <c r="S50" s="13" t="str">
        <v>C28SHA20241011/JXD</v>
      </c>
      <c r="T50" s="13" t="str">
        <v>黄山市昌维</v>
      </c>
      <c r="U50" s="13" t="str">
        <v>YSi-V</v>
      </c>
      <c r="V50" s="13">
        <v>1</v>
      </c>
      <c r="W50" s="92" t="str">
        <v>RMB</v>
      </c>
      <c r="X50" s="97">
        <v>1.0920000000000001</v>
      </c>
      <c r="Y50" s="92">
        <v>355624.77876106196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C28SHA20240920/ZQR</v>
      </c>
      <c r="T51" s="13" t="str">
        <v>江苏中科朗恩斯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362389.38053097355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EAST</v>
      </c>
      <c r="S52" s="13" t="str">
        <v>C28SHA20240920/ZQR</v>
      </c>
      <c r="T52" s="13" t="str">
        <v>江苏中科朗恩斯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362389.38053097355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EAST</v>
      </c>
      <c r="S53" s="13" t="str">
        <v>C28SHA20240920/ZQR</v>
      </c>
      <c r="T53" s="13" t="str">
        <v>江苏中科朗恩斯</v>
      </c>
      <c r="U53" s="13" t="str">
        <v>YSi-V</v>
      </c>
      <c r="V53" s="13">
        <v>1</v>
      </c>
      <c r="W53" s="92" t="str">
        <v>RMB</v>
      </c>
      <c r="X53" s="97">
        <v>1.0920000000000001</v>
      </c>
      <c r="Y53" s="92">
        <v>362389.38053097355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EAST</v>
      </c>
      <c r="S54" s="13" t="str">
        <v>C28SHA20240925/ZQR</v>
      </c>
      <c r="T54" s="13" t="str">
        <v>江苏中科朗恩斯</v>
      </c>
      <c r="U54" s="13" t="str">
        <v>YSi-V</v>
      </c>
      <c r="V54" s="13">
        <v>1</v>
      </c>
      <c r="W54" s="92" t="str">
        <v>RMB</v>
      </c>
      <c r="X54" s="97">
        <v>1.0920000000000001</v>
      </c>
      <c r="Y54" s="92">
        <v>362389.38053097355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EAST</v>
      </c>
      <c r="S55" s="13" t="str">
        <v>C28SHA20240925/ZQR</v>
      </c>
      <c r="T55" s="13" t="str">
        <v>江苏中科朗恩斯</v>
      </c>
      <c r="U55" s="13" t="str">
        <v>YSi-V</v>
      </c>
      <c r="V55" s="13">
        <v>1</v>
      </c>
      <c r="W55" s="92" t="str">
        <v>RMB</v>
      </c>
      <c r="X55" s="97">
        <v>1.0920000000000001</v>
      </c>
      <c r="Y55" s="92">
        <v>362389.38053097355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EAST</v>
      </c>
      <c r="S56" s="13" t="str">
        <v>C28SHA20240925/ZQR</v>
      </c>
      <c r="T56" s="13" t="str">
        <v>江苏中科朗恩斯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362389.38053097355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NORTH</v>
      </c>
      <c r="S57" s="13" t="str">
        <v>C66BJS20241125</v>
      </c>
      <c r="T57" s="13" t="str">
        <v>青岛索拓</v>
      </c>
      <c r="U57" s="13" t="str">
        <v>SOLDERSTAR Lite 6</v>
      </c>
      <c r="V57" s="13">
        <v>1</v>
      </c>
      <c r="W57" s="92" t="str">
        <v>RMB</v>
      </c>
      <c r="X57" s="97">
        <v>1.0920000000000001</v>
      </c>
      <c r="Y57" s="92">
        <v>28024.778761061953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2024-12-11T02:21:45Z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