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700" documentId="13_ncr:1_{D7B31631-9EC2-A043-AB5E-59F176544080}" xr6:coauthVersionLast="47" xr6:coauthVersionMax="47" xr10:uidLastSave="{18E8669B-C1FD-4AB9-AE49-104B90FCB547}"/>
  <bookViews>
    <workbookView xWindow="3684" yWindow="1608" windowWidth="19260" windowHeight="1056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AB3839" i="1" s="1"/>
  <c r="AC3839" i="1" s="1"/>
  <c r="Z3840" i="1"/>
  <c r="AB3840" i="1" s="1"/>
  <c r="AC3840" i="1" s="1"/>
  <c r="Z3841" i="1"/>
  <c r="Z3842" i="1"/>
  <c r="AB3842" i="1" s="1"/>
  <c r="AC3842" i="1" s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AB3841" i="1" s="1"/>
  <c r="AC3841" i="1" s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36" i="1" l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39" i="1" l="1"/>
  <c r="AJ3841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K3842" i="1" s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41" i="1" l="1"/>
  <c r="AK3838" i="1"/>
  <c r="AJ3802" i="1"/>
  <c r="AK3802" i="1" s="1"/>
  <c r="AJ3803" i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<sst xmlns="http://schemas.openxmlformats.org/spreadsheetml/2006/main" count="45884" uniqueCount="3653">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</sst>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C1" zoomScale="70" zoomScaleNormal="70" workbookViewId="0">
      <pane ySplit="1" topLeftCell="A3829" activePane="bottomLeft" state="frozen"/>
      <selection activeCell="L1" sqref="L1"/>
      <selection pane="bottomLeft" activeCell="AD3841" sqref="AD3841:AD3842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26318100.088495579</v>
      </c>
      <c r="AJ80" s="19">
        <f t="shared" si="24"/>
        <v>3059060.7036194704</v>
      </c>
      <c r="AK80" s="20">
        <f t="shared" si="25"/>
        <v>0.11623410099259697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26318100.088495579</v>
      </c>
      <c r="AJ250" s="19">
        <f t="shared" si="77"/>
        <v>3059060.7036194704</v>
      </c>
      <c r="AK250" s="20">
        <f t="shared" si="78"/>
        <v>0.11623410099259697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26318100.088495579</v>
      </c>
      <c r="AJ310" s="19">
        <f t="shared" si="97"/>
        <v>3059060.7036194704</v>
      </c>
      <c r="AK310" s="20">
        <f t="shared" si="98"/>
        <v>0.11623410099259697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26318100.088495579</v>
      </c>
      <c r="AJ311" s="19">
        <f t="shared" si="97"/>
        <v>3059060.7036194704</v>
      </c>
      <c r="AK311" s="20">
        <f t="shared" si="98"/>
        <v>0.11623410099259697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26318100.088495579</v>
      </c>
      <c r="AJ342" s="19">
        <f t="shared" si="116"/>
        <v>3059060.7036194704</v>
      </c>
      <c r="AK342" s="20">
        <f t="shared" si="117"/>
        <v>0.11623410099259697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26318100.088495579</v>
      </c>
      <c r="AJ343" s="19">
        <f t="shared" si="116"/>
        <v>3059060.7036194704</v>
      </c>
      <c r="AK343" s="20">
        <f t="shared" si="117"/>
        <v>0.11623410099259697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26318100.088495579</v>
      </c>
      <c r="AJ505" s="19">
        <f t="shared" si="152"/>
        <v>3059060.7036194704</v>
      </c>
      <c r="AK505" s="20">
        <f t="shared" si="153"/>
        <v>0.11623410099259697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26318100.088495579</v>
      </c>
      <c r="AJ506" s="19">
        <f t="shared" si="152"/>
        <v>3059060.7036194704</v>
      </c>
      <c r="AK506" s="20">
        <f t="shared" si="153"/>
        <v>0.11623410099259697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26318100.088495579</v>
      </c>
      <c r="AJ507" s="19">
        <f t="shared" si="152"/>
        <v>3059060.7036194704</v>
      </c>
      <c r="AK507" s="20">
        <f t="shared" si="153"/>
        <v>0.11623410099259697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26318100.088495579</v>
      </c>
      <c r="AJ508" s="19">
        <f t="shared" si="152"/>
        <v>3059060.7036194704</v>
      </c>
      <c r="AK508" s="20">
        <f t="shared" si="153"/>
        <v>0.11623410099259697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26318100.088495579</v>
      </c>
      <c r="AJ540" s="19">
        <f t="shared" si="170"/>
        <v>3059060.7036194704</v>
      </c>
      <c r="AK540" s="20">
        <f t="shared" si="171"/>
        <v>0.11623410099259697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26318100.088495579</v>
      </c>
      <c r="AJ541" s="19">
        <f t="shared" si="170"/>
        <v>3059060.7036194704</v>
      </c>
      <c r="AK541" s="20">
        <f t="shared" si="171"/>
        <v>0.11623410099259697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26318100.088495579</v>
      </c>
      <c r="AJ542" s="19">
        <f t="shared" si="170"/>
        <v>3059060.7036194704</v>
      </c>
      <c r="AK542" s="20">
        <f t="shared" si="171"/>
        <v>0.11623410099259697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26318100.088495579</v>
      </c>
      <c r="AJ622" s="19">
        <f t="shared" si="189"/>
        <v>3059060.7036194704</v>
      </c>
      <c r="AK622" s="20">
        <f t="shared" si="190"/>
        <v>0.11623410099259697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26318100.088495579</v>
      </c>
      <c r="AJ633" s="19">
        <f t="shared" si="189"/>
        <v>3059060.7036194704</v>
      </c>
      <c r="AK633" s="20">
        <f t="shared" si="190"/>
        <v>0.11623410099259697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26318100.088495579</v>
      </c>
      <c r="AJ634" s="19">
        <f t="shared" si="189"/>
        <v>3059060.7036194704</v>
      </c>
      <c r="AK634" s="20">
        <f t="shared" si="190"/>
        <v>0.11623410099259697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26318100.088495579</v>
      </c>
      <c r="AJ1429" s="19">
        <f t="shared" si="430"/>
        <v>3059060.7036194704</v>
      </c>
      <c r="AK1429" s="20">
        <f t="shared" si="431"/>
        <v>0.11623410099259697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26318100.088495579</v>
      </c>
      <c r="AJ1430" s="19">
        <f t="shared" si="430"/>
        <v>3059060.7036194704</v>
      </c>
      <c r="AK1430" s="20">
        <f t="shared" si="431"/>
        <v>0.11623410099259697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26318100.088495579</v>
      </c>
      <c r="AJ1434" s="19">
        <f t="shared" si="430"/>
        <v>3059060.7036194704</v>
      </c>
      <c r="AK1434" s="20">
        <f t="shared" si="431"/>
        <v>0.11623410099259697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26318100.088495579</v>
      </c>
      <c r="AJ1632" s="19">
        <f t="shared" si="484"/>
        <v>3059060.7036194704</v>
      </c>
      <c r="AK1632" s="20">
        <f t="shared" si="485"/>
        <v>0.11623410099259697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26318100.088495579</v>
      </c>
      <c r="AJ2612" s="27">
        <f t="shared" si="768"/>
        <v>3059060.7036194704</v>
      </c>
      <c r="AK2612" s="28">
        <f t="shared" si="769"/>
        <v>0.11623410099259697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26318100.088495579</v>
      </c>
      <c r="AJ2613" s="27">
        <f t="shared" si="768"/>
        <v>3059060.7036194704</v>
      </c>
      <c r="AK2613" s="28">
        <f t="shared" si="769"/>
        <v>0.11623410099259697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21032452.371610619</v>
      </c>
      <c r="AJ2619" s="19">
        <f t="shared" si="768"/>
        <v>2523894.2845932748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21032452.371610619</v>
      </c>
      <c r="AJ2679" s="19">
        <f t="shared" si="787"/>
        <v>2523894.2845932748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21032452.371610619</v>
      </c>
      <c r="AJ2791" s="27">
        <f t="shared" si="826"/>
        <v>2523894.2845932748</v>
      </c>
      <c r="AK2791" s="28">
        <f t="shared" si="827"/>
        <v>0.12000000000000002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21032452.371610619</v>
      </c>
      <c r="AJ2846" s="27">
        <f t="shared" si="844"/>
        <v>2523894.2845932748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21032452.371610619</v>
      </c>
      <c r="AJ2847" s="27">
        <f t="shared" si="844"/>
        <v>2523894.2845932748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26318100.088495579</v>
      </c>
      <c r="AJ2965" s="19">
        <f t="shared" si="885"/>
        <v>3059060.7036194704</v>
      </c>
      <c r="AK2965" s="20">
        <f t="shared" si="886"/>
        <v>0.11623410099259697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26318100.088495579</v>
      </c>
      <c r="AJ2966" s="19">
        <f t="shared" si="885"/>
        <v>3059060.7036194704</v>
      </c>
      <c r="AK2966" s="20">
        <f t="shared" si="886"/>
        <v>0.11623410099259697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26318100.088495579</v>
      </c>
      <c r="AJ3161" s="19">
        <f t="shared" si="940"/>
        <v>3059060.7036194704</v>
      </c>
      <c r="AK3161" s="20">
        <f t="shared" si="941"/>
        <v>0.11623410099259697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21032452.371610619</v>
      </c>
      <c r="AJ3278" s="200">
        <f t="shared" si="979"/>
        <v>2523894.2845932748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21032452.371610619</v>
      </c>
      <c r="AJ3343" s="200">
        <f t="shared" si="999"/>
        <v>2523894.2845932748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21032452.371610619</v>
      </c>
      <c r="AJ3566" s="27">
        <f t="shared" si="1045"/>
        <v>2523894.2845932748</v>
      </c>
      <c r="AK3566" s="28">
        <f t="shared" si="1046"/>
        <v>0.12000000000000002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24894359.086088497</v>
      </c>
      <c r="AJ3570" s="19">
        <f t="shared" si="1045"/>
        <v>2987323.0903306208</v>
      </c>
      <c r="AK3570" s="20">
        <f t="shared" si="1046"/>
        <v>0.12000000000000005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24894359.086088497</v>
      </c>
      <c r="AJ3571" s="19">
        <f t="shared" si="1045"/>
        <v>2987323.0903306208</v>
      </c>
      <c r="AK3571" s="20">
        <f t="shared" si="1046"/>
        <v>0.12000000000000005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21032452.371610619</v>
      </c>
      <c r="AJ3585" s="27">
        <f t="shared" si="1045"/>
        <v>2523894.2845932748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21032452.371610619</v>
      </c>
      <c r="AJ3586" s="27">
        <f t="shared" si="1045"/>
        <v>2523894.2845932748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21032452.371610619</v>
      </c>
      <c r="AJ3587" s="27">
        <f t="shared" si="1045"/>
        <v>2523894.2845932748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21032452.371610619</v>
      </c>
      <c r="AJ3588" s="27">
        <f t="shared" si="1045"/>
        <v>2523894.2845932748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21032452.371610619</v>
      </c>
      <c r="AJ3589" s="27">
        <f t="shared" si="1045"/>
        <v>2523894.2845932748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21032452.371610619</v>
      </c>
      <c r="AJ3590" s="27">
        <f t="shared" ref="AJ3590:AJ3653" si="1068">IF(P3590="C66 SERVICE","",SUMIFS(AC:AC,F:F,F3590,G:G,G3590,E:E,E3590))</f>
        <v>2523894.2845932748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21032452.371610619</v>
      </c>
      <c r="AJ3593" s="27">
        <f t="shared" si="1068"/>
        <v>2523894.2845932748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21032452.371610619</v>
      </c>
      <c r="AJ3594" s="27">
        <f t="shared" si="1068"/>
        <v>2523894.2845932748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21032452.371610619</v>
      </c>
      <c r="AJ3595" s="27">
        <f t="shared" si="1068"/>
        <v>2523894.2845932748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21032452.371610619</v>
      </c>
      <c r="AJ3596" s="27">
        <f t="shared" si="1068"/>
        <v>2523894.2845932748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21032452.371610619</v>
      </c>
      <c r="AJ3631" s="200">
        <f t="shared" si="1068"/>
        <v>2523894.2845932748</v>
      </c>
      <c r="AK3631" s="201">
        <f t="shared" si="1069"/>
        <v>0.12000000000000002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2025</v>
      </c>
      <c r="G3652" s="152">
        <v>1</v>
      </c>
      <c r="H3652" s="29"/>
      <c r="I3652" s="204" t="str">
        <f t="shared" si="1064"/>
        <v>Q4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21032452.371610619</v>
      </c>
      <c r="AJ3652" s="200">
        <f t="shared" si="1068"/>
        <v>2523894.2845932748</v>
      </c>
      <c r="AK3652" s="201">
        <f t="shared" si="1069"/>
        <v>0.12000000000000002</v>
      </c>
      <c r="AL3652" s="24"/>
      <c r="AM3652" s="24"/>
      <c r="AN3652" s="24"/>
      <c r="AO3652" s="24"/>
      <c r="AP3652" s="165" t="str">
        <f t="shared" si="1070"/>
        <v>20251</v>
      </c>
      <c r="AQ3652" s="203" t="str">
        <f t="shared" si="1071"/>
        <v>20251JPY</v>
      </c>
      <c r="AR3652" s="206" t="str">
        <f t="shared" si="1072"/>
        <v>YAMAHA_Mounter</v>
      </c>
      <c r="AS3652" s="22">
        <f t="shared" si="1073"/>
        <v>5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21032452.371610619</v>
      </c>
      <c r="AJ3661" s="200">
        <f t="shared" si="1090"/>
        <v>2523894.2845932748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21032452.371610619</v>
      </c>
      <c r="AJ3663" s="200">
        <f t="shared" si="1090"/>
        <v>2523894.2845932748</v>
      </c>
      <c r="AK3663" s="201">
        <f t="shared" si="1091"/>
        <v>0.12000000000000002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3632</v>
      </c>
      <c r="K3667" s="29" t="s">
        <v>3633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24894359.086088497</v>
      </c>
      <c r="AJ3667" s="200">
        <f t="shared" si="1090"/>
        <v>2987323.0903306208</v>
      </c>
      <c r="AK3667" s="201">
        <f t="shared" si="1091"/>
        <v>0.12000000000000005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24894359.086088497</v>
      </c>
      <c r="AJ3707" s="200">
        <f t="shared" si="1090"/>
        <v>2987323.0903306208</v>
      </c>
      <c r="AK3707" s="201">
        <f t="shared" si="1091"/>
        <v>0.12000000000000005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21032452.371610619</v>
      </c>
      <c r="AJ3717" s="200">
        <f t="shared" si="1090"/>
        <v>2523894.2845932748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21032452.371610619</v>
      </c>
      <c r="AJ3718" s="200">
        <f t="shared" ref="AJ3718:AJ3724" si="1112">IF(P3718="C66 SERVICE","",SUMIFS(AC:AC,F:F,F3718,G:G,G3718,E:E,E3718))</f>
        <v>2523894.2845932748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21032452.371610619</v>
      </c>
      <c r="AJ3726" s="200">
        <f t="shared" si="1131"/>
        <v>2523894.2845932748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21032452.371610619</v>
      </c>
      <c r="AJ3728" s="200">
        <f t="shared" si="1131"/>
        <v>2523894.2845932748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24894359.086088497</v>
      </c>
      <c r="AJ3729" s="200">
        <f t="shared" si="1131"/>
        <v>2987323.0903306208</v>
      </c>
      <c r="AK3729" s="201">
        <f t="shared" si="1132"/>
        <v>0.12000000000000005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21032452.371610619</v>
      </c>
      <c r="AJ3735" s="200">
        <f t="shared" si="1131"/>
        <v>2523894.2845932748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2024</v>
      </c>
      <c r="G3737" s="23">
        <v>12</v>
      </c>
      <c r="H3737" s="29"/>
      <c r="I3737" s="204" t="str">
        <f t="shared" si="1123"/>
        <v>Q3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24894359.086088497</v>
      </c>
      <c r="AJ3737" s="200">
        <f t="shared" si="1131"/>
        <v>2987323.0903306208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202412</v>
      </c>
      <c r="AQ3737" s="203" t="str">
        <f t="shared" si="1134"/>
        <v>202412RMB</v>
      </c>
      <c r="AR3737" s="206" t="str">
        <f t="shared" si="1135"/>
        <v>YAMAHA_Non_Mounter</v>
      </c>
      <c r="AS3737" s="22">
        <f t="shared" si="1136"/>
        <v>2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24894359.086088497</v>
      </c>
      <c r="AJ3744" s="200">
        <f t="shared" si="1131"/>
        <v>2987323.0903306208</v>
      </c>
      <c r="AK3744" s="201">
        <f t="shared" ref="AK3744:AK3807" si="1144">IF(AJ3744&gt;0,AJ3744/AI3744,"")</f>
        <v>0.12000000000000005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24894359.086088497</v>
      </c>
      <c r="AJ3745" s="200">
        <f t="shared" si="1131"/>
        <v>2987323.0903306208</v>
      </c>
      <c r="AK3745" s="201">
        <f t="shared" si="1144"/>
        <v>0.12000000000000005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24894359.086088497</v>
      </c>
      <c r="AJ3746" s="200">
        <f t="shared" si="1131"/>
        <v>2987323.0903306208</v>
      </c>
      <c r="AK3746" s="201">
        <f t="shared" si="1144"/>
        <v>0.12000000000000005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24894359.086088497</v>
      </c>
      <c r="AJ3747" s="200">
        <f t="shared" si="1131"/>
        <v>2987323.0903306208</v>
      </c>
      <c r="AK3747" s="201">
        <f t="shared" si="1144"/>
        <v>0.12000000000000005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24894359.086088497</v>
      </c>
      <c r="AJ3748" s="200">
        <f t="shared" si="1131"/>
        <v>2987323.0903306208</v>
      </c>
      <c r="AK3748" s="201">
        <f t="shared" si="1144"/>
        <v>0.12000000000000005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24894359.086088497</v>
      </c>
      <c r="AJ3749" s="200">
        <f t="shared" si="1131"/>
        <v>2987323.0903306208</v>
      </c>
      <c r="AK3749" s="201">
        <f t="shared" si="1144"/>
        <v>0.12000000000000005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24894359.086088497</v>
      </c>
      <c r="AJ3750" s="200">
        <f t="shared" si="1131"/>
        <v>2987323.0903306208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24894359.086088497</v>
      </c>
      <c r="AJ3751" s="200">
        <f t="shared" si="1131"/>
        <v>2987323.0903306208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24894359.086088497</v>
      </c>
      <c r="AJ3752" s="200">
        <f t="shared" si="1131"/>
        <v>2987323.0903306208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24894359.086088497</v>
      </c>
      <c r="AJ3753" s="200">
        <f t="shared" si="1131"/>
        <v>2987323.0903306208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21032452.371610619</v>
      </c>
      <c r="AJ3754" s="200">
        <f t="shared" si="1131"/>
        <v>2523894.2845932748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21032452.371610619</v>
      </c>
      <c r="AJ3755" s="200">
        <f t="shared" si="1131"/>
        <v>2523894.2845932748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21032452.371610619</v>
      </c>
      <c r="AJ3756" s="200">
        <f t="shared" si="1131"/>
        <v>2523894.2845932748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21032452.371610619</v>
      </c>
      <c r="AJ3757" s="200">
        <f t="shared" si="1131"/>
        <v>2523894.2845932748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21032452.371610619</v>
      </c>
      <c r="AJ3758" s="200">
        <f t="shared" si="1131"/>
        <v>2523894.2845932748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24894359.086088497</v>
      </c>
      <c r="AJ3759" s="27">
        <f t="shared" si="1131"/>
        <v>2987323.0903306208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24894359.086088497</v>
      </c>
      <c r="AJ3760" s="27">
        <f t="shared" si="1131"/>
        <v>2987323.0903306208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24894359.086088497</v>
      </c>
      <c r="AJ3761" s="27">
        <f t="shared" si="1131"/>
        <v>2987323.0903306208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24894359.086088497</v>
      </c>
      <c r="AJ3762" s="27">
        <f t="shared" si="1131"/>
        <v>2987323.0903306208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24894359.086088497</v>
      </c>
      <c r="AJ3763" s="27">
        <f t="shared" si="1131"/>
        <v>2987323.0903306208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24894359.086088497</v>
      </c>
      <c r="AJ3764" s="27">
        <f t="shared" si="1131"/>
        <v>2987323.0903306208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24894359.086088497</v>
      </c>
      <c r="AJ3765" s="27">
        <f t="shared" si="1131"/>
        <v>2987323.0903306208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24894359.086088497</v>
      </c>
      <c r="AJ3766" s="27">
        <f t="shared" si="1131"/>
        <v>2987323.0903306208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24894359.086088497</v>
      </c>
      <c r="AJ3767" s="27">
        <f t="shared" si="1131"/>
        <v>2987323.0903306208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24894359.086088497</v>
      </c>
      <c r="AJ3768" s="27">
        <f t="shared" si="1131"/>
        <v>2987323.0903306208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24894359.086088497</v>
      </c>
      <c r="AJ3769" s="27">
        <f t="shared" si="1131"/>
        <v>2987323.0903306208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2024</v>
      </c>
      <c r="G3770" s="23">
        <v>12</v>
      </c>
      <c r="H3770" s="29"/>
      <c r="I3770" s="93" t="str">
        <f t="shared" si="1141"/>
        <v>Q3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24894359.086088497</v>
      </c>
      <c r="AJ3770" s="27">
        <f t="shared" si="1131"/>
        <v>2987323.0903306208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202412</v>
      </c>
      <c r="AQ3770" s="244" t="str">
        <f t="shared" si="1146"/>
        <v>202412JPY</v>
      </c>
      <c r="AR3770" s="245" t="str">
        <f t="shared" si="1147"/>
        <v>YAMAHA_Non_Mounter</v>
      </c>
      <c r="AS3770" s="22">
        <f t="shared" si="1148"/>
        <v>2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24894359.086088497</v>
      </c>
      <c r="AJ3775" s="27">
        <f t="shared" si="1131"/>
        <v>2987323.0903306208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24894359.086088497</v>
      </c>
      <c r="AJ3788" s="27">
        <f t="shared" si="1155"/>
        <v>2987323.0903306208</v>
      </c>
      <c r="AK3788" s="243">
        <f t="shared" si="1144"/>
        <v>0.12000000000000005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24894359.086088497</v>
      </c>
      <c r="AJ3795" s="27">
        <f t="shared" si="1155"/>
        <v>2987323.0903306208</v>
      </c>
      <c r="AK3795" s="243">
        <f t="shared" si="1144"/>
        <v>0.12000000000000005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24894359.086088497</v>
      </c>
      <c r="AJ3796" s="27">
        <f t="shared" si="1155"/>
        <v>2987323.0903306208</v>
      </c>
      <c r="AK3796" s="243">
        <f t="shared" si="1144"/>
        <v>0.12000000000000005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21032452.371610619</v>
      </c>
      <c r="AJ3801" s="27">
        <f t="shared" si="1155"/>
        <v>2523894.2845932748</v>
      </c>
      <c r="AK3801" s="243">
        <f t="shared" si="1144"/>
        <v>0.12000000000000002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21032452.371610619</v>
      </c>
      <c r="AJ3802" s="27">
        <f t="shared" si="1155"/>
        <v>2523894.2845932748</v>
      </c>
      <c r="AK3802" s="243">
        <f t="shared" si="1144"/>
        <v>0.12000000000000002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21032452.371610619</v>
      </c>
      <c r="AJ3803" s="27">
        <f t="shared" si="1155"/>
        <v>2523894.2845932748</v>
      </c>
      <c r="AK3803" s="243">
        <f t="shared" si="1144"/>
        <v>0.12000000000000002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21032452.371610619</v>
      </c>
      <c r="AJ3804" s="27">
        <f t="shared" si="1155"/>
        <v>2523894.2845932748</v>
      </c>
      <c r="AK3804" s="243">
        <f t="shared" si="1144"/>
        <v>0.12000000000000002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24894359.086088497</v>
      </c>
      <c r="AJ3805" s="27">
        <f t="shared" si="1155"/>
        <v>2987323.0903306208</v>
      </c>
      <c r="AK3805" s="243">
        <f t="shared" si="1144"/>
        <v>0.12000000000000005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3646</v>
      </c>
      <c r="K3812" s="29" t="s">
        <v>3624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24894359.086088497</v>
      </c>
      <c r="AJ3812" s="27">
        <f t="shared" si="1155"/>
        <v>2987323.0903306208</v>
      </c>
      <c r="AK3812" s="243">
        <f t="shared" si="1162"/>
        <v>0.12000000000000005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3625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24894359.086088497</v>
      </c>
      <c r="AJ3813" s="27">
        <f t="shared" si="1155"/>
        <v>2987323.0903306208</v>
      </c>
      <c r="AK3813" s="243">
        <f t="shared" si="1162"/>
        <v>0.12000000000000005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3625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24894359.086088497</v>
      </c>
      <c r="AJ3814" s="27">
        <f t="shared" si="1155"/>
        <v>2987323.0903306208</v>
      </c>
      <c r="AK3814" s="243">
        <f t="shared" si="1162"/>
        <v>0.12000000000000005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3626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3626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3626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3627</v>
      </c>
      <c r="K3818" s="29" t="s">
        <v>3628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3629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24894359.086088497</v>
      </c>
      <c r="AJ3818" s="27">
        <f t="shared" si="1155"/>
        <v>2987323.0903306208</v>
      </c>
      <c r="AK3818" s="243">
        <f t="shared" si="1162"/>
        <v>0.12000000000000005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3630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3631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24894359.086088497</v>
      </c>
      <c r="AJ3820" s="27">
        <f t="shared" si="1155"/>
        <v>2987323.0903306208</v>
      </c>
      <c r="AK3820" s="243">
        <f t="shared" si="1162"/>
        <v>0.12000000000000005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3634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24894359.086088497</v>
      </c>
      <c r="AJ3821" s="27">
        <f t="shared" si="1155"/>
        <v>2987323.0903306208</v>
      </c>
      <c r="AK3821" s="243">
        <f t="shared" si="1162"/>
        <v>0.12000000000000005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3634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24894359.086088497</v>
      </c>
      <c r="AJ3822" s="27">
        <f t="shared" si="1155"/>
        <v>2987323.0903306208</v>
      </c>
      <c r="AK3822" s="243">
        <f t="shared" si="1162"/>
        <v>0.12000000000000005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3635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24894359.086088497</v>
      </c>
      <c r="AJ3823" s="27">
        <f t="shared" si="1155"/>
        <v>2987323.0903306208</v>
      </c>
      <c r="AK3823" s="243">
        <f t="shared" si="1162"/>
        <v>0.12000000000000005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3636</v>
      </c>
      <c r="K3824" s="29" t="s">
        <v>3649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26318100.088495579</v>
      </c>
      <c r="AJ3824" s="27">
        <f t="shared" si="1155"/>
        <v>3059060.7036194704</v>
      </c>
      <c r="AK3824" s="243">
        <f t="shared" si="1162"/>
        <v>0.11623410099259697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3637</v>
      </c>
      <c r="K3825" s="29" t="s">
        <v>3643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26318100.088495579</v>
      </c>
      <c r="AJ3825" s="27">
        <f t="shared" si="1155"/>
        <v>3059060.7036194704</v>
      </c>
      <c r="AK3825" s="243">
        <f t="shared" si="1162"/>
        <v>0.11623410099259697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3637</v>
      </c>
      <c r="K3826" s="29" t="s">
        <v>3643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26318100.088495579</v>
      </c>
      <c r="AJ3826" s="27">
        <f t="shared" si="1155"/>
        <v>3059060.7036194704</v>
      </c>
      <c r="AK3826" s="243">
        <f t="shared" si="1162"/>
        <v>0.11623410099259697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3637</v>
      </c>
      <c r="K3827" s="29" t="s">
        <v>3643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26318100.088495579</v>
      </c>
      <c r="AJ3827" s="27">
        <f t="shared" si="1155"/>
        <v>3059060.7036194704</v>
      </c>
      <c r="AK3827" s="243">
        <f t="shared" si="1162"/>
        <v>0.11623410099259697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3637</v>
      </c>
      <c r="K3828" s="29" t="s">
        <v>3643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26318100.088495579</v>
      </c>
      <c r="AJ3828" s="27">
        <f t="shared" si="1155"/>
        <v>3059060.7036194704</v>
      </c>
      <c r="AK3828" s="243">
        <f t="shared" si="1162"/>
        <v>0.11623410099259697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3637</v>
      </c>
      <c r="K3829" s="29" t="s">
        <v>3643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26318100.088495579</v>
      </c>
      <c r="AJ3829" s="27">
        <f t="shared" si="1155"/>
        <v>3059060.7036194704</v>
      </c>
      <c r="AK3829" s="243">
        <f t="shared" si="1162"/>
        <v>0.11623410099259697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3637</v>
      </c>
      <c r="K3830" s="29" t="s">
        <v>3643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26318100.088495579</v>
      </c>
      <c r="AJ3830" s="27">
        <f t="shared" si="1155"/>
        <v>3059060.7036194704</v>
      </c>
      <c r="AK3830" s="243">
        <f t="shared" si="1162"/>
        <v>0.11623410099259697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3637</v>
      </c>
      <c r="K3831" s="29" t="s">
        <v>3643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26318100.088495579</v>
      </c>
      <c r="AJ3831" s="27">
        <f t="shared" si="1155"/>
        <v>3059060.7036194704</v>
      </c>
      <c r="AK3831" s="243">
        <f t="shared" si="1162"/>
        <v>0.11623410099259697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3638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24894359.086088497</v>
      </c>
      <c r="AJ3832" s="27">
        <f t="shared" si="1155"/>
        <v>2987323.0903306208</v>
      </c>
      <c r="AK3832" s="243">
        <f t="shared" si="1162"/>
        <v>0.12000000000000005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3639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26318100.088495579</v>
      </c>
      <c r="AJ3833" s="27">
        <f t="shared" si="1155"/>
        <v>3059060.7036194704</v>
      </c>
      <c r="AK3833" s="243">
        <f t="shared" si="1162"/>
        <v>0.11623410099259697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3640</v>
      </c>
      <c r="K3834" s="29" t="s">
        <v>3644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26318100.088495579</v>
      </c>
      <c r="AJ3834" s="27">
        <f t="shared" si="1155"/>
        <v>3059060.7036194704</v>
      </c>
      <c r="AK3834" s="243">
        <f t="shared" si="1162"/>
        <v>0.11623410099259697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3640</v>
      </c>
      <c r="K3835" s="29" t="s">
        <v>3644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26318100.088495579</v>
      </c>
      <c r="AJ3835" s="27">
        <f t="shared" si="1155"/>
        <v>3059060.7036194704</v>
      </c>
      <c r="AK3835" s="243">
        <f t="shared" si="1162"/>
        <v>0.11623410099259697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3641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24894359.086088497</v>
      </c>
      <c r="AJ3836" s="27">
        <f t="shared" si="1155"/>
        <v>2987323.0903306208</v>
      </c>
      <c r="AK3836" s="243">
        <f t="shared" si="1162"/>
        <v>0.12000000000000005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2024</v>
      </c>
      <c r="G3837" s="23">
        <v>12</v>
      </c>
      <c r="H3837" s="29"/>
      <c r="I3837" s="93" t="str">
        <f t="shared" si="1159"/>
        <v>Q3</v>
      </c>
      <c r="J3837" s="188" t="s">
        <v>3642</v>
      </c>
      <c r="K3837" s="29" t="s">
        <v>3645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24894359.086088497</v>
      </c>
      <c r="AJ3837" s="27">
        <f t="shared" si="1155"/>
        <v>2987323.0903306208</v>
      </c>
      <c r="AK3837" s="243">
        <f t="shared" si="1162"/>
        <v>0.12000000000000005</v>
      </c>
      <c r="AL3837" s="24"/>
      <c r="AM3837" s="24"/>
      <c r="AN3837" s="24"/>
      <c r="AO3837" s="24"/>
      <c r="AP3837" s="165" t="str">
        <f t="shared" si="1163"/>
        <v>202412</v>
      </c>
      <c r="AQ3837" s="244" t="str">
        <f t="shared" si="1164"/>
        <v>202412RMB</v>
      </c>
      <c r="AR3837" s="245" t="str">
        <f t="shared" si="1165"/>
        <v>SOLDERSTAR</v>
      </c>
      <c r="AS3837" s="22">
        <f t="shared" si="1166"/>
        <v>0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3647</v>
      </c>
      <c r="K3838" s="29" t="s">
        <v>3648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24894359.086088497</v>
      </c>
      <c r="AJ3838" s="27">
        <f t="shared" si="1155"/>
        <v>2987323.0903306208</v>
      </c>
      <c r="AK3838" s="243">
        <f t="shared" si="1162"/>
        <v>0.12000000000000005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3650</v>
      </c>
      <c r="K3839" s="29" t="s">
        <v>3651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26318100.088495579</v>
      </c>
      <c r="AJ3839" s="27">
        <f t="shared" si="1155"/>
        <v>3059060.7036194704</v>
      </c>
      <c r="AK3839" s="243">
        <f t="shared" si="1162"/>
        <v>0.11623410099259697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3650</v>
      </c>
      <c r="K3840" s="29" t="s">
        <v>3651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26318100.088495579</v>
      </c>
      <c r="AJ3840" s="27">
        <f t="shared" si="1155"/>
        <v>3059060.7036194704</v>
      </c>
      <c r="AK3840" s="243">
        <f t="shared" si="1162"/>
        <v>0.11623410099259697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3652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26318100.088495579</v>
      </c>
      <c r="AJ3841" s="27">
        <f t="shared" si="1155"/>
        <v>3059060.7036194704</v>
      </c>
      <c r="AK3841" s="243">
        <f t="shared" si="1162"/>
        <v>0.11623410099259697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3652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26318100.088495579</v>
      </c>
      <c r="AJ3842" s="27">
        <f t="shared" ref="AJ3842:AJ3905" si="1173">IF(P3842="C66 SERVICE","",SUMIFS(AC:AC,F:F,F3842,G:G,G3842,E:E,E3842))</f>
        <v>3059060.7036194704</v>
      </c>
      <c r="AK3842" s="243">
        <f t="shared" si="1162"/>
        <v>0.11623410099259697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Y1" zoomScale="70" zoomScaleNormal="70" workbookViewId="0">
      <selection activeCell="S26" sqref="S2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4199644.1126371678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24894359.086088497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4477246.9026548676</v>
      </c>
      <c r="AF13" s="79">
        <f>IF(AD13="","",SUMIFS(raw_sheet!AB:AB,raw_sheet!A:A,list!AB13,raw_sheet!B:B,list!AC13,raw_sheet!C:C,list!AD13,raw_sheet!S:S,list!$AF$12))</f>
        <v>6498762.6967079649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10976009.599362833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19315194.849486727</v>
      </c>
      <c r="T14" s="79">
        <f>IF(R14="","",SUMIFS(raw_sheet!AB:AB,raw_sheet!E:E,list!P14,raw_sheet!F:F,list!Q14,raw_sheet!G:G,list!R14,raw_sheet!R:R,list!$T$12))</f>
        <v>1717257.522123894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21032452.371610619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46339000</v>
      </c>
      <c r="AK18" s="124" cm="1">
        <f t="array" ref="AK18">IFERROR(SUMPRODUCT((AD21:AD150="EAST")*(AJ21:AJ150)),0)</f>
        <v>6824908.7800000003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3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EAST</v>
      </c>
      <c r="S26" s="13" t="str">
        <v>C28SHA20241008/ZQR</v>
      </c>
      <c r="T26" s="13" t="str">
        <v>江苏中科朗恩斯</v>
      </c>
      <c r="U26" s="13" t="str">
        <v>YSi-V</v>
      </c>
      <c r="V26" s="13">
        <v>1</v>
      </c>
      <c r="W26" s="92" t="str">
        <v>RMB</v>
      </c>
      <c r="X26" s="97">
        <v>1.1080000000000001</v>
      </c>
      <c r="Y26" s="92">
        <v>367699.11504424788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SOUTH</v>
      </c>
      <c r="S48" s="13" t="str">
        <v>C28SZX20240184MZ</v>
      </c>
      <c r="T48" s="13" t="str">
        <v>德谦成</v>
      </c>
      <c r="U48" s="13" t="str">
        <v>YSi-V</v>
      </c>
      <c r="V48" s="13">
        <v>1</v>
      </c>
      <c r="W48" s="92" t="str">
        <v>JPY</v>
      </c>
      <c r="X48" s="97">
        <v>5.5599999999999997E-2</v>
      </c>
      <c r="Y48" s="92">
        <v>433680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C49SHA20241101/LQM</v>
      </c>
      <c r="T49" s="13" t="str">
        <v>东之鸣（台州）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402017.69911504438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SOUTH</v>
      </c>
      <c r="S50" s="13" t="str">
        <v>C49SZX20240195SX</v>
      </c>
      <c r="T50" s="13" t="str">
        <v>岚新</v>
      </c>
      <c r="U50" s="13" t="str">
        <v>YSM20R</v>
      </c>
      <c r="V50" s="13">
        <v>1</v>
      </c>
      <c r="W50" s="92" t="str">
        <v>JPY</v>
      </c>
      <c r="X50" s="97">
        <v>5.1799999999999999E-2</v>
      </c>
      <c r="Y50" s="92">
        <v>858844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YSM20R</v>
      </c>
      <c r="V51" s="13">
        <v>1</v>
      </c>
      <c r="W51" s="92" t="str">
        <v>RMB</v>
      </c>
      <c r="X51" s="97">
        <v>1.0920000000000001</v>
      </c>
      <c r="Y51" s="92">
        <v>724778.76106194709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C49SHA20241105/LQM</v>
      </c>
      <c r="T52" s="13" t="str">
        <v>无锡市恒通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357557.5221238939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SOUTH</v>
      </c>
      <c r="S53" s="13" t="str">
        <v>C49SZX20240201JL/HJD24110519</v>
      </c>
      <c r="T53" s="13" t="str">
        <v>皓吉达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431678.23008849565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NORTH</v>
      </c>
      <c r="S54" s="13" t="str">
        <v>C49BJS20241120XHHR1</v>
      </c>
      <c r="T54" s="13" t="str">
        <v>北京赫兴电子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526189.38053097355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SOUTH</v>
      </c>
      <c r="S56" s="13" t="str">
        <v>C49SZX20240205SX</v>
      </c>
      <c r="T56" s="13" t="str">
        <v>锐诚</v>
      </c>
      <c r="U56" s="13" t="str">
        <v>YSM10</v>
      </c>
      <c r="V56" s="13">
        <v>1</v>
      </c>
      <c r="W56" s="92" t="str">
        <v>JPY</v>
      </c>
      <c r="X56" s="97">
        <v>5.1799999999999999E-2</v>
      </c>
      <c r="Y56" s="92">
        <v>372960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C28SZX20240207MZ</v>
      </c>
      <c r="T58" s="13" t="str">
        <v>鸿楠</v>
      </c>
      <c r="U58" s="13" t="str">
        <v>YSi-V</v>
      </c>
      <c r="V58" s="13">
        <v>1</v>
      </c>
      <c r="W58" s="92" t="str">
        <v>JPY</v>
      </c>
      <c r="X58" s="97">
        <v>5.2900000000000003E-2</v>
      </c>
      <c r="Y58" s="92">
        <v>423200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C49SZX20240185MZ</v>
      </c>
      <c r="T60" s="13" t="str">
        <v>鸿楠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568675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SOUTH</v>
      </c>
      <c r="S61" s="13" t="str">
        <v>C49SZX20240193JY</v>
      </c>
      <c r="T61" s="13" t="str">
        <v>建航</v>
      </c>
      <c r="U61" s="13" t="str">
        <v>YSM10</v>
      </c>
      <c r="V61" s="13">
        <v>1</v>
      </c>
      <c r="W61" s="92" t="str">
        <v>JPY</v>
      </c>
      <c r="X61" s="97">
        <v>5.2900000000000003E-2</v>
      </c>
      <c r="Y61" s="90">
        <v>396750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C49SHA20241203/ZQR</v>
      </c>
      <c r="T62" s="13" t="str">
        <v>上海项如</v>
      </c>
      <c r="U62" s="13" t="str">
        <v>YSM10</v>
      </c>
      <c r="V62" s="13">
        <v>1</v>
      </c>
      <c r="W62" s="92" t="str">
        <v>RMB</v>
      </c>
      <c r="X62" s="97">
        <v>1.0760000000000001</v>
      </c>
      <c r="Y62" s="90">
        <v>571327.43362831871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C49SHA20241211/TWB</v>
      </c>
      <c r="T63" s="13" t="str">
        <v>宁波朗能</v>
      </c>
      <c r="U63" s="13" t="str">
        <v>YSM20R</v>
      </c>
      <c r="V63" s="13">
        <v>1</v>
      </c>
      <c r="W63" s="92" t="str">
        <v>RMB</v>
      </c>
      <c r="X63" s="97">
        <v>1.0760000000000001</v>
      </c>
      <c r="Y63" s="90">
        <v>618938.05309734517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12</v>
      </c>
      <c r="R64" s="13" t="str">
        <v>EAST</v>
      </c>
      <c r="S64" s="13" t="str">
        <v>LX20241209001</v>
      </c>
      <c r="T64" s="13" t="str">
        <v xml:space="preserve">罗宣半导体设备 (无锡) </v>
      </c>
      <c r="U64" s="13" t="str">
        <v>SOLDERSTAR PRO 9</v>
      </c>
      <c r="V64" s="13">
        <v>1</v>
      </c>
      <c r="W64" s="92" t="str">
        <v>RMB</v>
      </c>
      <c r="X64" s="97">
        <v>1.0760000000000001</v>
      </c>
      <c r="Y64" s="90">
        <v>59521.634761061956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12</v>
      </c>
      <c r="R65" s="13" t="str">
        <v>EAST</v>
      </c>
      <c r="S65" s="13" t="str">
        <v>C49SHA20241212/ZQR</v>
      </c>
      <c r="T65" s="13" t="str">
        <v>宁波高新区宁工</v>
      </c>
      <c r="U65" s="13" t="str">
        <v>YSM10</v>
      </c>
      <c r="V65" s="13">
        <v>1</v>
      </c>
      <c r="W65" s="92" t="str">
        <v>RMB</v>
      </c>
      <c r="X65" s="97">
        <v>1.0760000000000001</v>
      </c>
      <c r="Y65" s="90">
        <v>466584.07079646026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2024-12-19T01:55:47Z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